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3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sait\Desktop\BPF\S_Matrix\完璧\"/>
    </mc:Choice>
  </mc:AlternateContent>
  <xr:revisionPtr revIDLastSave="0" documentId="13_ncr:1_{575CA9E1-3B26-4C94-88CC-E1150261BE6D}" xr6:coauthVersionLast="47" xr6:coauthVersionMax="47" xr10:uidLastSave="{00000000-0000-0000-0000-000000000000}"/>
  <bookViews>
    <workbookView xWindow="-110" yWindow="-110" windowWidth="19420" windowHeight="10300" tabRatio="602" xr2:uid="{513A6DA4-D062-4697-BBA0-FD01E693E1A0}"/>
  </bookViews>
  <sheets>
    <sheet name="設定部" sheetId="2" r:id="rId1"/>
    <sheet name="加工可能グラフ" sheetId="4" r:id="rId2"/>
    <sheet name="演算処理" sheetId="1" r:id="rId3"/>
    <sheet name="E系列丸め" sheetId="3" r:id="rId4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5" i="3" l="1"/>
  <c r="G5" i="3"/>
  <c r="F5" i="3"/>
  <c r="E5" i="3"/>
  <c r="D5" i="3"/>
  <c r="Q3527" i="1"/>
  <c r="P3527" i="1"/>
  <c r="Q3520" i="1"/>
  <c r="P3520" i="1"/>
  <c r="Q3513" i="1"/>
  <c r="P3513" i="1"/>
  <c r="Q3506" i="1"/>
  <c r="P3506" i="1"/>
  <c r="Q3499" i="1"/>
  <c r="P3499" i="1"/>
  <c r="Q3492" i="1"/>
  <c r="P3492" i="1"/>
  <c r="Q3485" i="1"/>
  <c r="P3485" i="1"/>
  <c r="Q3478" i="1"/>
  <c r="P3478" i="1"/>
  <c r="Q3471" i="1"/>
  <c r="P3471" i="1"/>
  <c r="Q3464" i="1"/>
  <c r="P3464" i="1"/>
  <c r="Q3457" i="1"/>
  <c r="P3457" i="1"/>
  <c r="Q3450" i="1"/>
  <c r="P3450" i="1"/>
  <c r="Q3443" i="1"/>
  <c r="P3443" i="1"/>
  <c r="Q3436" i="1"/>
  <c r="P3436" i="1"/>
  <c r="Q3429" i="1"/>
  <c r="P3429" i="1"/>
  <c r="Q3422" i="1"/>
  <c r="P3422" i="1"/>
  <c r="Q3415" i="1"/>
  <c r="P3415" i="1"/>
  <c r="Q3408" i="1"/>
  <c r="P3408" i="1"/>
  <c r="Q3401" i="1"/>
  <c r="P3401" i="1"/>
  <c r="Q3394" i="1"/>
  <c r="P3394" i="1"/>
  <c r="Q3387" i="1"/>
  <c r="P3387" i="1"/>
  <c r="Q3380" i="1"/>
  <c r="P3380" i="1"/>
  <c r="Q3373" i="1"/>
  <c r="P3373" i="1"/>
  <c r="Q3366" i="1"/>
  <c r="P3366" i="1"/>
  <c r="Q3359" i="1"/>
  <c r="P3359" i="1"/>
  <c r="Q3352" i="1"/>
  <c r="P3352" i="1"/>
  <c r="Q3345" i="1"/>
  <c r="P3345" i="1"/>
  <c r="Q3338" i="1"/>
  <c r="P3338" i="1"/>
  <c r="Q3331" i="1"/>
  <c r="P3331" i="1"/>
  <c r="Q3324" i="1"/>
  <c r="P3324" i="1"/>
  <c r="Q3317" i="1"/>
  <c r="P3317" i="1"/>
  <c r="Q3310" i="1"/>
  <c r="P3310" i="1"/>
  <c r="Q3303" i="1"/>
  <c r="P3303" i="1"/>
  <c r="Q3296" i="1"/>
  <c r="P3296" i="1"/>
  <c r="Q3289" i="1"/>
  <c r="P3289" i="1"/>
  <c r="Q3282" i="1"/>
  <c r="P3282" i="1"/>
  <c r="Q3275" i="1"/>
  <c r="P3275" i="1"/>
  <c r="Q3268" i="1"/>
  <c r="P3268" i="1"/>
  <c r="Q3261" i="1"/>
  <c r="P3261" i="1"/>
  <c r="Q3254" i="1"/>
  <c r="P3254" i="1"/>
  <c r="Q3247" i="1"/>
  <c r="P3247" i="1"/>
  <c r="Q3240" i="1"/>
  <c r="P3240" i="1"/>
  <c r="Q3233" i="1"/>
  <c r="P3233" i="1"/>
  <c r="Q3226" i="1"/>
  <c r="P3226" i="1"/>
  <c r="Q3219" i="1"/>
  <c r="P3219" i="1"/>
  <c r="Q3212" i="1"/>
  <c r="P3212" i="1"/>
  <c r="Q3205" i="1"/>
  <c r="P3205" i="1"/>
  <c r="Q3198" i="1"/>
  <c r="P3198" i="1"/>
  <c r="Q3191" i="1"/>
  <c r="P3191" i="1"/>
  <c r="Q3184" i="1"/>
  <c r="P3184" i="1"/>
  <c r="Q3177" i="1"/>
  <c r="P3177" i="1"/>
  <c r="Q3170" i="1"/>
  <c r="P3170" i="1"/>
  <c r="Q3163" i="1"/>
  <c r="P3163" i="1"/>
  <c r="Q3156" i="1"/>
  <c r="P3156" i="1"/>
  <c r="Q3149" i="1"/>
  <c r="P3149" i="1"/>
  <c r="Q3142" i="1"/>
  <c r="P3142" i="1"/>
  <c r="Q3135" i="1"/>
  <c r="P3135" i="1"/>
  <c r="Q3128" i="1"/>
  <c r="P3128" i="1"/>
  <c r="Q3121" i="1"/>
  <c r="P3121" i="1"/>
  <c r="Q3114" i="1"/>
  <c r="P3114" i="1"/>
  <c r="Q3107" i="1"/>
  <c r="P3107" i="1"/>
  <c r="Q3100" i="1"/>
  <c r="P3100" i="1"/>
  <c r="Q3093" i="1"/>
  <c r="P3093" i="1"/>
  <c r="Q3086" i="1"/>
  <c r="P3086" i="1"/>
  <c r="Q3079" i="1"/>
  <c r="P3079" i="1"/>
  <c r="Q3072" i="1"/>
  <c r="P3072" i="1"/>
  <c r="Q3065" i="1"/>
  <c r="P3065" i="1"/>
  <c r="Q3058" i="1"/>
  <c r="P3058" i="1"/>
  <c r="Q3051" i="1"/>
  <c r="P3051" i="1"/>
  <c r="Q3044" i="1"/>
  <c r="P3044" i="1"/>
  <c r="Q3037" i="1"/>
  <c r="P3037" i="1"/>
  <c r="Q3030" i="1"/>
  <c r="P3030" i="1"/>
  <c r="Q3023" i="1"/>
  <c r="P3023" i="1"/>
  <c r="Q3016" i="1"/>
  <c r="P3016" i="1"/>
  <c r="Q3009" i="1"/>
  <c r="P3009" i="1"/>
  <c r="Q3002" i="1"/>
  <c r="P3002" i="1"/>
  <c r="Q2995" i="1"/>
  <c r="P2995" i="1"/>
  <c r="Q2988" i="1"/>
  <c r="P2988" i="1"/>
  <c r="Q2981" i="1"/>
  <c r="P2981" i="1"/>
  <c r="Q2974" i="1"/>
  <c r="P2974" i="1"/>
  <c r="Q2967" i="1"/>
  <c r="P2967" i="1"/>
  <c r="Q2960" i="1"/>
  <c r="P2960" i="1"/>
  <c r="Q2953" i="1"/>
  <c r="P2953" i="1"/>
  <c r="Q2946" i="1"/>
  <c r="P2946" i="1"/>
  <c r="Q2939" i="1"/>
  <c r="P2939" i="1"/>
  <c r="Q2932" i="1"/>
  <c r="P2932" i="1"/>
  <c r="Q2925" i="1"/>
  <c r="P2925" i="1"/>
  <c r="Q2918" i="1"/>
  <c r="P2918" i="1"/>
  <c r="Q2911" i="1"/>
  <c r="P2911" i="1"/>
  <c r="Q2904" i="1"/>
  <c r="P2904" i="1"/>
  <c r="Q2897" i="1"/>
  <c r="P2897" i="1"/>
  <c r="Q2890" i="1"/>
  <c r="P2890" i="1"/>
  <c r="Q2883" i="1"/>
  <c r="P2883" i="1"/>
  <c r="Q2876" i="1"/>
  <c r="P2876" i="1"/>
  <c r="Q2869" i="1"/>
  <c r="P2869" i="1"/>
  <c r="Q2862" i="1"/>
  <c r="P2862" i="1"/>
  <c r="Q2855" i="1"/>
  <c r="P2855" i="1"/>
  <c r="Q2848" i="1"/>
  <c r="P2848" i="1"/>
  <c r="Q2841" i="1"/>
  <c r="P2841" i="1"/>
  <c r="Q2834" i="1"/>
  <c r="P2834" i="1"/>
  <c r="Q2827" i="1"/>
  <c r="P2827" i="1"/>
  <c r="Q2820" i="1"/>
  <c r="P2820" i="1"/>
  <c r="Q2813" i="1"/>
  <c r="P2813" i="1"/>
  <c r="Q2806" i="1"/>
  <c r="P2806" i="1"/>
  <c r="Q2799" i="1"/>
  <c r="P2799" i="1"/>
  <c r="Q2792" i="1"/>
  <c r="P2792" i="1"/>
  <c r="Q2785" i="1"/>
  <c r="P2785" i="1"/>
  <c r="Q2778" i="1"/>
  <c r="P2778" i="1"/>
  <c r="Q2771" i="1"/>
  <c r="P2771" i="1"/>
  <c r="Q2764" i="1"/>
  <c r="P2764" i="1"/>
  <c r="Q2757" i="1"/>
  <c r="P2757" i="1"/>
  <c r="Q2750" i="1"/>
  <c r="P2750" i="1"/>
  <c r="Q2743" i="1"/>
  <c r="P2743" i="1"/>
  <c r="Q2736" i="1"/>
  <c r="P2736" i="1"/>
  <c r="Q2729" i="1"/>
  <c r="P2729" i="1"/>
  <c r="Q2722" i="1"/>
  <c r="P2722" i="1"/>
  <c r="Q2715" i="1"/>
  <c r="P2715" i="1"/>
  <c r="Q2708" i="1"/>
  <c r="P2708" i="1"/>
  <c r="Q2701" i="1"/>
  <c r="P2701" i="1"/>
  <c r="Q2694" i="1"/>
  <c r="P2694" i="1"/>
  <c r="Q2687" i="1"/>
  <c r="P2687" i="1"/>
  <c r="Q2680" i="1"/>
  <c r="P2680" i="1"/>
  <c r="Q2673" i="1"/>
  <c r="P2673" i="1"/>
  <c r="Q2666" i="1"/>
  <c r="P2666" i="1"/>
  <c r="Q2659" i="1"/>
  <c r="P2659" i="1"/>
  <c r="Q2652" i="1"/>
  <c r="P2652" i="1"/>
  <c r="Q2645" i="1"/>
  <c r="P2645" i="1"/>
  <c r="Q2638" i="1"/>
  <c r="P2638" i="1"/>
  <c r="Q2631" i="1"/>
  <c r="P2631" i="1"/>
  <c r="Q2624" i="1"/>
  <c r="P2624" i="1"/>
  <c r="Q2617" i="1"/>
  <c r="P2617" i="1"/>
  <c r="Q2610" i="1"/>
  <c r="P2610" i="1"/>
  <c r="Q2603" i="1"/>
  <c r="P2603" i="1"/>
  <c r="Q2596" i="1"/>
  <c r="P2596" i="1"/>
  <c r="Q2589" i="1"/>
  <c r="P2589" i="1"/>
  <c r="Q2582" i="1"/>
  <c r="P2582" i="1"/>
  <c r="Q2575" i="1"/>
  <c r="P2575" i="1"/>
  <c r="Q2568" i="1"/>
  <c r="P2568" i="1"/>
  <c r="Q2561" i="1"/>
  <c r="P2561" i="1"/>
  <c r="Q2554" i="1"/>
  <c r="P2554" i="1"/>
  <c r="Q2547" i="1"/>
  <c r="P2547" i="1"/>
  <c r="Q2540" i="1"/>
  <c r="P2540" i="1"/>
  <c r="Q2533" i="1"/>
  <c r="P2533" i="1"/>
  <c r="Q2526" i="1"/>
  <c r="P2526" i="1"/>
  <c r="Q2519" i="1"/>
  <c r="P2519" i="1"/>
  <c r="Q2512" i="1"/>
  <c r="P2512" i="1"/>
  <c r="Q2505" i="1"/>
  <c r="P2505" i="1"/>
  <c r="Q2498" i="1"/>
  <c r="P2498" i="1"/>
  <c r="Q2491" i="1"/>
  <c r="P2491" i="1"/>
  <c r="Q2484" i="1"/>
  <c r="P2484" i="1"/>
  <c r="Q2477" i="1"/>
  <c r="P2477" i="1"/>
  <c r="Q2470" i="1"/>
  <c r="P2470" i="1"/>
  <c r="Q2463" i="1"/>
  <c r="P2463" i="1"/>
  <c r="Q2456" i="1"/>
  <c r="P2456" i="1"/>
  <c r="Q2449" i="1"/>
  <c r="P2449" i="1"/>
  <c r="Q2442" i="1"/>
  <c r="P2442" i="1"/>
  <c r="Q2435" i="1"/>
  <c r="P2435" i="1"/>
  <c r="Q2428" i="1"/>
  <c r="P2428" i="1"/>
  <c r="Q2421" i="1"/>
  <c r="P2421" i="1"/>
  <c r="Q2414" i="1"/>
  <c r="P2414" i="1"/>
  <c r="Q2407" i="1"/>
  <c r="P2407" i="1"/>
  <c r="Q2400" i="1"/>
  <c r="P2400" i="1"/>
  <c r="Q2393" i="1"/>
  <c r="P2393" i="1"/>
  <c r="Q2386" i="1"/>
  <c r="P2386" i="1"/>
  <c r="Q2379" i="1"/>
  <c r="P2379" i="1"/>
  <c r="Q2372" i="1"/>
  <c r="P2372" i="1"/>
  <c r="Q2365" i="1"/>
  <c r="P2365" i="1"/>
  <c r="Q2358" i="1"/>
  <c r="P2358" i="1"/>
  <c r="Q2351" i="1"/>
  <c r="P2351" i="1"/>
  <c r="Q2344" i="1"/>
  <c r="P2344" i="1"/>
  <c r="Q2337" i="1"/>
  <c r="P2337" i="1"/>
  <c r="Q2330" i="1"/>
  <c r="P2330" i="1"/>
  <c r="Q2323" i="1"/>
  <c r="P2323" i="1"/>
  <c r="Q2316" i="1"/>
  <c r="P2316" i="1"/>
  <c r="Q2309" i="1"/>
  <c r="P2309" i="1"/>
  <c r="Q2302" i="1"/>
  <c r="P2302" i="1"/>
  <c r="Q2295" i="1"/>
  <c r="P2295" i="1"/>
  <c r="Q2288" i="1"/>
  <c r="P2288" i="1"/>
  <c r="Q2281" i="1"/>
  <c r="P2281" i="1"/>
  <c r="Q2274" i="1"/>
  <c r="P2274" i="1"/>
  <c r="Q2267" i="1"/>
  <c r="P2267" i="1"/>
  <c r="Q2260" i="1"/>
  <c r="P2260" i="1"/>
  <c r="Q2253" i="1"/>
  <c r="P2253" i="1"/>
  <c r="Q2246" i="1"/>
  <c r="P2246" i="1"/>
  <c r="Q2239" i="1"/>
  <c r="P2239" i="1"/>
  <c r="Q2232" i="1"/>
  <c r="P2232" i="1"/>
  <c r="Q2225" i="1"/>
  <c r="P2225" i="1"/>
  <c r="Q2218" i="1"/>
  <c r="P2218" i="1"/>
  <c r="Q2211" i="1"/>
  <c r="P2211" i="1"/>
  <c r="Q2204" i="1"/>
  <c r="P2204" i="1"/>
  <c r="Q2197" i="1"/>
  <c r="P2197" i="1"/>
  <c r="Q2190" i="1"/>
  <c r="P2190" i="1"/>
  <c r="Q2183" i="1"/>
  <c r="P2183" i="1"/>
  <c r="Q2176" i="1"/>
  <c r="P2176" i="1"/>
  <c r="Q2169" i="1"/>
  <c r="P2169" i="1"/>
  <c r="Q2162" i="1"/>
  <c r="P2162" i="1"/>
  <c r="Q2155" i="1"/>
  <c r="P2155" i="1"/>
  <c r="Q2148" i="1"/>
  <c r="P2148" i="1"/>
  <c r="Q2141" i="1"/>
  <c r="P2141" i="1"/>
  <c r="Q2134" i="1"/>
  <c r="P2134" i="1"/>
  <c r="Q2127" i="1"/>
  <c r="P2127" i="1"/>
  <c r="Q2120" i="1"/>
  <c r="P2120" i="1"/>
  <c r="Q2113" i="1"/>
  <c r="P2113" i="1"/>
  <c r="Q2106" i="1"/>
  <c r="P2106" i="1"/>
  <c r="Q2099" i="1"/>
  <c r="P2099" i="1"/>
  <c r="Q2092" i="1"/>
  <c r="P2092" i="1"/>
  <c r="Q2085" i="1"/>
  <c r="P2085" i="1"/>
  <c r="Q2078" i="1"/>
  <c r="P2078" i="1"/>
  <c r="Q2071" i="1"/>
  <c r="P2071" i="1"/>
  <c r="Q2064" i="1"/>
  <c r="P2064" i="1"/>
  <c r="Q2057" i="1"/>
  <c r="P2057" i="1"/>
  <c r="Q2050" i="1"/>
  <c r="P2050" i="1"/>
  <c r="Q2043" i="1"/>
  <c r="P2043" i="1"/>
  <c r="Q2036" i="1"/>
  <c r="P2036" i="1"/>
  <c r="Q2029" i="1"/>
  <c r="P2029" i="1"/>
  <c r="Q2022" i="1"/>
  <c r="P2022" i="1"/>
  <c r="Q2015" i="1"/>
  <c r="P2015" i="1"/>
  <c r="Q2008" i="1"/>
  <c r="P2008" i="1"/>
  <c r="Q2001" i="1"/>
  <c r="P2001" i="1"/>
  <c r="Q1994" i="1"/>
  <c r="P1994" i="1"/>
  <c r="Q1987" i="1"/>
  <c r="P1987" i="1"/>
  <c r="Q1980" i="1"/>
  <c r="P1980" i="1"/>
  <c r="Q1973" i="1"/>
  <c r="P1973" i="1"/>
  <c r="Q1966" i="1"/>
  <c r="P1966" i="1"/>
  <c r="Q1959" i="1"/>
  <c r="P1959" i="1"/>
  <c r="Q1952" i="1"/>
  <c r="P1952" i="1"/>
  <c r="Q1945" i="1"/>
  <c r="P1945" i="1"/>
  <c r="Q1938" i="1"/>
  <c r="P1938" i="1"/>
  <c r="Q1931" i="1"/>
  <c r="P1931" i="1"/>
  <c r="Q1924" i="1"/>
  <c r="P1924" i="1"/>
  <c r="Q1917" i="1"/>
  <c r="P1917" i="1"/>
  <c r="Q1910" i="1"/>
  <c r="P1910" i="1"/>
  <c r="Q1903" i="1"/>
  <c r="P1903" i="1"/>
  <c r="Q1896" i="1"/>
  <c r="P1896" i="1"/>
  <c r="Q1889" i="1"/>
  <c r="P1889" i="1"/>
  <c r="Q1882" i="1"/>
  <c r="P1882" i="1"/>
  <c r="Q1875" i="1"/>
  <c r="P1875" i="1"/>
  <c r="Q1868" i="1"/>
  <c r="P1868" i="1"/>
  <c r="Q1861" i="1"/>
  <c r="P1861" i="1"/>
  <c r="Q1854" i="1"/>
  <c r="P1854" i="1"/>
  <c r="Q1847" i="1"/>
  <c r="P1847" i="1"/>
  <c r="Q1840" i="1"/>
  <c r="P1840" i="1"/>
  <c r="Q1833" i="1"/>
  <c r="P1833" i="1"/>
  <c r="Q1826" i="1"/>
  <c r="P1826" i="1"/>
  <c r="Q1819" i="1"/>
  <c r="P1819" i="1"/>
  <c r="Q1812" i="1"/>
  <c r="P1812" i="1"/>
  <c r="Q1805" i="1"/>
  <c r="P1805" i="1"/>
  <c r="Q1798" i="1"/>
  <c r="P1798" i="1"/>
  <c r="Q1791" i="1"/>
  <c r="P1791" i="1"/>
  <c r="Q1784" i="1"/>
  <c r="P1784" i="1"/>
  <c r="Q1777" i="1"/>
  <c r="P1777" i="1"/>
  <c r="Q1770" i="1"/>
  <c r="P1770" i="1"/>
  <c r="Q1763" i="1"/>
  <c r="P1763" i="1"/>
  <c r="Q1756" i="1"/>
  <c r="P1756" i="1"/>
  <c r="Q1749" i="1"/>
  <c r="P1749" i="1"/>
  <c r="Q1742" i="1"/>
  <c r="P1742" i="1"/>
  <c r="Q1735" i="1"/>
  <c r="P1735" i="1"/>
  <c r="Q1728" i="1"/>
  <c r="P1728" i="1"/>
  <c r="Q1721" i="1"/>
  <c r="P1721" i="1"/>
  <c r="Q1714" i="1"/>
  <c r="P1714" i="1"/>
  <c r="Q1707" i="1"/>
  <c r="P1707" i="1"/>
  <c r="Q1700" i="1"/>
  <c r="P1700" i="1"/>
  <c r="Q1693" i="1"/>
  <c r="P1693" i="1"/>
  <c r="Q1686" i="1"/>
  <c r="P1686" i="1"/>
  <c r="Q1679" i="1"/>
  <c r="P1679" i="1"/>
  <c r="Q1672" i="1"/>
  <c r="P1672" i="1"/>
  <c r="Q1665" i="1"/>
  <c r="P1665" i="1"/>
  <c r="Q1658" i="1"/>
  <c r="P1658" i="1"/>
  <c r="Q1651" i="1"/>
  <c r="P1651" i="1"/>
  <c r="Q1644" i="1"/>
  <c r="P1644" i="1"/>
  <c r="Q1637" i="1"/>
  <c r="P1637" i="1"/>
  <c r="Q1630" i="1"/>
  <c r="P1630" i="1"/>
  <c r="Q1623" i="1"/>
  <c r="P1623" i="1"/>
  <c r="Q1616" i="1"/>
  <c r="P1616" i="1"/>
  <c r="Q1609" i="1"/>
  <c r="P1609" i="1"/>
  <c r="Q1602" i="1"/>
  <c r="P1602" i="1"/>
  <c r="Q1595" i="1"/>
  <c r="P1595" i="1"/>
  <c r="Q1588" i="1"/>
  <c r="P1588" i="1"/>
  <c r="Q1581" i="1"/>
  <c r="P1581" i="1"/>
  <c r="Q1574" i="1"/>
  <c r="P1574" i="1"/>
  <c r="Q1567" i="1"/>
  <c r="P1567" i="1"/>
  <c r="Q1560" i="1"/>
  <c r="P1560" i="1"/>
  <c r="Q1553" i="1"/>
  <c r="P1553" i="1"/>
  <c r="Q1546" i="1"/>
  <c r="P1546" i="1"/>
  <c r="Q1539" i="1"/>
  <c r="P1539" i="1"/>
  <c r="Q1532" i="1"/>
  <c r="P1532" i="1"/>
  <c r="Q1525" i="1"/>
  <c r="P1525" i="1"/>
  <c r="Q1518" i="1"/>
  <c r="P1518" i="1"/>
  <c r="Q1511" i="1"/>
  <c r="P1511" i="1"/>
  <c r="Q1504" i="1"/>
  <c r="P1504" i="1"/>
  <c r="Q1497" i="1"/>
  <c r="P1497" i="1"/>
  <c r="Q1490" i="1"/>
  <c r="P1490" i="1"/>
  <c r="Q1483" i="1"/>
  <c r="P1483" i="1"/>
  <c r="Q1476" i="1"/>
  <c r="P1476" i="1"/>
  <c r="Q1469" i="1"/>
  <c r="P1469" i="1"/>
  <c r="Q1462" i="1"/>
  <c r="P1462" i="1"/>
  <c r="Q1455" i="1"/>
  <c r="P1455" i="1"/>
  <c r="Q1448" i="1"/>
  <c r="P1448" i="1"/>
  <c r="Q1441" i="1"/>
  <c r="P1441" i="1"/>
  <c r="Q1434" i="1"/>
  <c r="P1434" i="1"/>
  <c r="Q1427" i="1"/>
  <c r="P1427" i="1"/>
  <c r="Q1420" i="1"/>
  <c r="P1420" i="1"/>
  <c r="Q1413" i="1"/>
  <c r="P1413" i="1"/>
  <c r="Q1406" i="1"/>
  <c r="P1406" i="1"/>
  <c r="Q1399" i="1"/>
  <c r="P1399" i="1"/>
  <c r="Q1392" i="1"/>
  <c r="P1392" i="1"/>
  <c r="Q1385" i="1"/>
  <c r="P1385" i="1"/>
  <c r="Q1378" i="1"/>
  <c r="P1378" i="1"/>
  <c r="Q1371" i="1"/>
  <c r="P1371" i="1"/>
  <c r="Q1364" i="1"/>
  <c r="P1364" i="1"/>
  <c r="Q1357" i="1"/>
  <c r="P1357" i="1"/>
  <c r="Q1350" i="1"/>
  <c r="P1350" i="1"/>
  <c r="Q1343" i="1"/>
  <c r="P1343" i="1"/>
  <c r="Q1336" i="1"/>
  <c r="P1336" i="1"/>
  <c r="Q1329" i="1"/>
  <c r="P1329" i="1"/>
  <c r="Q1322" i="1"/>
  <c r="P1322" i="1"/>
  <c r="Q1315" i="1"/>
  <c r="P1315" i="1"/>
  <c r="Q1308" i="1"/>
  <c r="P1308" i="1"/>
  <c r="Q1301" i="1"/>
  <c r="P1301" i="1"/>
  <c r="Q1294" i="1"/>
  <c r="P1294" i="1"/>
  <c r="Q1287" i="1"/>
  <c r="P1287" i="1"/>
  <c r="Q1280" i="1"/>
  <c r="P1280" i="1"/>
  <c r="Q1273" i="1"/>
  <c r="P1273" i="1"/>
  <c r="Q1266" i="1"/>
  <c r="P1266" i="1"/>
  <c r="Q1259" i="1"/>
  <c r="P1259" i="1"/>
  <c r="Q1252" i="1"/>
  <c r="P1252" i="1"/>
  <c r="Q1245" i="1"/>
  <c r="P1245" i="1"/>
  <c r="Q1238" i="1"/>
  <c r="P1238" i="1"/>
  <c r="Q1231" i="1"/>
  <c r="P1231" i="1"/>
  <c r="Q1224" i="1"/>
  <c r="P1224" i="1"/>
  <c r="Q1217" i="1"/>
  <c r="P1217" i="1"/>
  <c r="Q1210" i="1"/>
  <c r="P1210" i="1"/>
  <c r="Q1203" i="1"/>
  <c r="P1203" i="1"/>
  <c r="Q1196" i="1"/>
  <c r="P1196" i="1"/>
  <c r="Q1189" i="1"/>
  <c r="P1189" i="1"/>
  <c r="Q1182" i="1"/>
  <c r="P1182" i="1"/>
  <c r="Q1175" i="1"/>
  <c r="P1175" i="1"/>
  <c r="Q1168" i="1"/>
  <c r="P1168" i="1"/>
  <c r="Q1161" i="1"/>
  <c r="P1161" i="1"/>
  <c r="Q1154" i="1"/>
  <c r="P1154" i="1"/>
  <c r="Q1147" i="1"/>
  <c r="P1147" i="1"/>
  <c r="Q1140" i="1"/>
  <c r="P1140" i="1"/>
  <c r="Q1133" i="1"/>
  <c r="P1133" i="1"/>
  <c r="Q1126" i="1"/>
  <c r="P1126" i="1"/>
  <c r="Q1119" i="1"/>
  <c r="P1119" i="1"/>
  <c r="Q1112" i="1"/>
  <c r="P1112" i="1"/>
  <c r="Q1105" i="1"/>
  <c r="P1105" i="1"/>
  <c r="Q1098" i="1"/>
  <c r="P1098" i="1"/>
  <c r="Q1091" i="1"/>
  <c r="P1091" i="1"/>
  <c r="Q1084" i="1"/>
  <c r="P1084" i="1"/>
  <c r="Q1077" i="1"/>
  <c r="P1077" i="1"/>
  <c r="Q1070" i="1"/>
  <c r="P1070" i="1"/>
  <c r="Q1063" i="1"/>
  <c r="P1063" i="1"/>
  <c r="Q1056" i="1"/>
  <c r="P1056" i="1"/>
  <c r="Q1049" i="1"/>
  <c r="P1049" i="1"/>
  <c r="Q1042" i="1"/>
  <c r="P1042" i="1"/>
  <c r="Q1035" i="1"/>
  <c r="P1035" i="1"/>
  <c r="Q1028" i="1"/>
  <c r="P1028" i="1"/>
  <c r="Q1021" i="1"/>
  <c r="P1021" i="1"/>
  <c r="Q1014" i="1"/>
  <c r="P1014" i="1"/>
  <c r="Q1007" i="1"/>
  <c r="P1007" i="1"/>
  <c r="Q1000" i="1"/>
  <c r="P1000" i="1"/>
  <c r="Q993" i="1"/>
  <c r="P993" i="1"/>
  <c r="Q986" i="1"/>
  <c r="P986" i="1"/>
  <c r="Q979" i="1"/>
  <c r="P979" i="1"/>
  <c r="Q972" i="1"/>
  <c r="P972" i="1"/>
  <c r="Q965" i="1"/>
  <c r="P965" i="1"/>
  <c r="Q958" i="1"/>
  <c r="P958" i="1"/>
  <c r="Q951" i="1"/>
  <c r="P951" i="1"/>
  <c r="Q944" i="1"/>
  <c r="P944" i="1"/>
  <c r="Q937" i="1"/>
  <c r="P937" i="1"/>
  <c r="Q930" i="1"/>
  <c r="P930" i="1"/>
  <c r="Q923" i="1"/>
  <c r="P923" i="1"/>
  <c r="Q916" i="1"/>
  <c r="P916" i="1"/>
  <c r="Q909" i="1"/>
  <c r="P909" i="1"/>
  <c r="Q902" i="1"/>
  <c r="P902" i="1"/>
  <c r="Q895" i="1"/>
  <c r="P895" i="1"/>
  <c r="Q888" i="1"/>
  <c r="P888" i="1"/>
  <c r="Q881" i="1"/>
  <c r="P881" i="1"/>
  <c r="Q874" i="1"/>
  <c r="P874" i="1"/>
  <c r="Q867" i="1"/>
  <c r="P867" i="1"/>
  <c r="Q860" i="1"/>
  <c r="P860" i="1"/>
  <c r="Q853" i="1"/>
  <c r="P853" i="1"/>
  <c r="Q846" i="1"/>
  <c r="P846" i="1"/>
  <c r="Q839" i="1"/>
  <c r="P839" i="1"/>
  <c r="Q832" i="1"/>
  <c r="P832" i="1"/>
  <c r="Q825" i="1"/>
  <c r="P825" i="1"/>
  <c r="Q818" i="1"/>
  <c r="P818" i="1"/>
  <c r="Q811" i="1"/>
  <c r="P811" i="1"/>
  <c r="Q804" i="1"/>
  <c r="P804" i="1"/>
  <c r="Q797" i="1"/>
  <c r="P797" i="1"/>
  <c r="Q790" i="1"/>
  <c r="P790" i="1"/>
  <c r="Q783" i="1"/>
  <c r="P783" i="1"/>
  <c r="Q776" i="1"/>
  <c r="P776" i="1"/>
  <c r="Q769" i="1"/>
  <c r="P769" i="1"/>
  <c r="Q762" i="1"/>
  <c r="P762" i="1"/>
  <c r="Q755" i="1"/>
  <c r="P755" i="1"/>
  <c r="Q748" i="1"/>
  <c r="P748" i="1"/>
  <c r="Q741" i="1"/>
  <c r="P741" i="1"/>
  <c r="Q734" i="1"/>
  <c r="P734" i="1"/>
  <c r="Q727" i="1"/>
  <c r="P727" i="1"/>
  <c r="Q720" i="1"/>
  <c r="P720" i="1"/>
  <c r="Q713" i="1"/>
  <c r="P713" i="1"/>
  <c r="Q706" i="1"/>
  <c r="P706" i="1"/>
  <c r="Q699" i="1"/>
  <c r="P699" i="1"/>
  <c r="Q692" i="1"/>
  <c r="P692" i="1"/>
  <c r="Q685" i="1"/>
  <c r="P685" i="1"/>
  <c r="Q678" i="1"/>
  <c r="P678" i="1"/>
  <c r="Q671" i="1"/>
  <c r="P671" i="1"/>
  <c r="Q664" i="1"/>
  <c r="P664" i="1"/>
  <c r="Q657" i="1"/>
  <c r="P657" i="1"/>
  <c r="Q650" i="1"/>
  <c r="P650" i="1"/>
  <c r="Q643" i="1"/>
  <c r="P643" i="1"/>
  <c r="Q636" i="1"/>
  <c r="P636" i="1"/>
  <c r="Q629" i="1"/>
  <c r="P629" i="1"/>
  <c r="Q622" i="1"/>
  <c r="P622" i="1"/>
  <c r="Q615" i="1"/>
  <c r="P615" i="1"/>
  <c r="Q608" i="1"/>
  <c r="P608" i="1"/>
  <c r="Q601" i="1"/>
  <c r="P601" i="1"/>
  <c r="Q594" i="1"/>
  <c r="P594" i="1"/>
  <c r="Q587" i="1"/>
  <c r="P587" i="1"/>
  <c r="Q580" i="1"/>
  <c r="P580" i="1"/>
  <c r="Q573" i="1"/>
  <c r="P573" i="1"/>
  <c r="Q566" i="1"/>
  <c r="P566" i="1"/>
  <c r="Q559" i="1"/>
  <c r="P559" i="1"/>
  <c r="Q552" i="1"/>
  <c r="P552" i="1"/>
  <c r="Q545" i="1"/>
  <c r="P545" i="1"/>
  <c r="Q538" i="1"/>
  <c r="P538" i="1"/>
  <c r="Q531" i="1"/>
  <c r="P531" i="1"/>
  <c r="Q524" i="1"/>
  <c r="P524" i="1"/>
  <c r="Q517" i="1"/>
  <c r="P517" i="1"/>
  <c r="Q510" i="1"/>
  <c r="P510" i="1"/>
  <c r="Q503" i="1"/>
  <c r="P503" i="1"/>
  <c r="Q496" i="1"/>
  <c r="P496" i="1"/>
  <c r="Q489" i="1"/>
  <c r="P489" i="1"/>
  <c r="Q482" i="1"/>
  <c r="P482" i="1"/>
  <c r="Q475" i="1"/>
  <c r="P475" i="1"/>
  <c r="Q468" i="1"/>
  <c r="P468" i="1"/>
  <c r="Q461" i="1"/>
  <c r="P461" i="1"/>
  <c r="Q454" i="1"/>
  <c r="P454" i="1"/>
  <c r="Q447" i="1"/>
  <c r="P447" i="1"/>
  <c r="Q440" i="1"/>
  <c r="P440" i="1"/>
  <c r="Q433" i="1"/>
  <c r="P433" i="1"/>
  <c r="Q426" i="1"/>
  <c r="P426" i="1"/>
  <c r="Q419" i="1"/>
  <c r="P419" i="1"/>
  <c r="Q412" i="1"/>
  <c r="P412" i="1"/>
  <c r="Q405" i="1"/>
  <c r="P405" i="1"/>
  <c r="Q398" i="1"/>
  <c r="P398" i="1"/>
  <c r="Q391" i="1"/>
  <c r="P391" i="1"/>
  <c r="Q384" i="1"/>
  <c r="P384" i="1"/>
  <c r="Q377" i="1"/>
  <c r="P377" i="1"/>
  <c r="Q370" i="1"/>
  <c r="P370" i="1"/>
  <c r="Q363" i="1"/>
  <c r="P363" i="1"/>
  <c r="Q356" i="1"/>
  <c r="P356" i="1"/>
  <c r="Q349" i="1"/>
  <c r="P349" i="1"/>
  <c r="Q342" i="1"/>
  <c r="P342" i="1"/>
  <c r="Q335" i="1"/>
  <c r="P335" i="1"/>
  <c r="Q328" i="1"/>
  <c r="P328" i="1"/>
  <c r="Q321" i="1"/>
  <c r="P321" i="1"/>
  <c r="Q314" i="1"/>
  <c r="P314" i="1"/>
  <c r="Q307" i="1"/>
  <c r="P307" i="1"/>
  <c r="Q300" i="1"/>
  <c r="P300" i="1"/>
  <c r="Q293" i="1"/>
  <c r="P293" i="1"/>
  <c r="Q286" i="1"/>
  <c r="P286" i="1"/>
  <c r="Q279" i="1"/>
  <c r="P279" i="1"/>
  <c r="Q272" i="1"/>
  <c r="P272" i="1"/>
  <c r="Q265" i="1"/>
  <c r="P265" i="1"/>
  <c r="Q258" i="1"/>
  <c r="P258" i="1"/>
  <c r="Q251" i="1"/>
  <c r="P251" i="1"/>
  <c r="Q244" i="1"/>
  <c r="P244" i="1"/>
  <c r="Q237" i="1"/>
  <c r="P237" i="1"/>
  <c r="Q230" i="1"/>
  <c r="P230" i="1"/>
  <c r="Q223" i="1"/>
  <c r="P223" i="1"/>
  <c r="Q216" i="1"/>
  <c r="P216" i="1"/>
  <c r="Q209" i="1"/>
  <c r="P209" i="1"/>
  <c r="Q202" i="1"/>
  <c r="P202" i="1"/>
  <c r="Q195" i="1"/>
  <c r="P195" i="1"/>
  <c r="Q188" i="1"/>
  <c r="P188" i="1"/>
  <c r="Q181" i="1"/>
  <c r="P181" i="1"/>
  <c r="Q174" i="1"/>
  <c r="P174" i="1"/>
  <c r="Q167" i="1"/>
  <c r="P167" i="1"/>
  <c r="Q160" i="1"/>
  <c r="P160" i="1"/>
  <c r="Q153" i="1"/>
  <c r="P153" i="1"/>
  <c r="Q146" i="1"/>
  <c r="P146" i="1"/>
  <c r="Q139" i="1"/>
  <c r="P139" i="1"/>
  <c r="Q132" i="1"/>
  <c r="P132" i="1"/>
  <c r="Q125" i="1"/>
  <c r="P125" i="1"/>
  <c r="Q118" i="1"/>
  <c r="P118" i="1"/>
  <c r="Q111" i="1"/>
  <c r="P111" i="1"/>
  <c r="Q104" i="1"/>
  <c r="P104" i="1"/>
  <c r="Q97" i="1"/>
  <c r="P97" i="1"/>
  <c r="Q90" i="1"/>
  <c r="P90" i="1"/>
  <c r="Q83" i="1"/>
  <c r="P83" i="1"/>
  <c r="Q76" i="1"/>
  <c r="P76" i="1"/>
  <c r="Q69" i="1"/>
  <c r="P69" i="1"/>
  <c r="Q62" i="1"/>
  <c r="P62" i="1"/>
  <c r="Q55" i="1"/>
  <c r="P55" i="1"/>
  <c r="Q48" i="1"/>
  <c r="P48" i="1"/>
  <c r="Q41" i="1"/>
  <c r="P41" i="1"/>
  <c r="Q34" i="1"/>
  <c r="P34" i="1"/>
  <c r="Q27" i="1"/>
  <c r="P27" i="1"/>
  <c r="X8" i="1" l="1"/>
  <c r="K4" i="2" l="1"/>
  <c r="C9" i="3" l="1"/>
  <c r="H9" i="3" s="1"/>
  <c r="B9" i="3"/>
  <c r="I5" i="3"/>
  <c r="H8" i="2"/>
  <c r="I8" i="2"/>
  <c r="G8" i="2"/>
  <c r="F8" i="2"/>
  <c r="G9" i="3" l="1"/>
  <c r="B18" i="3"/>
  <c r="D13" i="3" s="1"/>
  <c r="C18" i="3"/>
  <c r="F9" i="3"/>
  <c r="D9" i="3"/>
  <c r="E9" i="3"/>
  <c r="E5" i="1"/>
  <c r="D5" i="1"/>
  <c r="B24" i="1" s="1"/>
  <c r="G13" i="3" l="1"/>
  <c r="E13" i="3"/>
  <c r="F13" i="3"/>
  <c r="B31" i="1"/>
  <c r="AG33" i="1" l="1"/>
  <c r="B38" i="1"/>
  <c r="AG34" i="1" l="1"/>
  <c r="B45" i="1"/>
  <c r="T8" i="1"/>
  <c r="K8" i="1"/>
  <c r="J8" i="1"/>
  <c r="E8" i="1"/>
  <c r="G3461" i="1" l="1"/>
  <c r="G3412" i="1"/>
  <c r="G3377" i="1"/>
  <c r="G3230" i="1"/>
  <c r="G3195" i="1"/>
  <c r="G3160" i="1"/>
  <c r="G3111" i="1"/>
  <c r="G3104" i="1"/>
  <c r="G2992" i="1"/>
  <c r="G2712" i="1"/>
  <c r="G2698" i="1"/>
  <c r="G2439" i="1"/>
  <c r="G3440" i="1"/>
  <c r="G3307" i="1"/>
  <c r="G3181" i="1"/>
  <c r="G3132" i="1"/>
  <c r="G2796" i="1"/>
  <c r="G2733" i="1"/>
  <c r="G3482" i="1"/>
  <c r="G3314" i="1"/>
  <c r="G3279" i="1"/>
  <c r="G3244" i="1"/>
  <c r="G3034" i="1"/>
  <c r="G3013" i="1"/>
  <c r="G2950" i="1"/>
  <c r="G2908" i="1"/>
  <c r="G2817" i="1"/>
  <c r="G2761" i="1"/>
  <c r="G2670" i="1"/>
  <c r="G2642" i="1"/>
  <c r="G2523" i="1"/>
  <c r="G2502" i="1"/>
  <c r="G2495" i="1"/>
  <c r="G2474" i="1"/>
  <c r="G2453" i="1"/>
  <c r="G3468" i="1"/>
  <c r="G3384" i="1"/>
  <c r="G3328" i="1"/>
  <c r="G3265" i="1"/>
  <c r="G2887" i="1"/>
  <c r="G2873" i="1"/>
  <c r="G2859" i="1"/>
  <c r="G2607" i="1"/>
  <c r="G2586" i="1"/>
  <c r="G2579" i="1"/>
  <c r="G2558" i="1"/>
  <c r="G2509" i="1"/>
  <c r="G2460" i="1"/>
  <c r="G3524" i="1"/>
  <c r="G3510" i="1"/>
  <c r="G3496" i="1"/>
  <c r="G3363" i="1"/>
  <c r="G3349" i="1"/>
  <c r="G3202" i="1"/>
  <c r="G3118" i="1"/>
  <c r="G3083" i="1"/>
  <c r="G3055" i="1"/>
  <c r="G2894" i="1"/>
  <c r="G2845" i="1"/>
  <c r="G2782" i="1"/>
  <c r="G2684" i="1"/>
  <c r="G2649" i="1"/>
  <c r="G2593" i="1"/>
  <c r="G2537" i="1"/>
  <c r="G2481" i="1"/>
  <c r="G3405" i="1"/>
  <c r="G3209" i="1"/>
  <c r="G3167" i="1"/>
  <c r="G3153" i="1"/>
  <c r="G3097" i="1"/>
  <c r="G2999" i="1"/>
  <c r="G2971" i="1"/>
  <c r="G2705" i="1"/>
  <c r="G2628" i="1"/>
  <c r="G2621" i="1"/>
  <c r="G2565" i="1"/>
  <c r="G2544" i="1"/>
  <c r="G3447" i="1"/>
  <c r="G3433" i="1"/>
  <c r="G3216" i="1"/>
  <c r="G3174" i="1"/>
  <c r="G3139" i="1"/>
  <c r="G2936" i="1"/>
  <c r="G2691" i="1"/>
  <c r="G3419" i="1"/>
  <c r="G3237" i="1"/>
  <c r="G3041" i="1"/>
  <c r="G3006" i="1"/>
  <c r="G2943" i="1"/>
  <c r="G2803" i="1"/>
  <c r="G2747" i="1"/>
  <c r="G2719" i="1"/>
  <c r="G2446" i="1"/>
  <c r="G3475" i="1"/>
  <c r="G3391" i="1"/>
  <c r="G3321" i="1"/>
  <c r="G3286" i="1"/>
  <c r="G3258" i="1"/>
  <c r="G3188" i="1"/>
  <c r="G2922" i="1"/>
  <c r="G2915" i="1"/>
  <c r="G2880" i="1"/>
  <c r="G2831" i="1"/>
  <c r="G2824" i="1"/>
  <c r="G2810" i="1"/>
  <c r="G2789" i="1"/>
  <c r="G2768" i="1"/>
  <c r="G2740" i="1"/>
  <c r="G2726" i="1"/>
  <c r="G2516" i="1"/>
  <c r="G3489" i="1"/>
  <c r="G3342" i="1"/>
  <c r="G3293" i="1"/>
  <c r="G3272" i="1"/>
  <c r="G3251" i="1"/>
  <c r="G3048" i="1"/>
  <c r="G3027" i="1"/>
  <c r="G3020" i="1"/>
  <c r="G2957" i="1"/>
  <c r="G2775" i="1"/>
  <c r="G2754" i="1"/>
  <c r="G2677" i="1"/>
  <c r="G2600" i="1"/>
  <c r="G2572" i="1"/>
  <c r="G2551" i="1"/>
  <c r="G2530" i="1"/>
  <c r="G2488" i="1"/>
  <c r="G2467" i="1"/>
  <c r="G3356" i="1"/>
  <c r="G3090" i="1"/>
  <c r="G2614" i="1"/>
  <c r="G2355" i="1"/>
  <c r="G2313" i="1"/>
  <c r="G2264" i="1"/>
  <c r="G2236" i="1"/>
  <c r="G2012" i="1"/>
  <c r="G1837" i="1"/>
  <c r="G1711" i="1"/>
  <c r="G3223" i="1"/>
  <c r="G2418" i="1"/>
  <c r="G2411" i="1"/>
  <c r="G2320" i="1"/>
  <c r="G2243" i="1"/>
  <c r="G2040" i="1"/>
  <c r="G1998" i="1"/>
  <c r="G1914" i="1"/>
  <c r="G1823" i="1"/>
  <c r="G1767" i="1"/>
  <c r="G1669" i="1"/>
  <c r="G1571" i="1"/>
  <c r="G3062" i="1"/>
  <c r="G2663" i="1"/>
  <c r="G2432" i="1"/>
  <c r="G2327" i="1"/>
  <c r="G2271" i="1"/>
  <c r="G2187" i="1"/>
  <c r="G2152" i="1"/>
  <c r="G2061" i="1"/>
  <c r="G1753" i="1"/>
  <c r="G1655" i="1"/>
  <c r="G1606" i="1"/>
  <c r="G1543" i="1"/>
  <c r="G2635" i="1"/>
  <c r="G2390" i="1"/>
  <c r="G2376" i="1"/>
  <c r="G2159" i="1"/>
  <c r="G2138" i="1"/>
  <c r="G2124" i="1"/>
  <c r="G1809" i="1"/>
  <c r="G1788" i="1"/>
  <c r="G1641" i="1"/>
  <c r="G1613" i="1"/>
  <c r="G2964" i="1"/>
  <c r="G2901" i="1"/>
  <c r="G2397" i="1"/>
  <c r="G2334" i="1"/>
  <c r="G2250" i="1"/>
  <c r="G2222" i="1"/>
  <c r="G2208" i="1"/>
  <c r="G2089" i="1"/>
  <c r="G2026" i="1"/>
  <c r="G2019" i="1"/>
  <c r="G1970" i="1"/>
  <c r="G1690" i="1"/>
  <c r="G1634" i="1"/>
  <c r="G1592" i="1"/>
  <c r="G3517" i="1"/>
  <c r="G3398" i="1"/>
  <c r="G2929" i="1"/>
  <c r="G2838" i="1"/>
  <c r="G2656" i="1"/>
  <c r="G2306" i="1"/>
  <c r="G2292" i="1"/>
  <c r="G2166" i="1"/>
  <c r="G2047" i="1"/>
  <c r="G1977" i="1"/>
  <c r="G1900" i="1"/>
  <c r="G1872" i="1"/>
  <c r="G1844" i="1"/>
  <c r="G1739" i="1"/>
  <c r="G3454" i="1"/>
  <c r="G3426" i="1"/>
  <c r="G3076" i="1"/>
  <c r="G2985" i="1"/>
  <c r="G2866" i="1"/>
  <c r="G2362" i="1"/>
  <c r="G2096" i="1"/>
  <c r="G2033" i="1"/>
  <c r="G1956" i="1"/>
  <c r="G1921" i="1"/>
  <c r="G1851" i="1"/>
  <c r="G1830" i="1"/>
  <c r="G1725" i="1"/>
  <c r="G1718" i="1"/>
  <c r="G1662" i="1"/>
  <c r="G3370" i="1"/>
  <c r="G1991" i="1"/>
  <c r="G1984" i="1"/>
  <c r="G1935" i="1"/>
  <c r="G1928" i="1"/>
  <c r="G1907" i="1"/>
  <c r="G1774" i="1"/>
  <c r="G1704" i="1"/>
  <c r="G1648" i="1"/>
  <c r="G1564" i="1"/>
  <c r="G1550" i="1"/>
  <c r="G1536" i="1"/>
  <c r="G1522" i="1"/>
  <c r="G3125" i="1"/>
  <c r="G3069" i="1"/>
  <c r="G2425" i="1"/>
  <c r="G2404" i="1"/>
  <c r="G2348" i="1"/>
  <c r="G2341" i="1"/>
  <c r="G2257" i="1"/>
  <c r="G2201" i="1"/>
  <c r="G2145" i="1"/>
  <c r="G2117" i="1"/>
  <c r="G2075" i="1"/>
  <c r="G2054" i="1"/>
  <c r="G1942" i="1"/>
  <c r="G1886" i="1"/>
  <c r="G1879" i="1"/>
  <c r="G1795" i="1"/>
  <c r="G1760" i="1"/>
  <c r="G1746" i="1"/>
  <c r="G1683" i="1"/>
  <c r="G1599" i="1"/>
  <c r="G1508" i="1"/>
  <c r="G1487" i="1"/>
  <c r="G1347" i="1"/>
  <c r="G1326" i="1"/>
  <c r="G1277" i="1"/>
  <c r="G1179" i="1"/>
  <c r="G1172" i="1"/>
  <c r="G1158" i="1"/>
  <c r="G906" i="1"/>
  <c r="G766" i="1"/>
  <c r="G3300" i="1"/>
  <c r="G1949" i="1"/>
  <c r="G1781" i="1"/>
  <c r="G1473" i="1"/>
  <c r="G1452" i="1"/>
  <c r="G1424" i="1"/>
  <c r="G1354" i="1"/>
  <c r="G1249" i="1"/>
  <c r="G1207" i="1"/>
  <c r="G1144" i="1"/>
  <c r="G1123" i="1"/>
  <c r="G1053" i="1"/>
  <c r="G969" i="1"/>
  <c r="G962" i="1"/>
  <c r="G920" i="1"/>
  <c r="G885" i="1"/>
  <c r="G878" i="1"/>
  <c r="G801" i="1"/>
  <c r="G3335" i="1"/>
  <c r="G3146" i="1"/>
  <c r="G2285" i="1"/>
  <c r="G2229" i="1"/>
  <c r="G2110" i="1"/>
  <c r="G2068" i="1"/>
  <c r="G1697" i="1"/>
  <c r="G1431" i="1"/>
  <c r="G1410" i="1"/>
  <c r="G1312" i="1"/>
  <c r="G794" i="1"/>
  <c r="G752" i="1"/>
  <c r="G2369" i="1"/>
  <c r="G1676" i="1"/>
  <c r="G1459" i="1"/>
  <c r="G1396" i="1"/>
  <c r="G1382" i="1"/>
  <c r="G1298" i="1"/>
  <c r="G1235" i="1"/>
  <c r="G1186" i="1"/>
  <c r="G1130" i="1"/>
  <c r="G1095" i="1"/>
  <c r="G1088" i="1"/>
  <c r="G1074" i="1"/>
  <c r="G829" i="1"/>
  <c r="G1802" i="1"/>
  <c r="G1494" i="1"/>
  <c r="G1361" i="1"/>
  <c r="G1221" i="1"/>
  <c r="G1011" i="1"/>
  <c r="G997" i="1"/>
  <c r="G976" i="1"/>
  <c r="G941" i="1"/>
  <c r="G843" i="1"/>
  <c r="G1893" i="1"/>
  <c r="G1501" i="1"/>
  <c r="G1480" i="1"/>
  <c r="G1438" i="1"/>
  <c r="G1333" i="1"/>
  <c r="G1193" i="1"/>
  <c r="G1116" i="1"/>
  <c r="G1060" i="1"/>
  <c r="G1025" i="1"/>
  <c r="G983" i="1"/>
  <c r="G948" i="1"/>
  <c r="G857" i="1"/>
  <c r="G2978" i="1"/>
  <c r="G2278" i="1"/>
  <c r="G2194" i="1"/>
  <c r="G2180" i="1"/>
  <c r="G2131" i="1"/>
  <c r="G1515" i="1"/>
  <c r="G1466" i="1"/>
  <c r="G1284" i="1"/>
  <c r="G1256" i="1"/>
  <c r="G1165" i="1"/>
  <c r="G1102" i="1"/>
  <c r="G1046" i="1"/>
  <c r="G1032" i="1"/>
  <c r="G927" i="1"/>
  <c r="G913" i="1"/>
  <c r="G864" i="1"/>
  <c r="G773" i="1"/>
  <c r="G1963" i="1"/>
  <c r="G1865" i="1"/>
  <c r="G1627" i="1"/>
  <c r="G1585" i="1"/>
  <c r="G1529" i="1"/>
  <c r="G1445" i="1"/>
  <c r="G1263" i="1"/>
  <c r="G1242" i="1"/>
  <c r="G1039" i="1"/>
  <c r="G815" i="1"/>
  <c r="G780" i="1"/>
  <c r="G759" i="1"/>
  <c r="G745" i="1"/>
  <c r="G1732" i="1"/>
  <c r="G1270" i="1"/>
  <c r="G738" i="1"/>
  <c r="G703" i="1"/>
  <c r="G556" i="1"/>
  <c r="G444" i="1"/>
  <c r="G416" i="1"/>
  <c r="G353" i="1"/>
  <c r="G332" i="1"/>
  <c r="G318" i="1"/>
  <c r="G297" i="1"/>
  <c r="G234" i="1"/>
  <c r="G220" i="1"/>
  <c r="G45" i="1"/>
  <c r="G2852" i="1"/>
  <c r="G2005" i="1"/>
  <c r="G1305" i="1"/>
  <c r="G654" i="1"/>
  <c r="G619" i="1"/>
  <c r="G563" i="1"/>
  <c r="G402" i="1"/>
  <c r="G290" i="1"/>
  <c r="G276" i="1"/>
  <c r="G192" i="1"/>
  <c r="G164" i="1"/>
  <c r="G101" i="1"/>
  <c r="G2215" i="1"/>
  <c r="G1291" i="1"/>
  <c r="G1151" i="1"/>
  <c r="G2173" i="1"/>
  <c r="G1403" i="1"/>
  <c r="G1109" i="1"/>
  <c r="G899" i="1"/>
  <c r="G836" i="1"/>
  <c r="G682" i="1"/>
  <c r="G668" i="1"/>
  <c r="G584" i="1"/>
  <c r="G570" i="1"/>
  <c r="G535" i="1"/>
  <c r="G507" i="1"/>
  <c r="G493" i="1"/>
  <c r="G465" i="1"/>
  <c r="G122" i="1"/>
  <c r="G87" i="1"/>
  <c r="G2299" i="1"/>
  <c r="G2103" i="1"/>
  <c r="G1214" i="1"/>
  <c r="G1067" i="1"/>
  <c r="G1004" i="1"/>
  <c r="G640" i="1"/>
  <c r="G598" i="1"/>
  <c r="G360" i="1"/>
  <c r="G304" i="1"/>
  <c r="G129" i="1"/>
  <c r="G31" i="1"/>
  <c r="G1858" i="1"/>
  <c r="G1557" i="1"/>
  <c r="G717" i="1"/>
  <c r="G388" i="1"/>
  <c r="G381" i="1"/>
  <c r="G178" i="1"/>
  <c r="G150" i="1"/>
  <c r="G73" i="1"/>
  <c r="G1620" i="1"/>
  <c r="G1375" i="1"/>
  <c r="G1319" i="1"/>
  <c r="G1200" i="1"/>
  <c r="G955" i="1"/>
  <c r="G808" i="1"/>
  <c r="G710" i="1"/>
  <c r="G549" i="1"/>
  <c r="G451" i="1"/>
  <c r="G409" i="1"/>
  <c r="G374" i="1"/>
  <c r="G325" i="1"/>
  <c r="G255" i="1"/>
  <c r="G241" i="1"/>
  <c r="G227" i="1"/>
  <c r="G199" i="1"/>
  <c r="G136" i="1"/>
  <c r="G1417" i="1"/>
  <c r="G1340" i="1"/>
  <c r="G1137" i="1"/>
  <c r="G787" i="1"/>
  <c r="G514" i="1"/>
  <c r="G339" i="1"/>
  <c r="G311" i="1"/>
  <c r="G262" i="1"/>
  <c r="G171" i="1"/>
  <c r="G108" i="1"/>
  <c r="G1081" i="1"/>
  <c r="G1018" i="1"/>
  <c r="G892" i="1"/>
  <c r="G871" i="1"/>
  <c r="G661" i="1"/>
  <c r="G626" i="1"/>
  <c r="G479" i="1"/>
  <c r="G430" i="1"/>
  <c r="G423" i="1"/>
  <c r="G395" i="1"/>
  <c r="G283" i="1"/>
  <c r="G52" i="1"/>
  <c r="G38" i="1"/>
  <c r="G2082" i="1"/>
  <c r="G1368" i="1"/>
  <c r="G1578" i="1"/>
  <c r="G1228" i="1"/>
  <c r="G934" i="1"/>
  <c r="G850" i="1"/>
  <c r="G822" i="1"/>
  <c r="G689" i="1"/>
  <c r="G675" i="1"/>
  <c r="G633" i="1"/>
  <c r="G577" i="1"/>
  <c r="G542" i="1"/>
  <c r="G486" i="1"/>
  <c r="G472" i="1"/>
  <c r="G458" i="1"/>
  <c r="G346" i="1"/>
  <c r="G115" i="1"/>
  <c r="G94" i="1"/>
  <c r="G59" i="1"/>
  <c r="G24" i="1"/>
  <c r="G3503" i="1"/>
  <c r="G2383" i="1"/>
  <c r="G1816" i="1"/>
  <c r="G1389" i="1"/>
  <c r="G990" i="1"/>
  <c r="G696" i="1"/>
  <c r="G605" i="1"/>
  <c r="G591" i="1"/>
  <c r="G500" i="1"/>
  <c r="G367" i="1"/>
  <c r="G185" i="1"/>
  <c r="G731" i="1"/>
  <c r="G647" i="1"/>
  <c r="G206" i="1"/>
  <c r="G66" i="1"/>
  <c r="G528" i="1"/>
  <c r="G437" i="1"/>
  <c r="G143" i="1"/>
  <c r="G724" i="1"/>
  <c r="G612" i="1"/>
  <c r="G248" i="1"/>
  <c r="G521" i="1"/>
  <c r="G80" i="1"/>
  <c r="G269" i="1"/>
  <c r="G213" i="1"/>
  <c r="G157" i="1"/>
  <c r="J3485" i="1"/>
  <c r="J3282" i="1"/>
  <c r="J3268" i="1"/>
  <c r="J3247" i="1"/>
  <c r="J3170" i="1"/>
  <c r="J3016" i="1"/>
  <c r="J2953" i="1"/>
  <c r="J2876" i="1"/>
  <c r="J2820" i="1"/>
  <c r="J2687" i="1"/>
  <c r="J2673" i="1"/>
  <c r="J2596" i="1"/>
  <c r="J2526" i="1"/>
  <c r="J2484" i="1"/>
  <c r="J2463" i="1"/>
  <c r="J3331" i="1"/>
  <c r="J3142" i="1"/>
  <c r="J3086" i="1"/>
  <c r="J3002" i="1"/>
  <c r="J2939" i="1"/>
  <c r="J2918" i="1"/>
  <c r="J2862" i="1"/>
  <c r="J2848" i="1"/>
  <c r="J2827" i="1"/>
  <c r="J2806" i="1"/>
  <c r="J2785" i="1"/>
  <c r="J2750" i="1"/>
  <c r="J2743" i="1"/>
  <c r="J2722" i="1"/>
  <c r="J2652" i="1"/>
  <c r="J2610" i="1"/>
  <c r="J2568" i="1"/>
  <c r="J3527" i="1"/>
  <c r="J3513" i="1"/>
  <c r="J3499" i="1"/>
  <c r="J3366" i="1"/>
  <c r="J3352" i="1"/>
  <c r="J3289" i="1"/>
  <c r="J3254" i="1"/>
  <c r="J3219" i="1"/>
  <c r="J3121" i="1"/>
  <c r="J3058" i="1"/>
  <c r="J3044" i="1"/>
  <c r="J3023" i="1"/>
  <c r="J2897" i="1"/>
  <c r="J2631" i="1"/>
  <c r="J2547" i="1"/>
  <c r="J3450" i="1"/>
  <c r="J3408" i="1"/>
  <c r="J3338" i="1"/>
  <c r="J3296" i="1"/>
  <c r="J3156" i="1"/>
  <c r="J3100" i="1"/>
  <c r="J2974" i="1"/>
  <c r="J2834" i="1"/>
  <c r="J2708" i="1"/>
  <c r="J2694" i="1"/>
  <c r="J3436" i="1"/>
  <c r="J3422" i="1"/>
  <c r="J3394" i="1"/>
  <c r="J3191" i="1"/>
  <c r="J3177" i="1"/>
  <c r="J3072" i="1"/>
  <c r="J3065" i="1"/>
  <c r="J2988" i="1"/>
  <c r="J2981" i="1"/>
  <c r="J2960" i="1"/>
  <c r="J2771" i="1"/>
  <c r="J2659" i="1"/>
  <c r="J2421" i="1"/>
  <c r="J3478" i="1"/>
  <c r="J3457" i="1"/>
  <c r="J3373" i="1"/>
  <c r="J3303" i="1"/>
  <c r="J3240" i="1"/>
  <c r="J3009" i="1"/>
  <c r="J2946" i="1"/>
  <c r="J2925" i="1"/>
  <c r="J2904" i="1"/>
  <c r="J2813" i="1"/>
  <c r="J2757" i="1"/>
  <c r="J2729" i="1"/>
  <c r="J2519" i="1"/>
  <c r="J2491" i="1"/>
  <c r="J2470" i="1"/>
  <c r="J2449" i="1"/>
  <c r="J2428" i="1"/>
  <c r="J3324" i="1"/>
  <c r="J3261" i="1"/>
  <c r="J3226" i="1"/>
  <c r="J3128" i="1"/>
  <c r="J3107" i="1"/>
  <c r="J3030" i="1"/>
  <c r="J2883" i="1"/>
  <c r="J2792" i="1"/>
  <c r="J2638" i="1"/>
  <c r="J2603" i="1"/>
  <c r="J2575" i="1"/>
  <c r="J3492" i="1"/>
  <c r="J3464" i="1"/>
  <c r="J3380" i="1"/>
  <c r="J3359" i="1"/>
  <c r="J3345" i="1"/>
  <c r="J3275" i="1"/>
  <c r="J3079" i="1"/>
  <c r="J3051" i="1"/>
  <c r="J2869" i="1"/>
  <c r="J2855" i="1"/>
  <c r="J2841" i="1"/>
  <c r="J2778" i="1"/>
  <c r="J2680" i="1"/>
  <c r="J2666" i="1"/>
  <c r="J2554" i="1"/>
  <c r="J2533" i="1"/>
  <c r="J2435" i="1"/>
  <c r="J3520" i="1"/>
  <c r="J3506" i="1"/>
  <c r="J3401" i="1"/>
  <c r="J3310" i="1"/>
  <c r="J3149" i="1"/>
  <c r="J3093" i="1"/>
  <c r="J2995" i="1"/>
  <c r="J2967" i="1"/>
  <c r="J2645" i="1"/>
  <c r="J2617" i="1"/>
  <c r="J2589" i="1"/>
  <c r="J2582" i="1"/>
  <c r="J2505" i="1"/>
  <c r="J2498" i="1"/>
  <c r="J2456" i="1"/>
  <c r="J3443" i="1"/>
  <c r="J3429" i="1"/>
  <c r="J3198" i="1"/>
  <c r="J3163" i="1"/>
  <c r="J3114" i="1"/>
  <c r="J2932" i="1"/>
  <c r="J2890" i="1"/>
  <c r="J2701" i="1"/>
  <c r="J2477" i="1"/>
  <c r="J2379" i="1"/>
  <c r="J2365" i="1"/>
  <c r="J2337" i="1"/>
  <c r="J2253" i="1"/>
  <c r="J2092" i="1"/>
  <c r="J2064" i="1"/>
  <c r="J1924" i="1"/>
  <c r="J1903" i="1"/>
  <c r="J1854" i="1"/>
  <c r="J1756" i="1"/>
  <c r="J1700" i="1"/>
  <c r="J1595" i="1"/>
  <c r="J2911" i="1"/>
  <c r="J2400" i="1"/>
  <c r="J2169" i="1"/>
  <c r="J2141" i="1"/>
  <c r="J2127" i="1"/>
  <c r="J2113" i="1"/>
  <c r="J1987" i="1"/>
  <c r="J1980" i="1"/>
  <c r="J1931" i="1"/>
  <c r="J1875" i="1"/>
  <c r="J1812" i="1"/>
  <c r="J1791" i="1"/>
  <c r="J1742" i="1"/>
  <c r="J1721" i="1"/>
  <c r="J1623" i="1"/>
  <c r="J1560" i="1"/>
  <c r="J1532" i="1"/>
  <c r="J1518" i="1"/>
  <c r="J2358" i="1"/>
  <c r="J2295" i="1"/>
  <c r="J2225" i="1"/>
  <c r="J2211" i="1"/>
  <c r="J2197" i="1"/>
  <c r="J2071" i="1"/>
  <c r="J2050" i="1"/>
  <c r="J1959" i="1"/>
  <c r="J1938" i="1"/>
  <c r="J1777" i="1"/>
  <c r="J1728" i="1"/>
  <c r="J1679" i="1"/>
  <c r="J1581" i="1"/>
  <c r="J3317" i="1"/>
  <c r="J2309" i="1"/>
  <c r="J2281" i="1"/>
  <c r="J1882" i="1"/>
  <c r="J1861" i="1"/>
  <c r="J1833" i="1"/>
  <c r="J1707" i="1"/>
  <c r="J2512" i="1"/>
  <c r="J2274" i="1"/>
  <c r="J2190" i="1"/>
  <c r="J2106" i="1"/>
  <c r="J2099" i="1"/>
  <c r="J2078" i="1"/>
  <c r="J2036" i="1"/>
  <c r="J2008" i="1"/>
  <c r="J1945" i="1"/>
  <c r="J1910" i="1"/>
  <c r="J1889" i="1"/>
  <c r="J1798" i="1"/>
  <c r="J1665" i="1"/>
  <c r="J1567" i="1"/>
  <c r="J3135" i="1"/>
  <c r="J2715" i="1"/>
  <c r="J2344" i="1"/>
  <c r="J2260" i="1"/>
  <c r="J2232" i="1"/>
  <c r="J1994" i="1"/>
  <c r="J2414" i="1"/>
  <c r="J2407" i="1"/>
  <c r="J2386" i="1"/>
  <c r="J2372" i="1"/>
  <c r="J2351" i="1"/>
  <c r="J2316" i="1"/>
  <c r="J2239" i="1"/>
  <c r="J2176" i="1"/>
  <c r="J2120" i="1"/>
  <c r="J1819" i="1"/>
  <c r="J1763" i="1"/>
  <c r="J1749" i="1"/>
  <c r="J3212" i="1"/>
  <c r="J2540" i="1"/>
  <c r="J2323" i="1"/>
  <c r="J2204" i="1"/>
  <c r="J2148" i="1"/>
  <c r="J2134" i="1"/>
  <c r="J2085" i="1"/>
  <c r="J2057" i="1"/>
  <c r="J1966" i="1"/>
  <c r="J1805" i="1"/>
  <c r="J1784" i="1"/>
  <c r="J1630" i="1"/>
  <c r="J2736" i="1"/>
  <c r="J2624" i="1"/>
  <c r="J2561" i="1"/>
  <c r="J2442" i="1"/>
  <c r="J2330" i="1"/>
  <c r="J2302" i="1"/>
  <c r="J2267" i="1"/>
  <c r="J2043" i="1"/>
  <c r="J1952" i="1"/>
  <c r="J1840" i="1"/>
  <c r="J1714" i="1"/>
  <c r="J1672" i="1"/>
  <c r="J1574" i="1"/>
  <c r="J1511" i="1"/>
  <c r="J1462" i="1"/>
  <c r="J1441" i="1"/>
  <c r="J1315" i="1"/>
  <c r="J1259" i="1"/>
  <c r="J1224" i="1"/>
  <c r="J1077" i="1"/>
  <c r="J1042" i="1"/>
  <c r="J951" i="1"/>
  <c r="J832" i="1"/>
  <c r="J776" i="1"/>
  <c r="J3037" i="1"/>
  <c r="J2288" i="1"/>
  <c r="J2022" i="1"/>
  <c r="J2001" i="1"/>
  <c r="J1616" i="1"/>
  <c r="J1539" i="1"/>
  <c r="J1399" i="1"/>
  <c r="J1385" i="1"/>
  <c r="J1364" i="1"/>
  <c r="J1301" i="1"/>
  <c r="J1133" i="1"/>
  <c r="J1035" i="1"/>
  <c r="J986" i="1"/>
  <c r="J867" i="1"/>
  <c r="J846" i="1"/>
  <c r="J3415" i="1"/>
  <c r="J2764" i="1"/>
  <c r="J2246" i="1"/>
  <c r="J1658" i="1"/>
  <c r="J1287" i="1"/>
  <c r="J1266" i="1"/>
  <c r="J1196" i="1"/>
  <c r="J1105" i="1"/>
  <c r="J1014" i="1"/>
  <c r="J1000" i="1"/>
  <c r="J783" i="1"/>
  <c r="J3184" i="1"/>
  <c r="J2799" i="1"/>
  <c r="J2162" i="1"/>
  <c r="J1973" i="1"/>
  <c r="J1637" i="1"/>
  <c r="J1504" i="1"/>
  <c r="J1483" i="1"/>
  <c r="J1336" i="1"/>
  <c r="J1168" i="1"/>
  <c r="J1063" i="1"/>
  <c r="J930" i="1"/>
  <c r="J895" i="1"/>
  <c r="J818" i="1"/>
  <c r="J2183" i="1"/>
  <c r="J1896" i="1"/>
  <c r="J1826" i="1"/>
  <c r="J1553" i="1"/>
  <c r="J1469" i="1"/>
  <c r="J1448" i="1"/>
  <c r="J1322" i="1"/>
  <c r="J1245" i="1"/>
  <c r="J1210" i="1"/>
  <c r="J1154" i="1"/>
  <c r="J1049" i="1"/>
  <c r="J958" i="1"/>
  <c r="J916" i="1"/>
  <c r="J874" i="1"/>
  <c r="J2393" i="1"/>
  <c r="J2015" i="1"/>
  <c r="J1609" i="1"/>
  <c r="J1420" i="1"/>
  <c r="J1343" i="1"/>
  <c r="J1273" i="1"/>
  <c r="J902" i="1"/>
  <c r="J790" i="1"/>
  <c r="J762" i="1"/>
  <c r="J1917" i="1"/>
  <c r="J1868" i="1"/>
  <c r="J1847" i="1"/>
  <c r="J1770" i="1"/>
  <c r="J1693" i="1"/>
  <c r="J1651" i="1"/>
  <c r="J1588" i="1"/>
  <c r="J1406" i="1"/>
  <c r="J1371" i="1"/>
  <c r="J1308" i="1"/>
  <c r="J1231" i="1"/>
  <c r="J1175" i="1"/>
  <c r="J1140" i="1"/>
  <c r="J825" i="1"/>
  <c r="J3205" i="1"/>
  <c r="J2218" i="1"/>
  <c r="J2155" i="1"/>
  <c r="J1427" i="1"/>
  <c r="J1392" i="1"/>
  <c r="J1378" i="1"/>
  <c r="J1350" i="1"/>
  <c r="J1217" i="1"/>
  <c r="J1203" i="1"/>
  <c r="J1182" i="1"/>
  <c r="J1084" i="1"/>
  <c r="J1070" i="1"/>
  <c r="J993" i="1"/>
  <c r="J965" i="1"/>
  <c r="J881" i="1"/>
  <c r="J839" i="1"/>
  <c r="J797" i="1"/>
  <c r="J1602" i="1"/>
  <c r="J1329" i="1"/>
  <c r="J1126" i="1"/>
  <c r="J1007" i="1"/>
  <c r="J685" i="1"/>
  <c r="J671" i="1"/>
  <c r="J601" i="1"/>
  <c r="J587" i="1"/>
  <c r="J496" i="1"/>
  <c r="J426" i="1"/>
  <c r="J258" i="1"/>
  <c r="J90" i="1"/>
  <c r="J1546" i="1"/>
  <c r="J1147" i="1"/>
  <c r="J1091" i="1"/>
  <c r="J944" i="1"/>
  <c r="J755" i="1"/>
  <c r="J629" i="1"/>
  <c r="J475" i="1"/>
  <c r="J363" i="1"/>
  <c r="J342" i="1"/>
  <c r="J181" i="1"/>
  <c r="J153" i="1"/>
  <c r="J139" i="1"/>
  <c r="J76" i="1"/>
  <c r="J55" i="1"/>
  <c r="J1028" i="1"/>
  <c r="J923" i="1"/>
  <c r="J720" i="1"/>
  <c r="J692" i="1"/>
  <c r="J517" i="1"/>
  <c r="J482" i="1"/>
  <c r="J454" i="1"/>
  <c r="J265" i="1"/>
  <c r="J202" i="1"/>
  <c r="J1357" i="1"/>
  <c r="J979" i="1"/>
  <c r="J860" i="1"/>
  <c r="J608" i="1"/>
  <c r="J552" i="1"/>
  <c r="J433" i="1"/>
  <c r="J412" i="1"/>
  <c r="J328" i="1"/>
  <c r="J314" i="1"/>
  <c r="J244" i="1"/>
  <c r="J230" i="1"/>
  <c r="J111" i="1"/>
  <c r="J62" i="1"/>
  <c r="J1686" i="1"/>
  <c r="J811" i="1"/>
  <c r="J734" i="1"/>
  <c r="J699" i="1"/>
  <c r="J524" i="1"/>
  <c r="J440" i="1"/>
  <c r="J398" i="1"/>
  <c r="J349" i="1"/>
  <c r="J216" i="1"/>
  <c r="J209" i="1"/>
  <c r="J41" i="1"/>
  <c r="J1280" i="1"/>
  <c r="J1238" i="1"/>
  <c r="J1021" i="1"/>
  <c r="J937" i="1"/>
  <c r="J769" i="1"/>
  <c r="J748" i="1"/>
  <c r="J727" i="1"/>
  <c r="J664" i="1"/>
  <c r="J615" i="1"/>
  <c r="J580" i="1"/>
  <c r="J489" i="1"/>
  <c r="J461" i="1"/>
  <c r="J293" i="1"/>
  <c r="J286" i="1"/>
  <c r="J272" i="1"/>
  <c r="J188" i="1"/>
  <c r="J3233" i="1"/>
  <c r="J2029" i="1"/>
  <c r="J1525" i="1"/>
  <c r="J1161" i="1"/>
  <c r="J1119" i="1"/>
  <c r="J853" i="1"/>
  <c r="J678" i="1"/>
  <c r="J650" i="1"/>
  <c r="J643" i="1"/>
  <c r="J636" i="1"/>
  <c r="J559" i="1"/>
  <c r="J531" i="1"/>
  <c r="J118" i="1"/>
  <c r="J97" i="1"/>
  <c r="J27" i="1"/>
  <c r="J1497" i="1"/>
  <c r="J1455" i="1"/>
  <c r="J1434" i="1"/>
  <c r="J972" i="1"/>
  <c r="J594" i="1"/>
  <c r="J503" i="1"/>
  <c r="J356" i="1"/>
  <c r="J300" i="1"/>
  <c r="J160" i="1"/>
  <c r="J146" i="1"/>
  <c r="J69" i="1"/>
  <c r="J3471" i="1"/>
  <c r="J1476" i="1"/>
  <c r="J1294" i="1"/>
  <c r="J1098" i="1"/>
  <c r="J909" i="1"/>
  <c r="J804" i="1"/>
  <c r="J706" i="1"/>
  <c r="J566" i="1"/>
  <c r="J370" i="1"/>
  <c r="J251" i="1"/>
  <c r="J223" i="1"/>
  <c r="J125" i="1"/>
  <c r="J83" i="1"/>
  <c r="J1252" i="1"/>
  <c r="J3387" i="1"/>
  <c r="J1644" i="1"/>
  <c r="J1413" i="1"/>
  <c r="J1056" i="1"/>
  <c r="J741" i="1"/>
  <c r="J405" i="1"/>
  <c r="J384" i="1"/>
  <c r="J377" i="1"/>
  <c r="J335" i="1"/>
  <c r="J321" i="1"/>
  <c r="J237" i="1"/>
  <c r="J104" i="1"/>
  <c r="J510" i="1"/>
  <c r="J419" i="1"/>
  <c r="J132" i="1"/>
  <c r="J1189" i="1"/>
  <c r="J622" i="1"/>
  <c r="J391" i="1"/>
  <c r="J447" i="1"/>
  <c r="J1735" i="1"/>
  <c r="J1490" i="1"/>
  <c r="J1112" i="1"/>
  <c r="J307" i="1"/>
  <c r="J468" i="1"/>
  <c r="J174" i="1"/>
  <c r="J279" i="1"/>
  <c r="J34" i="1"/>
  <c r="J573" i="1"/>
  <c r="J195" i="1"/>
  <c r="J167" i="1"/>
  <c r="J657" i="1"/>
  <c r="J545" i="1"/>
  <c r="J48" i="1"/>
  <c r="J888" i="1"/>
  <c r="J713" i="1"/>
  <c r="J538" i="1"/>
  <c r="V3468" i="1"/>
  <c r="V3384" i="1"/>
  <c r="V3314" i="1"/>
  <c r="V3209" i="1"/>
  <c r="V3181" i="1"/>
  <c r="V3132" i="1"/>
  <c r="V2908" i="1"/>
  <c r="V2796" i="1"/>
  <c r="V2761" i="1"/>
  <c r="V2733" i="1"/>
  <c r="V2537" i="1"/>
  <c r="V2509" i="1"/>
  <c r="V3482" i="1"/>
  <c r="V3279" i="1"/>
  <c r="V3265" i="1"/>
  <c r="V3244" i="1"/>
  <c r="V3167" i="1"/>
  <c r="V3013" i="1"/>
  <c r="V2950" i="1"/>
  <c r="V2873" i="1"/>
  <c r="V2817" i="1"/>
  <c r="V2684" i="1"/>
  <c r="V2670" i="1"/>
  <c r="V2621" i="1"/>
  <c r="V2593" i="1"/>
  <c r="V2523" i="1"/>
  <c r="V2481" i="1"/>
  <c r="V2460" i="1"/>
  <c r="V3328" i="1"/>
  <c r="V3139" i="1"/>
  <c r="V3083" i="1"/>
  <c r="V2999" i="1"/>
  <c r="V2936" i="1"/>
  <c r="V2859" i="1"/>
  <c r="V2845" i="1"/>
  <c r="V2803" i="1"/>
  <c r="V2782" i="1"/>
  <c r="V2719" i="1"/>
  <c r="V2649" i="1"/>
  <c r="V2607" i="1"/>
  <c r="V2565" i="1"/>
  <c r="V3524" i="1"/>
  <c r="V3510" i="1"/>
  <c r="V3496" i="1"/>
  <c r="V3363" i="1"/>
  <c r="V3349" i="1"/>
  <c r="V3286" i="1"/>
  <c r="V3216" i="1"/>
  <c r="V3118" i="1"/>
  <c r="V3055" i="1"/>
  <c r="V3041" i="1"/>
  <c r="V2894" i="1"/>
  <c r="V2824" i="1"/>
  <c r="V2747" i="1"/>
  <c r="V2740" i="1"/>
  <c r="V2628" i="1"/>
  <c r="V2544" i="1"/>
  <c r="V3447" i="1"/>
  <c r="V3405" i="1"/>
  <c r="V3293" i="1"/>
  <c r="V3153" i="1"/>
  <c r="V3097" i="1"/>
  <c r="V3020" i="1"/>
  <c r="V2971" i="1"/>
  <c r="V2915" i="1"/>
  <c r="V2831" i="1"/>
  <c r="V2705" i="1"/>
  <c r="V2691" i="1"/>
  <c r="V3433" i="1"/>
  <c r="V3419" i="1"/>
  <c r="V3391" i="1"/>
  <c r="V3251" i="1"/>
  <c r="V3188" i="1"/>
  <c r="V3174" i="1"/>
  <c r="V2957" i="1"/>
  <c r="V2768" i="1"/>
  <c r="V2656" i="1"/>
  <c r="V2418" i="1"/>
  <c r="V3475" i="1"/>
  <c r="V3454" i="1"/>
  <c r="V3370" i="1"/>
  <c r="V3335" i="1"/>
  <c r="V3300" i="1"/>
  <c r="V3237" i="1"/>
  <c r="V3069" i="1"/>
  <c r="V3062" i="1"/>
  <c r="V3006" i="1"/>
  <c r="V2978" i="1"/>
  <c r="V2943" i="1"/>
  <c r="V2922" i="1"/>
  <c r="V2901" i="1"/>
  <c r="V2810" i="1"/>
  <c r="V2754" i="1"/>
  <c r="V2726" i="1"/>
  <c r="V2516" i="1"/>
  <c r="V2488" i="1"/>
  <c r="V2467" i="1"/>
  <c r="V2446" i="1"/>
  <c r="V3321" i="1"/>
  <c r="V3258" i="1"/>
  <c r="V3223" i="1"/>
  <c r="V3125" i="1"/>
  <c r="V3104" i="1"/>
  <c r="V3027" i="1"/>
  <c r="V2985" i="1"/>
  <c r="V2880" i="1"/>
  <c r="V2789" i="1"/>
  <c r="V2635" i="1"/>
  <c r="V2600" i="1"/>
  <c r="V2572" i="1"/>
  <c r="V3489" i="1"/>
  <c r="V3461" i="1"/>
  <c r="V3377" i="1"/>
  <c r="V3356" i="1"/>
  <c r="V3342" i="1"/>
  <c r="V3272" i="1"/>
  <c r="V3076" i="1"/>
  <c r="V3048" i="1"/>
  <c r="V2866" i="1"/>
  <c r="V2852" i="1"/>
  <c r="V2838" i="1"/>
  <c r="V2775" i="1"/>
  <c r="V2677" i="1"/>
  <c r="V2663" i="1"/>
  <c r="V2551" i="1"/>
  <c r="V2530" i="1"/>
  <c r="V2432" i="1"/>
  <c r="V2425" i="1"/>
  <c r="V3517" i="1"/>
  <c r="V3503" i="1"/>
  <c r="V3398" i="1"/>
  <c r="V3307" i="1"/>
  <c r="V3146" i="1"/>
  <c r="V3090" i="1"/>
  <c r="V2992" i="1"/>
  <c r="V2964" i="1"/>
  <c r="V2642" i="1"/>
  <c r="V2614" i="1"/>
  <c r="V2495" i="1"/>
  <c r="V3412" i="1"/>
  <c r="V3034" i="1"/>
  <c r="V2026" i="1"/>
  <c r="V1998" i="1"/>
  <c r="V1970" i="1"/>
  <c r="V1641" i="1"/>
  <c r="V1634" i="1"/>
  <c r="V1543" i="1"/>
  <c r="V2579" i="1"/>
  <c r="V2376" i="1"/>
  <c r="V2334" i="1"/>
  <c r="V2250" i="1"/>
  <c r="V2089" i="1"/>
  <c r="V2061" i="1"/>
  <c r="V1900" i="1"/>
  <c r="V1844" i="1"/>
  <c r="V1753" i="1"/>
  <c r="V1697" i="1"/>
  <c r="V1592" i="1"/>
  <c r="V3195" i="1"/>
  <c r="V3111" i="1"/>
  <c r="V2397" i="1"/>
  <c r="V2362" i="1"/>
  <c r="V2166" i="1"/>
  <c r="V2138" i="1"/>
  <c r="V2124" i="1"/>
  <c r="V1984" i="1"/>
  <c r="V1977" i="1"/>
  <c r="V1928" i="1"/>
  <c r="V1921" i="1"/>
  <c r="V1872" i="1"/>
  <c r="V1851" i="1"/>
  <c r="V1809" i="1"/>
  <c r="V1788" i="1"/>
  <c r="V1739" i="1"/>
  <c r="V1718" i="1"/>
  <c r="V1620" i="1"/>
  <c r="V1557" i="1"/>
  <c r="V1529" i="1"/>
  <c r="V1522" i="1"/>
  <c r="V1515" i="1"/>
  <c r="V2453" i="1"/>
  <c r="V2292" i="1"/>
  <c r="V2222" i="1"/>
  <c r="V2208" i="1"/>
  <c r="V2068" i="1"/>
  <c r="V2047" i="1"/>
  <c r="V1956" i="1"/>
  <c r="V1935" i="1"/>
  <c r="V1774" i="1"/>
  <c r="V1725" i="1"/>
  <c r="V1676" i="1"/>
  <c r="V1578" i="1"/>
  <c r="V1550" i="1"/>
  <c r="V2929" i="1"/>
  <c r="V2306" i="1"/>
  <c r="V2278" i="1"/>
  <c r="V2194" i="1"/>
  <c r="V2110" i="1"/>
  <c r="V1858" i="1"/>
  <c r="V1830" i="1"/>
  <c r="V1704" i="1"/>
  <c r="V3426" i="1"/>
  <c r="V3160" i="1"/>
  <c r="V2096" i="1"/>
  <c r="V2075" i="1"/>
  <c r="V2033" i="1"/>
  <c r="V2005" i="1"/>
  <c r="V1942" i="1"/>
  <c r="V1907" i="1"/>
  <c r="V1886" i="1"/>
  <c r="V1879" i="1"/>
  <c r="V1795" i="1"/>
  <c r="V2712" i="1"/>
  <c r="V2341" i="1"/>
  <c r="V2257" i="1"/>
  <c r="V2229" i="1"/>
  <c r="V2103" i="1"/>
  <c r="V1991" i="1"/>
  <c r="V1648" i="1"/>
  <c r="V2502" i="1"/>
  <c r="V2474" i="1"/>
  <c r="V2404" i="1"/>
  <c r="V2383" i="1"/>
  <c r="V2369" i="1"/>
  <c r="V2355" i="1"/>
  <c r="V2348" i="1"/>
  <c r="V2313" i="1"/>
  <c r="V2236" i="1"/>
  <c r="V2173" i="1"/>
  <c r="V2117" i="1"/>
  <c r="V1816" i="1"/>
  <c r="V1760" i="1"/>
  <c r="V1746" i="1"/>
  <c r="V3230" i="1"/>
  <c r="V2887" i="1"/>
  <c r="V2285" i="1"/>
  <c r="V2271" i="1"/>
  <c r="V2243" i="1"/>
  <c r="V2215" i="1"/>
  <c r="V2187" i="1"/>
  <c r="V2180" i="1"/>
  <c r="V2152" i="1"/>
  <c r="V2012" i="1"/>
  <c r="V1893" i="1"/>
  <c r="V1865" i="1"/>
  <c r="V1732" i="1"/>
  <c r="V1683" i="1"/>
  <c r="V1606" i="1"/>
  <c r="V1585" i="1"/>
  <c r="V2145" i="1"/>
  <c r="V1949" i="1"/>
  <c r="V1781" i="1"/>
  <c r="V1410" i="1"/>
  <c r="V1235" i="1"/>
  <c r="V1144" i="1"/>
  <c r="V1116" i="1"/>
  <c r="V1025" i="1"/>
  <c r="V976" i="1"/>
  <c r="V885" i="1"/>
  <c r="V857" i="1"/>
  <c r="V801" i="1"/>
  <c r="V752" i="1"/>
  <c r="V1459" i="1"/>
  <c r="V1438" i="1"/>
  <c r="V1312" i="1"/>
  <c r="V1256" i="1"/>
  <c r="V1221" i="1"/>
  <c r="V1074" i="1"/>
  <c r="V948" i="1"/>
  <c r="V829" i="1"/>
  <c r="V773" i="1"/>
  <c r="V2327" i="1"/>
  <c r="V2201" i="1"/>
  <c r="V2040" i="1"/>
  <c r="V2019" i="1"/>
  <c r="V1802" i="1"/>
  <c r="V1613" i="1"/>
  <c r="V1571" i="1"/>
  <c r="V1536" i="1"/>
  <c r="V1396" i="1"/>
  <c r="V1382" i="1"/>
  <c r="V1361" i="1"/>
  <c r="V1298" i="1"/>
  <c r="V1130" i="1"/>
  <c r="V1032" i="1"/>
  <c r="V983" i="1"/>
  <c r="V864" i="1"/>
  <c r="V843" i="1"/>
  <c r="V1655" i="1"/>
  <c r="V1291" i="1"/>
  <c r="V1284" i="1"/>
  <c r="V1263" i="1"/>
  <c r="V1193" i="1"/>
  <c r="V1102" i="1"/>
  <c r="V1039" i="1"/>
  <c r="V1011" i="1"/>
  <c r="V997" i="1"/>
  <c r="V808" i="1"/>
  <c r="V780" i="1"/>
  <c r="V2159" i="1"/>
  <c r="V1501" i="1"/>
  <c r="V1480" i="1"/>
  <c r="V1333" i="1"/>
  <c r="V1165" i="1"/>
  <c r="V1060" i="1"/>
  <c r="V927" i="1"/>
  <c r="V892" i="1"/>
  <c r="V815" i="1"/>
  <c r="V3440" i="1"/>
  <c r="V2264" i="1"/>
  <c r="V2131" i="1"/>
  <c r="V1823" i="1"/>
  <c r="V1466" i="1"/>
  <c r="V1445" i="1"/>
  <c r="V1319" i="1"/>
  <c r="V1242" i="1"/>
  <c r="V1151" i="1"/>
  <c r="V1046" i="1"/>
  <c r="V955" i="1"/>
  <c r="V913" i="1"/>
  <c r="V871" i="1"/>
  <c r="V2558" i="1"/>
  <c r="V2411" i="1"/>
  <c r="V2390" i="1"/>
  <c r="V2320" i="1"/>
  <c r="V2082" i="1"/>
  <c r="V1963" i="1"/>
  <c r="V1711" i="1"/>
  <c r="V1627" i="1"/>
  <c r="V1564" i="1"/>
  <c r="V1417" i="1"/>
  <c r="V1340" i="1"/>
  <c r="V1270" i="1"/>
  <c r="V899" i="1"/>
  <c r="V787" i="1"/>
  <c r="V2299" i="1"/>
  <c r="V1914" i="1"/>
  <c r="V1767" i="1"/>
  <c r="V1690" i="1"/>
  <c r="V1669" i="1"/>
  <c r="V1403" i="1"/>
  <c r="V1368" i="1"/>
  <c r="V1305" i="1"/>
  <c r="V1228" i="1"/>
  <c r="V1172" i="1"/>
  <c r="V1137" i="1"/>
  <c r="V822" i="1"/>
  <c r="V1837" i="1"/>
  <c r="V1508" i="1"/>
  <c r="V1487" i="1"/>
  <c r="V1424" i="1"/>
  <c r="V1186" i="1"/>
  <c r="V1109" i="1"/>
  <c r="V1067" i="1"/>
  <c r="V794" i="1"/>
  <c r="V710" i="1"/>
  <c r="V570" i="1"/>
  <c r="V535" i="1"/>
  <c r="V507" i="1"/>
  <c r="V465" i="1"/>
  <c r="V388" i="1"/>
  <c r="V381" i="1"/>
  <c r="V374" i="1"/>
  <c r="V31" i="1"/>
  <c r="V1662" i="1"/>
  <c r="V1599" i="1"/>
  <c r="V1326" i="1"/>
  <c r="V1123" i="1"/>
  <c r="V1004" i="1"/>
  <c r="V878" i="1"/>
  <c r="V836" i="1"/>
  <c r="V682" i="1"/>
  <c r="V668" i="1"/>
  <c r="V598" i="1"/>
  <c r="V584" i="1"/>
  <c r="V493" i="1"/>
  <c r="V255" i="1"/>
  <c r="V171" i="1"/>
  <c r="V87" i="1"/>
  <c r="V2439" i="1"/>
  <c r="V1375" i="1"/>
  <c r="V1214" i="1"/>
  <c r="V1200" i="1"/>
  <c r="V1088" i="1"/>
  <c r="V941" i="1"/>
  <c r="V626" i="1"/>
  <c r="V360" i="1"/>
  <c r="V339" i="1"/>
  <c r="V178" i="1"/>
  <c r="V150" i="1"/>
  <c r="V136" i="1"/>
  <c r="V73" i="1"/>
  <c r="V52" i="1"/>
  <c r="V3202" i="1"/>
  <c r="V1179" i="1"/>
  <c r="V920" i="1"/>
  <c r="V717" i="1"/>
  <c r="V689" i="1"/>
  <c r="V542" i="1"/>
  <c r="V514" i="1"/>
  <c r="V479" i="1"/>
  <c r="V472" i="1"/>
  <c r="V451" i="1"/>
  <c r="V423" i="1"/>
  <c r="V262" i="1"/>
  <c r="V199" i="1"/>
  <c r="V1354" i="1"/>
  <c r="V605" i="1"/>
  <c r="V549" i="1"/>
  <c r="V430" i="1"/>
  <c r="V409" i="1"/>
  <c r="V325" i="1"/>
  <c r="V311" i="1"/>
  <c r="V241" i="1"/>
  <c r="V227" i="1"/>
  <c r="V108" i="1"/>
  <c r="V59" i="1"/>
  <c r="V2586" i="1"/>
  <c r="V696" i="1"/>
  <c r="V521" i="1"/>
  <c r="V395" i="1"/>
  <c r="V346" i="1"/>
  <c r="V206" i="1"/>
  <c r="V38" i="1"/>
  <c r="V1277" i="1"/>
  <c r="V1081" i="1"/>
  <c r="V1018" i="1"/>
  <c r="V934" i="1"/>
  <c r="V766" i="1"/>
  <c r="V745" i="1"/>
  <c r="V724" i="1"/>
  <c r="V661" i="1"/>
  <c r="V612" i="1"/>
  <c r="V577" i="1"/>
  <c r="V486" i="1"/>
  <c r="V458" i="1"/>
  <c r="V437" i="1"/>
  <c r="V283" i="1"/>
  <c r="V269" i="1"/>
  <c r="V185" i="1"/>
  <c r="V2698" i="1"/>
  <c r="V1389" i="1"/>
  <c r="V1158" i="1"/>
  <c r="V850" i="1"/>
  <c r="V731" i="1"/>
  <c r="V675" i="1"/>
  <c r="V647" i="1"/>
  <c r="V633" i="1"/>
  <c r="V556" i="1"/>
  <c r="V528" i="1"/>
  <c r="V213" i="1"/>
  <c r="V115" i="1"/>
  <c r="V94" i="1"/>
  <c r="V24" i="1"/>
  <c r="V1053" i="1"/>
  <c r="V2054" i="1"/>
  <c r="V1494" i="1"/>
  <c r="V1452" i="1"/>
  <c r="V1431" i="1"/>
  <c r="V1207" i="1"/>
  <c r="V990" i="1"/>
  <c r="V969" i="1"/>
  <c r="V591" i="1"/>
  <c r="V500" i="1"/>
  <c r="V353" i="1"/>
  <c r="V297" i="1"/>
  <c r="V290" i="1"/>
  <c r="V157" i="1"/>
  <c r="V143" i="1"/>
  <c r="V66" i="1"/>
  <c r="V1473" i="1"/>
  <c r="V1347" i="1"/>
  <c r="V1095" i="1"/>
  <c r="V906" i="1"/>
  <c r="V759" i="1"/>
  <c r="V703" i="1"/>
  <c r="V563" i="1"/>
  <c r="V367" i="1"/>
  <c r="V248" i="1"/>
  <c r="V220" i="1"/>
  <c r="V122" i="1"/>
  <c r="V80" i="1"/>
  <c r="V654" i="1"/>
  <c r="V45" i="1"/>
  <c r="V416" i="1"/>
  <c r="V619" i="1"/>
  <c r="V332" i="1"/>
  <c r="V304" i="1"/>
  <c r="V1249" i="1"/>
  <c r="V640" i="1"/>
  <c r="V276" i="1"/>
  <c r="V402" i="1"/>
  <c r="V192" i="1"/>
  <c r="V738" i="1"/>
  <c r="V318" i="1"/>
  <c r="V164" i="1"/>
  <c r="V962" i="1"/>
  <c r="V129" i="1"/>
  <c r="V101" i="1"/>
  <c r="V444" i="1"/>
  <c r="V234" i="1"/>
  <c r="AG35" i="1"/>
  <c r="B52" i="1"/>
  <c r="J20" i="1"/>
  <c r="V17" i="1"/>
  <c r="G17" i="1"/>
  <c r="J8" i="2"/>
  <c r="N167" i="1" l="1"/>
  <c r="O167" i="1"/>
  <c r="O164" i="1"/>
  <c r="O391" i="1"/>
  <c r="N391" i="1"/>
  <c r="O388" i="1"/>
  <c r="O405" i="1"/>
  <c r="N405" i="1"/>
  <c r="O402" i="1"/>
  <c r="N566" i="1"/>
  <c r="O563" i="1"/>
  <c r="O566" i="1"/>
  <c r="O356" i="1"/>
  <c r="N356" i="1"/>
  <c r="O353" i="1"/>
  <c r="O636" i="1"/>
  <c r="O633" i="1"/>
  <c r="N636" i="1"/>
  <c r="N286" i="1"/>
  <c r="O286" i="1"/>
  <c r="O283" i="1"/>
  <c r="O1238" i="1"/>
  <c r="N1238" i="1"/>
  <c r="O1235" i="1"/>
  <c r="N1686" i="1"/>
  <c r="O1683" i="1"/>
  <c r="O1686" i="1"/>
  <c r="O979" i="1"/>
  <c r="N979" i="1"/>
  <c r="O976" i="1"/>
  <c r="O76" i="1"/>
  <c r="O73" i="1"/>
  <c r="N76" i="1"/>
  <c r="N1546" i="1"/>
  <c r="O1546" i="1"/>
  <c r="X1546" i="1" s="1"/>
  <c r="O1543" i="1"/>
  <c r="N1602" i="1"/>
  <c r="O1599" i="1"/>
  <c r="O1602" i="1"/>
  <c r="N1378" i="1"/>
  <c r="O1378" i="1"/>
  <c r="O1375" i="1"/>
  <c r="O1406" i="1"/>
  <c r="N1406" i="1"/>
  <c r="O1403" i="1"/>
  <c r="O1343" i="1"/>
  <c r="N1343" i="1"/>
  <c r="O1340" i="1"/>
  <c r="O1322" i="1"/>
  <c r="N1322" i="1"/>
  <c r="O1319" i="1"/>
  <c r="N1336" i="1"/>
  <c r="O1336" i="1"/>
  <c r="O1333" i="1"/>
  <c r="O1196" i="1"/>
  <c r="O1193" i="1"/>
  <c r="N1196" i="1"/>
  <c r="O1301" i="1"/>
  <c r="O1298" i="1"/>
  <c r="N1301" i="1"/>
  <c r="N951" i="1"/>
  <c r="O948" i="1"/>
  <c r="O951" i="1"/>
  <c r="O1840" i="1"/>
  <c r="O1837" i="1"/>
  <c r="N1840" i="1"/>
  <c r="N1805" i="1"/>
  <c r="O1805" i="1"/>
  <c r="O1802" i="1"/>
  <c r="O1819" i="1"/>
  <c r="N1819" i="1"/>
  <c r="O1816" i="1"/>
  <c r="O2260" i="1"/>
  <c r="N2260" i="1"/>
  <c r="O2257" i="1"/>
  <c r="N2078" i="1"/>
  <c r="O2078" i="1"/>
  <c r="O2075" i="1"/>
  <c r="O3317" i="1"/>
  <c r="N3317" i="1"/>
  <c r="O3314" i="1"/>
  <c r="O2295" i="1"/>
  <c r="N2295" i="1"/>
  <c r="O2292" i="1"/>
  <c r="O1977" i="1"/>
  <c r="N1980" i="1"/>
  <c r="O1980" i="1"/>
  <c r="Z1980" i="1" s="1"/>
  <c r="O1903" i="1"/>
  <c r="N1903" i="1"/>
  <c r="O1900" i="1"/>
  <c r="N3114" i="1"/>
  <c r="O3114" i="1"/>
  <c r="O3111" i="1"/>
  <c r="N2967" i="1"/>
  <c r="O2964" i="1"/>
  <c r="O2967" i="1"/>
  <c r="N2680" i="1"/>
  <c r="O2680" i="1"/>
  <c r="O2677" i="1"/>
  <c r="O3492" i="1"/>
  <c r="O3489" i="1"/>
  <c r="N3492" i="1"/>
  <c r="O2428" i="1"/>
  <c r="N2428" i="1"/>
  <c r="O2425" i="1"/>
  <c r="O3240" i="1"/>
  <c r="O3237" i="1"/>
  <c r="N3240" i="1"/>
  <c r="N3072" i="1"/>
  <c r="O3072" i="1"/>
  <c r="O3069" i="1"/>
  <c r="O3296" i="1"/>
  <c r="N3296" i="1"/>
  <c r="O3293" i="1"/>
  <c r="O3254" i="1"/>
  <c r="N3254" i="1"/>
  <c r="O3251" i="1"/>
  <c r="N2750" i="1"/>
  <c r="O2750" i="1"/>
  <c r="O2747" i="1"/>
  <c r="N2463" i="1"/>
  <c r="O2460" i="1"/>
  <c r="O2463" i="1"/>
  <c r="O3268" i="1"/>
  <c r="O3265" i="1"/>
  <c r="N3268" i="1"/>
  <c r="Q437" i="1"/>
  <c r="P437" i="1"/>
  <c r="N437" i="1"/>
  <c r="Q990" i="1"/>
  <c r="P990" i="1"/>
  <c r="N990" i="1"/>
  <c r="P486" i="1"/>
  <c r="Q486" i="1"/>
  <c r="N486" i="1"/>
  <c r="Q2082" i="1"/>
  <c r="P2082" i="1"/>
  <c r="N2082" i="1"/>
  <c r="Q1018" i="1"/>
  <c r="P1018" i="1"/>
  <c r="N1018" i="1"/>
  <c r="N136" i="1"/>
  <c r="Q136" i="1"/>
  <c r="P136" i="1"/>
  <c r="N955" i="1"/>
  <c r="Q955" i="1"/>
  <c r="P955" i="1"/>
  <c r="Q1858" i="1"/>
  <c r="P1858" i="1"/>
  <c r="N1858" i="1"/>
  <c r="Q87" i="1"/>
  <c r="N87" i="1"/>
  <c r="P87" i="1"/>
  <c r="P1109" i="1"/>
  <c r="Q1109" i="1"/>
  <c r="N1109" i="1"/>
  <c r="N563" i="1"/>
  <c r="P563" i="1"/>
  <c r="Q563" i="1"/>
  <c r="Q353" i="1"/>
  <c r="P353" i="1"/>
  <c r="N353" i="1"/>
  <c r="N1039" i="1"/>
  <c r="Q1039" i="1"/>
  <c r="P1039" i="1"/>
  <c r="Q927" i="1"/>
  <c r="N927" i="1"/>
  <c r="P927" i="1"/>
  <c r="N2278" i="1"/>
  <c r="Q2278" i="1"/>
  <c r="P2278" i="1"/>
  <c r="Q1501" i="1"/>
  <c r="N1501" i="1"/>
  <c r="P1501" i="1"/>
  <c r="Q1074" i="1"/>
  <c r="P1074" i="1"/>
  <c r="N1074" i="1"/>
  <c r="N752" i="1"/>
  <c r="P752" i="1"/>
  <c r="Q752" i="1"/>
  <c r="Q801" i="1"/>
  <c r="N801" i="1"/>
  <c r="P801" i="1"/>
  <c r="N1424" i="1"/>
  <c r="Q1424" i="1"/>
  <c r="P1424" i="1"/>
  <c r="Q1326" i="1"/>
  <c r="P1326" i="1"/>
  <c r="N1326" i="1"/>
  <c r="Q2054" i="1"/>
  <c r="P2054" i="1"/>
  <c r="N2054" i="1"/>
  <c r="Q1522" i="1"/>
  <c r="P1522" i="1"/>
  <c r="N1522" i="1"/>
  <c r="Q3370" i="1"/>
  <c r="P3370" i="1"/>
  <c r="N3370" i="1"/>
  <c r="N2985" i="1"/>
  <c r="Q2985" i="1"/>
  <c r="P2985" i="1"/>
  <c r="Q2306" i="1"/>
  <c r="P2306" i="1"/>
  <c r="N2306" i="1"/>
  <c r="P2089" i="1"/>
  <c r="Q2089" i="1"/>
  <c r="N2089" i="1"/>
  <c r="P2124" i="1"/>
  <c r="N2124" i="1"/>
  <c r="Q2124" i="1"/>
  <c r="N2187" i="1"/>
  <c r="Q2187" i="1"/>
  <c r="P2187" i="1"/>
  <c r="P2040" i="1"/>
  <c r="N2040" i="1"/>
  <c r="Q2040" i="1"/>
  <c r="P2355" i="1"/>
  <c r="N2355" i="1"/>
  <c r="Q2355" i="1"/>
  <c r="Q2775" i="1"/>
  <c r="P2775" i="1"/>
  <c r="N2775" i="1"/>
  <c r="Q2740" i="1"/>
  <c r="P2740" i="1"/>
  <c r="N2740" i="1"/>
  <c r="Q3321" i="1"/>
  <c r="N3321" i="1"/>
  <c r="P3321" i="1"/>
  <c r="Q2691" i="1"/>
  <c r="P2691" i="1"/>
  <c r="N2691" i="1"/>
  <c r="Q2971" i="1"/>
  <c r="P2971" i="1"/>
  <c r="N2971" i="1"/>
  <c r="Q2782" i="1"/>
  <c r="N2782" i="1"/>
  <c r="P2782" i="1"/>
  <c r="Q2460" i="1"/>
  <c r="P2460" i="1"/>
  <c r="N2460" i="1"/>
  <c r="O3468" i="1"/>
  <c r="Q3468" i="1"/>
  <c r="P3468" i="1"/>
  <c r="N3468" i="1"/>
  <c r="Q3013" i="1"/>
  <c r="P3013" i="1"/>
  <c r="N3013" i="1"/>
  <c r="Q2439" i="1"/>
  <c r="P2439" i="1"/>
  <c r="N2439" i="1"/>
  <c r="N195" i="1"/>
  <c r="O195" i="1"/>
  <c r="O192" i="1"/>
  <c r="O622" i="1"/>
  <c r="N622" i="1"/>
  <c r="O619" i="1"/>
  <c r="O741" i="1"/>
  <c r="O738" i="1"/>
  <c r="N741" i="1"/>
  <c r="O706" i="1"/>
  <c r="O703" i="1"/>
  <c r="N706" i="1"/>
  <c r="O503" i="1"/>
  <c r="N503" i="1"/>
  <c r="O500" i="1"/>
  <c r="O640" i="1"/>
  <c r="O643" i="1"/>
  <c r="N643" i="1"/>
  <c r="O293" i="1"/>
  <c r="N293" i="1"/>
  <c r="O290" i="1"/>
  <c r="O1280" i="1"/>
  <c r="O1277" i="1"/>
  <c r="N1280" i="1"/>
  <c r="N62" i="1"/>
  <c r="O62" i="1"/>
  <c r="O59" i="1"/>
  <c r="O1357" i="1"/>
  <c r="N1357" i="1"/>
  <c r="O1354" i="1"/>
  <c r="O139" i="1"/>
  <c r="N139" i="1"/>
  <c r="O136" i="1"/>
  <c r="O87" i="1"/>
  <c r="N90" i="1"/>
  <c r="O90" i="1"/>
  <c r="O794" i="1"/>
  <c r="O797" i="1"/>
  <c r="Z797" i="1" s="1"/>
  <c r="N797" i="1"/>
  <c r="O1392" i="1"/>
  <c r="N1392" i="1"/>
  <c r="O1389" i="1"/>
  <c r="N1588" i="1"/>
  <c r="O1588" i="1"/>
  <c r="O1585" i="1"/>
  <c r="N1420" i="1"/>
  <c r="O1420" i="1"/>
  <c r="O1417" i="1"/>
  <c r="O1448" i="1"/>
  <c r="N1448" i="1"/>
  <c r="O1445" i="1"/>
  <c r="N1483" i="1"/>
  <c r="O1480" i="1"/>
  <c r="O1483" i="1"/>
  <c r="AA1483" i="1" s="1"/>
  <c r="N1266" i="1"/>
  <c r="O1266" i="1"/>
  <c r="O1263" i="1"/>
  <c r="O1364" i="1"/>
  <c r="N1364" i="1"/>
  <c r="O1361" i="1"/>
  <c r="N1042" i="1"/>
  <c r="O1039" i="1"/>
  <c r="O1042" i="1"/>
  <c r="O1952" i="1"/>
  <c r="N1952" i="1"/>
  <c r="O1949" i="1"/>
  <c r="N1963" i="1"/>
  <c r="O1963" i="1"/>
  <c r="O1966" i="1"/>
  <c r="N1966" i="1"/>
  <c r="O2117" i="1"/>
  <c r="O2120" i="1"/>
  <c r="N2120" i="1"/>
  <c r="O2344" i="1"/>
  <c r="N2344" i="1"/>
  <c r="O2341" i="1"/>
  <c r="N2099" i="1"/>
  <c r="O2099" i="1"/>
  <c r="O2096" i="1"/>
  <c r="N1581" i="1"/>
  <c r="O1581" i="1"/>
  <c r="O1578" i="1"/>
  <c r="O2358" i="1"/>
  <c r="N2358" i="1"/>
  <c r="O2355" i="1"/>
  <c r="N1987" i="1"/>
  <c r="O1984" i="1"/>
  <c r="O1987" i="1"/>
  <c r="O1921" i="1"/>
  <c r="O1924" i="1"/>
  <c r="N1924" i="1"/>
  <c r="O3163" i="1"/>
  <c r="O3160" i="1"/>
  <c r="N3163" i="1"/>
  <c r="O2995" i="1"/>
  <c r="N2995" i="1"/>
  <c r="O2992" i="1"/>
  <c r="N2778" i="1"/>
  <c r="O2778" i="1"/>
  <c r="O2775" i="1"/>
  <c r="O2575" i="1"/>
  <c r="O2572" i="1"/>
  <c r="N2575" i="1"/>
  <c r="O2449" i="1"/>
  <c r="O2446" i="1"/>
  <c r="N2449" i="1"/>
  <c r="N3303" i="1"/>
  <c r="O3303" i="1"/>
  <c r="O3300" i="1"/>
  <c r="O3177" i="1"/>
  <c r="O3174" i="1"/>
  <c r="N3177" i="1"/>
  <c r="O3338" i="1"/>
  <c r="N3338" i="1"/>
  <c r="O3335" i="1"/>
  <c r="O3289" i="1"/>
  <c r="N3289" i="1"/>
  <c r="O3286" i="1"/>
  <c r="O2785" i="1"/>
  <c r="N2785" i="1"/>
  <c r="O2782" i="1"/>
  <c r="N2484" i="1"/>
  <c r="O2481" i="1"/>
  <c r="O2484" i="1"/>
  <c r="N3282" i="1"/>
  <c r="O3279" i="1"/>
  <c r="O3282" i="1"/>
  <c r="N528" i="1"/>
  <c r="Q528" i="1"/>
  <c r="P528" i="1"/>
  <c r="Q1389" i="1"/>
  <c r="N1389" i="1"/>
  <c r="P1389" i="1"/>
  <c r="Q542" i="1"/>
  <c r="P542" i="1"/>
  <c r="N542" i="1"/>
  <c r="Q38" i="1"/>
  <c r="P38" i="1"/>
  <c r="N38" i="1"/>
  <c r="Q1081" i="1"/>
  <c r="N1081" i="1"/>
  <c r="P1081" i="1"/>
  <c r="Q199" i="1"/>
  <c r="P199" i="1"/>
  <c r="N199" i="1"/>
  <c r="Q1200" i="1"/>
  <c r="P1200" i="1"/>
  <c r="N1200" i="1"/>
  <c r="P31" i="1"/>
  <c r="Q31" i="1"/>
  <c r="N31" i="1"/>
  <c r="N122" i="1"/>
  <c r="Q122" i="1"/>
  <c r="P122" i="1"/>
  <c r="Q1403" i="1"/>
  <c r="P1403" i="1"/>
  <c r="N1403" i="1"/>
  <c r="P619" i="1"/>
  <c r="Q619" i="1"/>
  <c r="N619" i="1"/>
  <c r="P416" i="1"/>
  <c r="N416" i="1"/>
  <c r="Q416" i="1"/>
  <c r="Q1242" i="1"/>
  <c r="N1242" i="1"/>
  <c r="P1242" i="1"/>
  <c r="N1032" i="1"/>
  <c r="Q1032" i="1"/>
  <c r="P1032" i="1"/>
  <c r="Q2978" i="1"/>
  <c r="P2978" i="1"/>
  <c r="N2978" i="1"/>
  <c r="P1893" i="1"/>
  <c r="N1893" i="1"/>
  <c r="Q1893" i="1"/>
  <c r="P1088" i="1"/>
  <c r="N1088" i="1"/>
  <c r="Q1088" i="1"/>
  <c r="N794" i="1"/>
  <c r="Q794" i="1"/>
  <c r="P794" i="1"/>
  <c r="N878" i="1"/>
  <c r="Q878" i="1"/>
  <c r="P878" i="1"/>
  <c r="Q1452" i="1"/>
  <c r="N1452" i="1"/>
  <c r="P1452" i="1"/>
  <c r="N1347" i="1"/>
  <c r="Q1347" i="1"/>
  <c r="P1347" i="1"/>
  <c r="N2075" i="1"/>
  <c r="Q2075" i="1"/>
  <c r="P2075" i="1"/>
  <c r="N1536" i="1"/>
  <c r="P1536" i="1"/>
  <c r="Q1536" i="1"/>
  <c r="P1662" i="1"/>
  <c r="Q1662" i="1"/>
  <c r="N1662" i="1"/>
  <c r="N3076" i="1"/>
  <c r="Q3076" i="1"/>
  <c r="P3076" i="1"/>
  <c r="Q2656" i="1"/>
  <c r="P2656" i="1"/>
  <c r="N2656" i="1"/>
  <c r="Q2208" i="1"/>
  <c r="P2208" i="1"/>
  <c r="Q2138" i="1"/>
  <c r="N2138" i="1"/>
  <c r="P2138" i="1"/>
  <c r="N2271" i="1"/>
  <c r="Q2271" i="1"/>
  <c r="P2271" i="1"/>
  <c r="N2243" i="1"/>
  <c r="Q2243" i="1"/>
  <c r="P2243" i="1"/>
  <c r="N2614" i="1"/>
  <c r="Q2614" i="1"/>
  <c r="P2614" i="1"/>
  <c r="P2957" i="1"/>
  <c r="Q2957" i="1"/>
  <c r="N2957" i="1"/>
  <c r="Q2768" i="1"/>
  <c r="N2768" i="1"/>
  <c r="P2768" i="1"/>
  <c r="P3391" i="1"/>
  <c r="Q3391" i="1"/>
  <c r="N3391" i="1"/>
  <c r="P2936" i="1"/>
  <c r="Q2936" i="1"/>
  <c r="N2936" i="1"/>
  <c r="P2999" i="1"/>
  <c r="Q2999" i="1"/>
  <c r="N2999" i="1"/>
  <c r="P2845" i="1"/>
  <c r="Q2845" i="1"/>
  <c r="N2845" i="1"/>
  <c r="N2509" i="1"/>
  <c r="Q2509" i="1"/>
  <c r="P2509" i="1"/>
  <c r="Q2453" i="1"/>
  <c r="N2453" i="1"/>
  <c r="P2453" i="1"/>
  <c r="Q3034" i="1"/>
  <c r="P3034" i="1"/>
  <c r="N3034" i="1"/>
  <c r="N2698" i="1"/>
  <c r="Q2698" i="1"/>
  <c r="P2698" i="1"/>
  <c r="O573" i="1"/>
  <c r="N573" i="1"/>
  <c r="O570" i="1"/>
  <c r="O1189" i="1"/>
  <c r="N1189" i="1"/>
  <c r="O1186" i="1"/>
  <c r="O1056" i="1"/>
  <c r="N1056" i="1"/>
  <c r="O1053" i="1"/>
  <c r="O804" i="1"/>
  <c r="O801" i="1"/>
  <c r="N804" i="1"/>
  <c r="O591" i="1"/>
  <c r="O594" i="1"/>
  <c r="N594" i="1"/>
  <c r="N650" i="1"/>
  <c r="O650" i="1"/>
  <c r="O647" i="1"/>
  <c r="O458" i="1"/>
  <c r="O461" i="1"/>
  <c r="N461" i="1"/>
  <c r="N41" i="1"/>
  <c r="O41" i="1"/>
  <c r="O38" i="1"/>
  <c r="O111" i="1"/>
  <c r="N111" i="1"/>
  <c r="O108" i="1"/>
  <c r="N202" i="1"/>
  <c r="O202" i="1"/>
  <c r="O199" i="1"/>
  <c r="N153" i="1"/>
  <c r="O150" i="1"/>
  <c r="O153" i="1"/>
  <c r="O255" i="1"/>
  <c r="O258" i="1"/>
  <c r="N258" i="1"/>
  <c r="O839" i="1"/>
  <c r="O836" i="1"/>
  <c r="N839" i="1"/>
  <c r="O1427" i="1"/>
  <c r="N1427" i="1"/>
  <c r="O1424" i="1"/>
  <c r="O1648" i="1"/>
  <c r="N1651" i="1"/>
  <c r="O1651" i="1"/>
  <c r="O1606" i="1"/>
  <c r="O1609" i="1"/>
  <c r="N1609" i="1"/>
  <c r="O1469" i="1"/>
  <c r="N1469" i="1"/>
  <c r="O1466" i="1"/>
  <c r="O1504" i="1"/>
  <c r="N1504" i="1"/>
  <c r="O1501" i="1"/>
  <c r="O1287" i="1"/>
  <c r="N1287" i="1"/>
  <c r="O1284" i="1"/>
  <c r="O1385" i="1"/>
  <c r="N1385" i="1"/>
  <c r="O1382" i="1"/>
  <c r="N1077" i="1"/>
  <c r="O1077" i="1"/>
  <c r="O1074" i="1"/>
  <c r="N2043" i="1"/>
  <c r="O2043" i="1"/>
  <c r="O2040" i="1"/>
  <c r="O2057" i="1"/>
  <c r="N2057" i="1"/>
  <c r="O2054" i="1"/>
  <c r="O2176" i="1"/>
  <c r="N2176" i="1"/>
  <c r="O2173" i="1"/>
  <c r="O2715" i="1"/>
  <c r="O2712" i="1"/>
  <c r="N2715" i="1"/>
  <c r="O2106" i="1"/>
  <c r="N2106" i="1"/>
  <c r="O2103" i="1"/>
  <c r="O1676" i="1"/>
  <c r="O1679" i="1"/>
  <c r="N1679" i="1"/>
  <c r="N1518" i="1"/>
  <c r="O1518" i="1"/>
  <c r="O1515" i="1"/>
  <c r="N2113" i="1"/>
  <c r="O2113" i="1"/>
  <c r="O2110" i="1"/>
  <c r="O2064" i="1"/>
  <c r="N2064" i="1"/>
  <c r="O2061" i="1"/>
  <c r="O3195" i="1"/>
  <c r="O3198" i="1"/>
  <c r="N3198" i="1"/>
  <c r="O3093" i="1"/>
  <c r="N3093" i="1"/>
  <c r="O3090" i="1"/>
  <c r="O2841" i="1"/>
  <c r="N2841" i="1"/>
  <c r="O2838" i="1"/>
  <c r="O2603" i="1"/>
  <c r="N2603" i="1"/>
  <c r="O2600" i="1"/>
  <c r="O2467" i="1"/>
  <c r="N2470" i="1"/>
  <c r="O2470" i="1"/>
  <c r="O3373" i="1"/>
  <c r="N3373" i="1"/>
  <c r="O3370" i="1"/>
  <c r="N3191" i="1"/>
  <c r="O3191" i="1"/>
  <c r="O3188" i="1"/>
  <c r="O3408" i="1"/>
  <c r="N3408" i="1"/>
  <c r="O3405" i="1"/>
  <c r="N3352" i="1"/>
  <c r="O3352" i="1"/>
  <c r="O3349" i="1"/>
  <c r="N2806" i="1"/>
  <c r="O2803" i="1"/>
  <c r="O2806" i="1"/>
  <c r="O2526" i="1"/>
  <c r="O2523" i="1"/>
  <c r="N2526" i="1"/>
  <c r="O3485" i="1"/>
  <c r="N3485" i="1"/>
  <c r="O3482" i="1"/>
  <c r="N66" i="1"/>
  <c r="Q66" i="1"/>
  <c r="P66" i="1"/>
  <c r="P1816" i="1"/>
  <c r="N1816" i="1"/>
  <c r="Q1816" i="1"/>
  <c r="Q577" i="1"/>
  <c r="P577" i="1"/>
  <c r="N577" i="1"/>
  <c r="Q52" i="1"/>
  <c r="P52" i="1"/>
  <c r="N52" i="1"/>
  <c r="Q108" i="1"/>
  <c r="N108" i="1"/>
  <c r="P108" i="1"/>
  <c r="Q227" i="1"/>
  <c r="P227" i="1"/>
  <c r="N227" i="1"/>
  <c r="Q1319" i="1"/>
  <c r="P1319" i="1"/>
  <c r="N1319" i="1"/>
  <c r="N129" i="1"/>
  <c r="Q129" i="1"/>
  <c r="P129" i="1"/>
  <c r="Q465" i="1"/>
  <c r="N465" i="1"/>
  <c r="P465" i="1"/>
  <c r="P2173" i="1"/>
  <c r="N2173" i="1"/>
  <c r="Q2173" i="1"/>
  <c r="Q654" i="1"/>
  <c r="P654" i="1"/>
  <c r="N654" i="1"/>
  <c r="Q444" i="1"/>
  <c r="P444" i="1"/>
  <c r="N444" i="1"/>
  <c r="N1263" i="1"/>
  <c r="Q1263" i="1"/>
  <c r="P1263" i="1"/>
  <c r="N1046" i="1"/>
  <c r="P1046" i="1"/>
  <c r="Q1046" i="1"/>
  <c r="Q857" i="1"/>
  <c r="P857" i="1"/>
  <c r="N857" i="1"/>
  <c r="Q843" i="1"/>
  <c r="P843" i="1"/>
  <c r="N843" i="1"/>
  <c r="N1095" i="1"/>
  <c r="Q1095" i="1"/>
  <c r="P1095" i="1"/>
  <c r="Q1312" i="1"/>
  <c r="P1312" i="1"/>
  <c r="N1312" i="1"/>
  <c r="Q885" i="1"/>
  <c r="P885" i="1"/>
  <c r="N885" i="1"/>
  <c r="Q1473" i="1"/>
  <c r="N1473" i="1"/>
  <c r="P1473" i="1"/>
  <c r="Q1487" i="1"/>
  <c r="P1487" i="1"/>
  <c r="N1487" i="1"/>
  <c r="P2117" i="1"/>
  <c r="Q2117" i="1"/>
  <c r="N2117" i="1"/>
  <c r="Q1550" i="1"/>
  <c r="P1550" i="1"/>
  <c r="N1550" i="1"/>
  <c r="Q1718" i="1"/>
  <c r="P1718" i="1"/>
  <c r="N1718" i="1"/>
  <c r="Q3426" i="1"/>
  <c r="P3426" i="1"/>
  <c r="N3426" i="1"/>
  <c r="N2838" i="1"/>
  <c r="Q2838" i="1"/>
  <c r="P2838" i="1"/>
  <c r="Q2222" i="1"/>
  <c r="N2222" i="1"/>
  <c r="P2222" i="1"/>
  <c r="N2159" i="1"/>
  <c r="Q2159" i="1"/>
  <c r="P2159" i="1"/>
  <c r="N2327" i="1"/>
  <c r="P2327" i="1"/>
  <c r="Q2327" i="1"/>
  <c r="N2320" i="1"/>
  <c r="Q2320" i="1"/>
  <c r="P2320" i="1"/>
  <c r="Q3090" i="1"/>
  <c r="N3090" i="1"/>
  <c r="P3090" i="1"/>
  <c r="Q3020" i="1"/>
  <c r="P3020" i="1"/>
  <c r="N3020" i="1"/>
  <c r="Q2789" i="1"/>
  <c r="P2789" i="1"/>
  <c r="N2789" i="1"/>
  <c r="P3475" i="1"/>
  <c r="Q3475" i="1"/>
  <c r="N3475" i="1"/>
  <c r="Q3139" i="1"/>
  <c r="P3139" i="1"/>
  <c r="N3139" i="1"/>
  <c r="Q3097" i="1"/>
  <c r="N3097" i="1"/>
  <c r="P3097" i="1"/>
  <c r="P2894" i="1"/>
  <c r="Q2894" i="1"/>
  <c r="N2894" i="1"/>
  <c r="P2558" i="1"/>
  <c r="Q2558" i="1"/>
  <c r="N2558" i="1"/>
  <c r="P2474" i="1"/>
  <c r="N2474" i="1"/>
  <c r="Q2474" i="1"/>
  <c r="Q3244" i="1"/>
  <c r="P3244" i="1"/>
  <c r="N3244" i="1"/>
  <c r="Q2712" i="1"/>
  <c r="N2712" i="1"/>
  <c r="P2712" i="1"/>
  <c r="O34" i="1"/>
  <c r="N34" i="1"/>
  <c r="O31" i="1"/>
  <c r="N132" i="1"/>
  <c r="O129" i="1"/>
  <c r="O132" i="1"/>
  <c r="N1413" i="1"/>
  <c r="O1410" i="1"/>
  <c r="O1413" i="1"/>
  <c r="O909" i="1"/>
  <c r="O906" i="1"/>
  <c r="N909" i="1"/>
  <c r="N972" i="1"/>
  <c r="O969" i="1"/>
  <c r="O972" i="1"/>
  <c r="O675" i="1"/>
  <c r="N678" i="1"/>
  <c r="O678" i="1"/>
  <c r="O489" i="1"/>
  <c r="O486" i="1"/>
  <c r="N489" i="1"/>
  <c r="O209" i="1"/>
  <c r="N209" i="1"/>
  <c r="O206" i="1"/>
  <c r="O230" i="1"/>
  <c r="O227" i="1"/>
  <c r="N230" i="1"/>
  <c r="N265" i="1"/>
  <c r="O265" i="1"/>
  <c r="O262" i="1"/>
  <c r="N181" i="1"/>
  <c r="O178" i="1"/>
  <c r="O181" i="1"/>
  <c r="O423" i="1"/>
  <c r="N426" i="1"/>
  <c r="O426" i="1"/>
  <c r="O881" i="1"/>
  <c r="N881" i="1"/>
  <c r="O878" i="1"/>
  <c r="O2152" i="1"/>
  <c r="O2155" i="1"/>
  <c r="N2155" i="1"/>
  <c r="O1690" i="1"/>
  <c r="N1693" i="1"/>
  <c r="O1693" i="1"/>
  <c r="O2015" i="1"/>
  <c r="N2015" i="1"/>
  <c r="O2012" i="1"/>
  <c r="O1553" i="1"/>
  <c r="N1553" i="1"/>
  <c r="O1550" i="1"/>
  <c r="O1634" i="1"/>
  <c r="O1637" i="1"/>
  <c r="N1637" i="1"/>
  <c r="O1658" i="1"/>
  <c r="N1658" i="1"/>
  <c r="O1655" i="1"/>
  <c r="O1399" i="1"/>
  <c r="N1399" i="1"/>
  <c r="O1396" i="1"/>
  <c r="O1224" i="1"/>
  <c r="N1224" i="1"/>
  <c r="O1221" i="1"/>
  <c r="N2267" i="1"/>
  <c r="O2267" i="1"/>
  <c r="O2264" i="1"/>
  <c r="O2085" i="1"/>
  <c r="N2085" i="1"/>
  <c r="O2082" i="1"/>
  <c r="O2239" i="1"/>
  <c r="N2239" i="1"/>
  <c r="O2236" i="1"/>
  <c r="N3135" i="1"/>
  <c r="O3135" i="1"/>
  <c r="O3132" i="1"/>
  <c r="O2187" i="1"/>
  <c r="O2190" i="1"/>
  <c r="N2190" i="1"/>
  <c r="N1728" i="1"/>
  <c r="O1728" i="1"/>
  <c r="O1725" i="1"/>
  <c r="N1532" i="1"/>
  <c r="O1532" i="1"/>
  <c r="O1529" i="1"/>
  <c r="O2124" i="1"/>
  <c r="N2127" i="1"/>
  <c r="O2127" i="1"/>
  <c r="O2092" i="1"/>
  <c r="N2092" i="1"/>
  <c r="O2089" i="1"/>
  <c r="AA2089" i="1" s="1"/>
  <c r="N3429" i="1"/>
  <c r="O3426" i="1"/>
  <c r="O3429" i="1"/>
  <c r="N3149" i="1"/>
  <c r="O3146" i="1"/>
  <c r="O3149" i="1"/>
  <c r="O2855" i="1"/>
  <c r="N2855" i="1"/>
  <c r="O2852" i="1"/>
  <c r="N2638" i="1"/>
  <c r="O2638" i="1"/>
  <c r="O2635" i="1"/>
  <c r="O2491" i="1"/>
  <c r="O2488" i="1"/>
  <c r="N2491" i="1"/>
  <c r="O3457" i="1"/>
  <c r="N3457" i="1"/>
  <c r="O3454" i="1"/>
  <c r="O3394" i="1"/>
  <c r="N3394" i="1"/>
  <c r="O3391" i="1"/>
  <c r="O3450" i="1"/>
  <c r="N3450" i="1"/>
  <c r="O3447" i="1"/>
  <c r="O3363" i="1"/>
  <c r="N3366" i="1"/>
  <c r="O3366" i="1"/>
  <c r="N2827" i="1"/>
  <c r="O2824" i="1"/>
  <c r="O2827" i="1"/>
  <c r="O2596" i="1"/>
  <c r="N2596" i="1"/>
  <c r="Q157" i="1"/>
  <c r="P157" i="1"/>
  <c r="N157" i="1"/>
  <c r="Q206" i="1"/>
  <c r="P206" i="1"/>
  <c r="N206" i="1"/>
  <c r="Q2383" i="1"/>
  <c r="P2383" i="1"/>
  <c r="N2383" i="1"/>
  <c r="Q633" i="1"/>
  <c r="P633" i="1"/>
  <c r="N633" i="1"/>
  <c r="Q283" i="1"/>
  <c r="P283" i="1"/>
  <c r="N283" i="1"/>
  <c r="Q171" i="1"/>
  <c r="P171" i="1"/>
  <c r="N171" i="1"/>
  <c r="Q241" i="1"/>
  <c r="P241" i="1"/>
  <c r="N241" i="1"/>
  <c r="P1375" i="1"/>
  <c r="Q1375" i="1"/>
  <c r="N1375" i="1"/>
  <c r="Q304" i="1"/>
  <c r="P304" i="1"/>
  <c r="N304" i="1"/>
  <c r="P493" i="1"/>
  <c r="N493" i="1"/>
  <c r="Q493" i="1"/>
  <c r="Q1151" i="1"/>
  <c r="P1151" i="1"/>
  <c r="N1151" i="1"/>
  <c r="P1305" i="1"/>
  <c r="N1305" i="1"/>
  <c r="Q1305" i="1"/>
  <c r="Q556" i="1"/>
  <c r="P556" i="1"/>
  <c r="N556" i="1"/>
  <c r="P1445" i="1"/>
  <c r="Q1445" i="1"/>
  <c r="N1445" i="1"/>
  <c r="O1102" i="1"/>
  <c r="Q1102" i="1"/>
  <c r="P1102" i="1"/>
  <c r="N1102" i="1"/>
  <c r="N948" i="1"/>
  <c r="Q948" i="1"/>
  <c r="P948" i="1"/>
  <c r="Q941" i="1"/>
  <c r="P941" i="1"/>
  <c r="N941" i="1"/>
  <c r="P1130" i="1"/>
  <c r="N1130" i="1"/>
  <c r="Q1130" i="1"/>
  <c r="Q1410" i="1"/>
  <c r="P1410" i="1"/>
  <c r="N1410" i="1"/>
  <c r="Q920" i="1"/>
  <c r="N920" i="1"/>
  <c r="P920" i="1"/>
  <c r="Q1781" i="1"/>
  <c r="N1781" i="1"/>
  <c r="P1781" i="1"/>
  <c r="P1508" i="1"/>
  <c r="Q1508" i="1"/>
  <c r="N1508" i="1"/>
  <c r="Q2145" i="1"/>
  <c r="N2145" i="1"/>
  <c r="P2145" i="1"/>
  <c r="P1564" i="1"/>
  <c r="Q1564" i="1"/>
  <c r="N1564" i="1"/>
  <c r="Q1725" i="1"/>
  <c r="P1725" i="1"/>
  <c r="N1725" i="1"/>
  <c r="Q3454" i="1"/>
  <c r="P3454" i="1"/>
  <c r="N3454" i="1"/>
  <c r="Q2929" i="1"/>
  <c r="P2929" i="1"/>
  <c r="N2929" i="1"/>
  <c r="N2250" i="1"/>
  <c r="Q2250" i="1"/>
  <c r="P2250" i="1"/>
  <c r="Q2376" i="1"/>
  <c r="N2376" i="1"/>
  <c r="P2376" i="1"/>
  <c r="P2432" i="1"/>
  <c r="Q2432" i="1"/>
  <c r="N2432" i="1"/>
  <c r="N2411" i="1"/>
  <c r="Q2411" i="1"/>
  <c r="P2411" i="1"/>
  <c r="N3356" i="1"/>
  <c r="Q3356" i="1"/>
  <c r="P3356" i="1"/>
  <c r="Q3027" i="1"/>
  <c r="P3027" i="1"/>
  <c r="N3027" i="1"/>
  <c r="P2810" i="1"/>
  <c r="Q2810" i="1"/>
  <c r="N2810" i="1"/>
  <c r="Q2446" i="1"/>
  <c r="P2446" i="1"/>
  <c r="N2446" i="1"/>
  <c r="Q3174" i="1"/>
  <c r="P3174" i="1"/>
  <c r="N3174" i="1"/>
  <c r="Q3153" i="1"/>
  <c r="P3153" i="1"/>
  <c r="N3153" i="1"/>
  <c r="Q3055" i="1"/>
  <c r="P3055" i="1"/>
  <c r="N3055" i="1"/>
  <c r="P2579" i="1"/>
  <c r="N2579" i="1"/>
  <c r="Q2579" i="1"/>
  <c r="N2495" i="1"/>
  <c r="P2495" i="1"/>
  <c r="Q2495" i="1"/>
  <c r="Q3279" i="1"/>
  <c r="P3279" i="1"/>
  <c r="N3279" i="1"/>
  <c r="N2992" i="1"/>
  <c r="Q2992" i="1"/>
  <c r="P2992" i="1"/>
  <c r="O279" i="1"/>
  <c r="O276" i="1"/>
  <c r="N279" i="1"/>
  <c r="O419" i="1"/>
  <c r="O416" i="1"/>
  <c r="N419" i="1"/>
  <c r="N1644" i="1"/>
  <c r="O1641" i="1"/>
  <c r="O1644" i="1"/>
  <c r="N1098" i="1"/>
  <c r="O1095" i="1"/>
  <c r="O1098" i="1"/>
  <c r="N1434" i="1"/>
  <c r="O1431" i="1"/>
  <c r="O1434" i="1"/>
  <c r="O853" i="1"/>
  <c r="O850" i="1"/>
  <c r="N853" i="1"/>
  <c r="O580" i="1"/>
  <c r="O577" i="1"/>
  <c r="N580" i="1"/>
  <c r="N216" i="1"/>
  <c r="O216" i="1"/>
  <c r="O213" i="1"/>
  <c r="N244" i="1"/>
  <c r="O244" i="1"/>
  <c r="O241" i="1"/>
  <c r="O454" i="1"/>
  <c r="N454" i="1"/>
  <c r="O451" i="1"/>
  <c r="N342" i="1"/>
  <c r="O339" i="1"/>
  <c r="O342" i="1"/>
  <c r="O493" i="1"/>
  <c r="N496" i="1"/>
  <c r="O496" i="1"/>
  <c r="O965" i="1"/>
  <c r="N965" i="1"/>
  <c r="O962" i="1"/>
  <c r="N2218" i="1"/>
  <c r="O2218" i="1"/>
  <c r="O2215" i="1"/>
  <c r="N1770" i="1"/>
  <c r="O1767" i="1"/>
  <c r="O1770" i="1"/>
  <c r="O2390" i="1"/>
  <c r="N2393" i="1"/>
  <c r="O2393" i="1"/>
  <c r="N1826" i="1"/>
  <c r="O1823" i="1"/>
  <c r="O1826" i="1"/>
  <c r="O1973" i="1"/>
  <c r="O1970" i="1"/>
  <c r="N1973" i="1"/>
  <c r="N2246" i="1"/>
  <c r="O2243" i="1"/>
  <c r="O2246" i="1"/>
  <c r="O1539" i="1"/>
  <c r="O1536" i="1"/>
  <c r="N1539" i="1"/>
  <c r="O1256" i="1"/>
  <c r="O1259" i="1"/>
  <c r="N1259" i="1"/>
  <c r="N2302" i="1"/>
  <c r="O2302" i="1"/>
  <c r="O2299" i="1"/>
  <c r="N2134" i="1"/>
  <c r="O2134" i="1"/>
  <c r="O2131" i="1"/>
  <c r="O2316" i="1"/>
  <c r="N2316" i="1"/>
  <c r="O2313" i="1"/>
  <c r="O1567" i="1"/>
  <c r="O1564" i="1"/>
  <c r="N1567" i="1"/>
  <c r="O2271" i="1"/>
  <c r="O2274" i="1"/>
  <c r="N2274" i="1"/>
  <c r="O1777" i="1"/>
  <c r="N1777" i="1"/>
  <c r="O1774" i="1"/>
  <c r="N1560" i="1"/>
  <c r="O1560" i="1"/>
  <c r="O1557" i="1"/>
  <c r="N2141" i="1"/>
  <c r="O2141" i="1"/>
  <c r="O2138" i="1"/>
  <c r="O2253" i="1"/>
  <c r="O2250" i="1"/>
  <c r="N2253" i="1"/>
  <c r="O3443" i="1"/>
  <c r="O3440" i="1"/>
  <c r="N3443" i="1"/>
  <c r="O3310" i="1"/>
  <c r="N3310" i="1"/>
  <c r="O3307" i="1"/>
  <c r="O2869" i="1"/>
  <c r="N2869" i="1"/>
  <c r="O2866" i="1"/>
  <c r="N2792" i="1"/>
  <c r="O2792" i="1"/>
  <c r="O2789" i="1"/>
  <c r="O2519" i="1"/>
  <c r="O2516" i="1"/>
  <c r="N2519" i="1"/>
  <c r="O3478" i="1"/>
  <c r="N3478" i="1"/>
  <c r="O3475" i="1"/>
  <c r="O3422" i="1"/>
  <c r="N3422" i="1"/>
  <c r="O3419" i="1"/>
  <c r="N2547" i="1"/>
  <c r="O2547" i="1"/>
  <c r="O2544" i="1"/>
  <c r="O3499" i="1"/>
  <c r="N3499" i="1"/>
  <c r="O3496" i="1"/>
  <c r="O2848" i="1"/>
  <c r="N2848" i="1"/>
  <c r="O2845" i="1"/>
  <c r="O2673" i="1"/>
  <c r="O2670" i="1"/>
  <c r="N2673" i="1"/>
  <c r="N213" i="1"/>
  <c r="Q213" i="1"/>
  <c r="P213" i="1"/>
  <c r="N647" i="1"/>
  <c r="Q647" i="1"/>
  <c r="P647" i="1"/>
  <c r="Q3503" i="1"/>
  <c r="N3503" i="1"/>
  <c r="P3503" i="1"/>
  <c r="Q675" i="1"/>
  <c r="P675" i="1"/>
  <c r="N675" i="1"/>
  <c r="P395" i="1"/>
  <c r="Q395" i="1"/>
  <c r="N395" i="1"/>
  <c r="Q262" i="1"/>
  <c r="P262" i="1"/>
  <c r="N262" i="1"/>
  <c r="P255" i="1"/>
  <c r="Q255" i="1"/>
  <c r="N255" i="1"/>
  <c r="N1620" i="1"/>
  <c r="Q1620" i="1"/>
  <c r="P1620" i="1"/>
  <c r="Q360" i="1"/>
  <c r="P360" i="1"/>
  <c r="N360" i="1"/>
  <c r="Q507" i="1"/>
  <c r="N507" i="1"/>
  <c r="P507" i="1"/>
  <c r="Q1291" i="1"/>
  <c r="P1291" i="1"/>
  <c r="N1291" i="1"/>
  <c r="P2005" i="1"/>
  <c r="Q2005" i="1"/>
  <c r="N2005" i="1"/>
  <c r="N703" i="1"/>
  <c r="Q703" i="1"/>
  <c r="P703" i="1"/>
  <c r="N1529" i="1"/>
  <c r="Q1529" i="1"/>
  <c r="P1529" i="1"/>
  <c r="N1165" i="1"/>
  <c r="Q1165" i="1"/>
  <c r="P1165" i="1"/>
  <c r="P983" i="1"/>
  <c r="Q983" i="1"/>
  <c r="N983" i="1"/>
  <c r="Q976" i="1"/>
  <c r="P976" i="1"/>
  <c r="N976" i="1"/>
  <c r="Q1186" i="1"/>
  <c r="P1186" i="1"/>
  <c r="N1186" i="1"/>
  <c r="N1431" i="1"/>
  <c r="P1431" i="1"/>
  <c r="Q1431" i="1"/>
  <c r="N962" i="1"/>
  <c r="Q962" i="1"/>
  <c r="P962" i="1"/>
  <c r="N1949" i="1"/>
  <c r="P1949" i="1"/>
  <c r="Q1949" i="1"/>
  <c r="Q1599" i="1"/>
  <c r="P1599" i="1"/>
  <c r="N1599" i="1"/>
  <c r="Q2201" i="1"/>
  <c r="N2201" i="1"/>
  <c r="P2201" i="1"/>
  <c r="Q1648" i="1"/>
  <c r="P1648" i="1"/>
  <c r="N1648" i="1"/>
  <c r="Q1830" i="1"/>
  <c r="P1830" i="1"/>
  <c r="N1830" i="1"/>
  <c r="P1739" i="1"/>
  <c r="Q1739" i="1"/>
  <c r="N1739" i="1"/>
  <c r="Q3398" i="1"/>
  <c r="P3398" i="1"/>
  <c r="N3398" i="1"/>
  <c r="N2334" i="1"/>
  <c r="Q2334" i="1"/>
  <c r="P2334" i="1"/>
  <c r="P2390" i="1"/>
  <c r="Q2390" i="1"/>
  <c r="N2390" i="1"/>
  <c r="P2663" i="1"/>
  <c r="N2663" i="1"/>
  <c r="Q2663" i="1"/>
  <c r="Q2418" i="1"/>
  <c r="N2418" i="1"/>
  <c r="P2418" i="1"/>
  <c r="Q2467" i="1"/>
  <c r="P2467" i="1"/>
  <c r="N2467" i="1"/>
  <c r="Q3048" i="1"/>
  <c r="P3048" i="1"/>
  <c r="N3048" i="1"/>
  <c r="Q2824" i="1"/>
  <c r="P2824" i="1"/>
  <c r="N2824" i="1"/>
  <c r="Q2719" i="1"/>
  <c r="P2719" i="1"/>
  <c r="N2719" i="1"/>
  <c r="N3216" i="1"/>
  <c r="Q3216" i="1"/>
  <c r="P3216" i="1"/>
  <c r="Q3167" i="1"/>
  <c r="P3167" i="1"/>
  <c r="N3167" i="1"/>
  <c r="P3083" i="1"/>
  <c r="Q3083" i="1"/>
  <c r="N3083" i="1"/>
  <c r="N2586" i="1"/>
  <c r="Q2586" i="1"/>
  <c r="P2586" i="1"/>
  <c r="N2502" i="1"/>
  <c r="P2502" i="1"/>
  <c r="Q2502" i="1"/>
  <c r="P3314" i="1"/>
  <c r="Q3314" i="1"/>
  <c r="N3314" i="1"/>
  <c r="Q3104" i="1"/>
  <c r="P3104" i="1"/>
  <c r="N3104" i="1"/>
  <c r="O171" i="1"/>
  <c r="O174" i="1"/>
  <c r="N174" i="1"/>
  <c r="O507" i="1"/>
  <c r="O510" i="1"/>
  <c r="N510" i="1"/>
  <c r="O3387" i="1"/>
  <c r="O3384" i="1"/>
  <c r="N3387" i="1"/>
  <c r="O1291" i="1"/>
  <c r="O1294" i="1"/>
  <c r="N1294" i="1"/>
  <c r="O1455" i="1"/>
  <c r="N1455" i="1"/>
  <c r="O1452" i="1"/>
  <c r="AA1452" i="1" s="1"/>
  <c r="O1116" i="1"/>
  <c r="O1119" i="1"/>
  <c r="N1119" i="1"/>
  <c r="N615" i="1"/>
  <c r="O615" i="1"/>
  <c r="O612" i="1"/>
  <c r="N349" i="1"/>
  <c r="O349" i="1"/>
  <c r="O346" i="1"/>
  <c r="O314" i="1"/>
  <c r="N314" i="1"/>
  <c r="O311" i="1"/>
  <c r="N482" i="1"/>
  <c r="O482" i="1"/>
  <c r="O479" i="1"/>
  <c r="O363" i="1"/>
  <c r="O360" i="1"/>
  <c r="N363" i="1"/>
  <c r="O587" i="1"/>
  <c r="O584" i="1"/>
  <c r="N587" i="1"/>
  <c r="O993" i="1"/>
  <c r="N993" i="1"/>
  <c r="O990" i="1"/>
  <c r="O3202" i="1"/>
  <c r="O3205" i="1"/>
  <c r="N3205" i="1"/>
  <c r="O1844" i="1"/>
  <c r="O1847" i="1"/>
  <c r="N1847" i="1"/>
  <c r="O874" i="1"/>
  <c r="O871" i="1"/>
  <c r="N874" i="1"/>
  <c r="O1896" i="1"/>
  <c r="N1896" i="1"/>
  <c r="O1893" i="1"/>
  <c r="N2162" i="1"/>
  <c r="O2159" i="1"/>
  <c r="O2162" i="1"/>
  <c r="O2764" i="1"/>
  <c r="O2761" i="1"/>
  <c r="N2764" i="1"/>
  <c r="N1616" i="1"/>
  <c r="O1613" i="1"/>
  <c r="O1616" i="1"/>
  <c r="N1315" i="1"/>
  <c r="O1315" i="1"/>
  <c r="O1312" i="1"/>
  <c r="N2330" i="1"/>
  <c r="O2327" i="1"/>
  <c r="O2330" i="1"/>
  <c r="O2148" i="1"/>
  <c r="N2148" i="1"/>
  <c r="O2145" i="1"/>
  <c r="N2351" i="1"/>
  <c r="O2351" i="1"/>
  <c r="O2348" i="1"/>
  <c r="N1665" i="1"/>
  <c r="O1665" i="1"/>
  <c r="O1662" i="1"/>
  <c r="O2512" i="1"/>
  <c r="N2512" i="1"/>
  <c r="O2509" i="1"/>
  <c r="N1938" i="1"/>
  <c r="O1938" i="1"/>
  <c r="O1935" i="1"/>
  <c r="O1623" i="1"/>
  <c r="N1623" i="1"/>
  <c r="O1620" i="1"/>
  <c r="O2169" i="1"/>
  <c r="N2169" i="1"/>
  <c r="O2166" i="1"/>
  <c r="O2337" i="1"/>
  <c r="O2334" i="1"/>
  <c r="N2337" i="1"/>
  <c r="O2453" i="1"/>
  <c r="O2456" i="1"/>
  <c r="N2456" i="1"/>
  <c r="O3401" i="1"/>
  <c r="O3398" i="1"/>
  <c r="N3401" i="1"/>
  <c r="N3051" i="1"/>
  <c r="O3051" i="1"/>
  <c r="O3048" i="1"/>
  <c r="O2883" i="1"/>
  <c r="O2880" i="1"/>
  <c r="N2883" i="1"/>
  <c r="N2729" i="1"/>
  <c r="O2729" i="1"/>
  <c r="O2726" i="1"/>
  <c r="N2421" i="1"/>
  <c r="O2418" i="1"/>
  <c r="O2421" i="1"/>
  <c r="O3436" i="1"/>
  <c r="O3433" i="1"/>
  <c r="N3436" i="1"/>
  <c r="N2631" i="1"/>
  <c r="O2628" i="1"/>
  <c r="O2631" i="1"/>
  <c r="AA2631" i="1" s="1"/>
  <c r="O3513" i="1"/>
  <c r="O3510" i="1"/>
  <c r="N3513" i="1"/>
  <c r="O2862" i="1"/>
  <c r="O2859" i="1"/>
  <c r="N2862" i="1"/>
  <c r="O2684" i="1"/>
  <c r="O2687" i="1"/>
  <c r="N2687" i="1"/>
  <c r="Q269" i="1"/>
  <c r="P269" i="1"/>
  <c r="N269" i="1"/>
  <c r="N731" i="1"/>
  <c r="Q731" i="1"/>
  <c r="P731" i="1"/>
  <c r="N24" i="1"/>
  <c r="P24" i="1"/>
  <c r="Q24" i="1"/>
  <c r="Q689" i="1"/>
  <c r="P689" i="1"/>
  <c r="N689" i="1"/>
  <c r="P423" i="1"/>
  <c r="Q423" i="1"/>
  <c r="N423" i="1"/>
  <c r="P311" i="1"/>
  <c r="Q311" i="1"/>
  <c r="N311" i="1"/>
  <c r="Q325" i="1"/>
  <c r="P325" i="1"/>
  <c r="N325" i="1"/>
  <c r="P73" i="1"/>
  <c r="Q73" i="1"/>
  <c r="N73" i="1"/>
  <c r="Q598" i="1"/>
  <c r="P598" i="1"/>
  <c r="N598" i="1"/>
  <c r="N535" i="1"/>
  <c r="P535" i="1"/>
  <c r="Q535" i="1"/>
  <c r="N2215" i="1"/>
  <c r="Q2215" i="1"/>
  <c r="P2215" i="1"/>
  <c r="Q2852" i="1"/>
  <c r="N2852" i="1"/>
  <c r="P2852" i="1"/>
  <c r="Q738" i="1"/>
  <c r="P738" i="1"/>
  <c r="N738" i="1"/>
  <c r="Q1585" i="1"/>
  <c r="N1585" i="1"/>
  <c r="P1585" i="1"/>
  <c r="Q1256" i="1"/>
  <c r="P1256" i="1"/>
  <c r="N1256" i="1"/>
  <c r="Q1025" i="1"/>
  <c r="P1025" i="1"/>
  <c r="N1025" i="1"/>
  <c r="Q997" i="1"/>
  <c r="P997" i="1"/>
  <c r="N997" i="1"/>
  <c r="Q1235" i="1"/>
  <c r="P1235" i="1"/>
  <c r="N1235" i="1"/>
  <c r="N1697" i="1"/>
  <c r="Q1697" i="1"/>
  <c r="P1697" i="1"/>
  <c r="Q969" i="1"/>
  <c r="N969" i="1"/>
  <c r="P969" i="1"/>
  <c r="N3300" i="1"/>
  <c r="Q3300" i="1"/>
  <c r="P3300" i="1"/>
  <c r="Q1683" i="1"/>
  <c r="N1683" i="1"/>
  <c r="P1683" i="1"/>
  <c r="P2257" i="1"/>
  <c r="Q2257" i="1"/>
  <c r="N2257" i="1"/>
  <c r="N1704" i="1"/>
  <c r="Q1704" i="1"/>
  <c r="P1704" i="1"/>
  <c r="N1851" i="1"/>
  <c r="Q1851" i="1"/>
  <c r="P1851" i="1"/>
  <c r="Q1844" i="1"/>
  <c r="P1844" i="1"/>
  <c r="N1844" i="1"/>
  <c r="Q3517" i="1"/>
  <c r="N3517" i="1"/>
  <c r="P3517" i="1"/>
  <c r="Q2397" i="1"/>
  <c r="P2397" i="1"/>
  <c r="N2397" i="1"/>
  <c r="P2635" i="1"/>
  <c r="Q2635" i="1"/>
  <c r="N2635" i="1"/>
  <c r="Q3062" i="1"/>
  <c r="P3062" i="1"/>
  <c r="N3062" i="1"/>
  <c r="Q3223" i="1"/>
  <c r="P3223" i="1"/>
  <c r="N3223" i="1"/>
  <c r="N2488" i="1"/>
  <c r="Q2488" i="1"/>
  <c r="P2488" i="1"/>
  <c r="Q3251" i="1"/>
  <c r="P3251" i="1"/>
  <c r="N3251" i="1"/>
  <c r="N2831" i="1"/>
  <c r="Q2831" i="1"/>
  <c r="P2831" i="1"/>
  <c r="N2747" i="1"/>
  <c r="Q2747" i="1"/>
  <c r="P2747" i="1"/>
  <c r="Q3433" i="1"/>
  <c r="P3433" i="1"/>
  <c r="N3433" i="1"/>
  <c r="Q3209" i="1"/>
  <c r="P3209" i="1"/>
  <c r="N3209" i="1"/>
  <c r="Q3118" i="1"/>
  <c r="N3118" i="1"/>
  <c r="P3118" i="1"/>
  <c r="Q2607" i="1"/>
  <c r="N2607" i="1"/>
  <c r="P2607" i="1"/>
  <c r="Q2523" i="1"/>
  <c r="P2523" i="1"/>
  <c r="N2523" i="1"/>
  <c r="Q3482" i="1"/>
  <c r="N3482" i="1"/>
  <c r="P3482" i="1"/>
  <c r="Q3111" i="1"/>
  <c r="N3111" i="1"/>
  <c r="P3111" i="1"/>
  <c r="O535" i="1"/>
  <c r="N538" i="1"/>
  <c r="O538" i="1"/>
  <c r="O468" i="1"/>
  <c r="O465" i="1"/>
  <c r="N468" i="1"/>
  <c r="O101" i="1"/>
  <c r="N104" i="1"/>
  <c r="O104" i="1"/>
  <c r="N1252" i="1"/>
  <c r="O1252" i="1"/>
  <c r="O1249" i="1"/>
  <c r="O1476" i="1"/>
  <c r="N1476" i="1"/>
  <c r="O1473" i="1"/>
  <c r="N1497" i="1"/>
  <c r="O1494" i="1"/>
  <c r="O1497" i="1"/>
  <c r="N1161" i="1"/>
  <c r="O1161" i="1"/>
  <c r="O1158" i="1"/>
  <c r="O664" i="1"/>
  <c r="O661" i="1"/>
  <c r="N664" i="1"/>
  <c r="O398" i="1"/>
  <c r="O395" i="1"/>
  <c r="N398" i="1"/>
  <c r="O325" i="1"/>
  <c r="N328" i="1"/>
  <c r="O328" i="1"/>
  <c r="N514" i="1"/>
  <c r="N517" i="1"/>
  <c r="O514" i="1"/>
  <c r="O517" i="1"/>
  <c r="N475" i="1"/>
  <c r="O472" i="1"/>
  <c r="O475" i="1"/>
  <c r="O598" i="1"/>
  <c r="O601" i="1"/>
  <c r="N601" i="1"/>
  <c r="O1070" i="1"/>
  <c r="N1070" i="1"/>
  <c r="O1067" i="1"/>
  <c r="O825" i="1"/>
  <c r="O822" i="1"/>
  <c r="N825" i="1"/>
  <c r="O1865" i="1"/>
  <c r="N1868" i="1"/>
  <c r="O1868" i="1"/>
  <c r="O913" i="1"/>
  <c r="N916" i="1"/>
  <c r="O916" i="1"/>
  <c r="N2183" i="1"/>
  <c r="O2183" i="1"/>
  <c r="O2180" i="1"/>
  <c r="N2799" i="1"/>
  <c r="O2799" i="1"/>
  <c r="O2796" i="1"/>
  <c r="O3415" i="1"/>
  <c r="N3415" i="1"/>
  <c r="O3412" i="1"/>
  <c r="N2001" i="1"/>
  <c r="O2001" i="1"/>
  <c r="O1998" i="1"/>
  <c r="O1441" i="1"/>
  <c r="N1441" i="1"/>
  <c r="O1438" i="1"/>
  <c r="O2442" i="1"/>
  <c r="N2442" i="1"/>
  <c r="O2439" i="1"/>
  <c r="O2204" i="1"/>
  <c r="N2204" i="1"/>
  <c r="O2201" i="1"/>
  <c r="O2372" i="1"/>
  <c r="N2372" i="1"/>
  <c r="O2369" i="1"/>
  <c r="O1798" i="1"/>
  <c r="N1798" i="1"/>
  <c r="O1795" i="1"/>
  <c r="O1707" i="1"/>
  <c r="N1707" i="1"/>
  <c r="O1704" i="1"/>
  <c r="O1959" i="1"/>
  <c r="N1959" i="1"/>
  <c r="O1956" i="1"/>
  <c r="N1721" i="1"/>
  <c r="O1718" i="1"/>
  <c r="O1721" i="1"/>
  <c r="O2397" i="1"/>
  <c r="O2400" i="1"/>
  <c r="N2400" i="1"/>
  <c r="N2365" i="1"/>
  <c r="O2362" i="1"/>
  <c r="O2365" i="1"/>
  <c r="O2495" i="1"/>
  <c r="O2498" i="1"/>
  <c r="N2498" i="1"/>
  <c r="O3506" i="1"/>
  <c r="N3506" i="1"/>
  <c r="O3503" i="1"/>
  <c r="O3079" i="1"/>
  <c r="O3076" i="1"/>
  <c r="AA3076" i="1" s="1"/>
  <c r="N3079" i="1"/>
  <c r="N3030" i="1"/>
  <c r="O3030" i="1"/>
  <c r="O3027" i="1"/>
  <c r="O2757" i="1"/>
  <c r="N2757" i="1"/>
  <c r="O2754" i="1"/>
  <c r="O2659" i="1"/>
  <c r="N2659" i="1"/>
  <c r="O2656" i="1"/>
  <c r="N2694" i="1"/>
  <c r="O2691" i="1"/>
  <c r="O2694" i="1"/>
  <c r="N2897" i="1"/>
  <c r="O2897" i="1"/>
  <c r="O2894" i="1"/>
  <c r="N3527" i="1"/>
  <c r="O3527" i="1"/>
  <c r="O3524" i="1"/>
  <c r="N2918" i="1"/>
  <c r="O2915" i="1"/>
  <c r="O2918" i="1"/>
  <c r="N2820" i="1"/>
  <c r="O2820" i="1"/>
  <c r="O2817" i="1"/>
  <c r="Q80" i="1"/>
  <c r="P80" i="1"/>
  <c r="N80" i="1"/>
  <c r="Q185" i="1"/>
  <c r="P185" i="1"/>
  <c r="N185" i="1"/>
  <c r="N59" i="1"/>
  <c r="Q59" i="1"/>
  <c r="P59" i="1"/>
  <c r="Q822" i="1"/>
  <c r="P822" i="1"/>
  <c r="N822" i="1"/>
  <c r="Q430" i="1"/>
  <c r="P430" i="1"/>
  <c r="N430" i="1"/>
  <c r="P339" i="1"/>
  <c r="Q339" i="1"/>
  <c r="N339" i="1"/>
  <c r="Q374" i="1"/>
  <c r="P374" i="1"/>
  <c r="N374" i="1"/>
  <c r="N150" i="1"/>
  <c r="P150" i="1"/>
  <c r="Q150" i="1"/>
  <c r="P640" i="1"/>
  <c r="N640" i="1"/>
  <c r="Q640" i="1"/>
  <c r="Q570" i="1"/>
  <c r="P570" i="1"/>
  <c r="N570" i="1"/>
  <c r="P101" i="1"/>
  <c r="Q101" i="1"/>
  <c r="N101" i="1"/>
  <c r="Q45" i="1"/>
  <c r="P45" i="1"/>
  <c r="N45" i="1"/>
  <c r="Q1270" i="1"/>
  <c r="P1270" i="1"/>
  <c r="N1270" i="1"/>
  <c r="P1627" i="1"/>
  <c r="Q1627" i="1"/>
  <c r="N1627" i="1"/>
  <c r="Q1284" i="1"/>
  <c r="P1284" i="1"/>
  <c r="N1284" i="1"/>
  <c r="Q1060" i="1"/>
  <c r="P1060" i="1"/>
  <c r="N1060" i="1"/>
  <c r="Q1011" i="1"/>
  <c r="N1011" i="1"/>
  <c r="P1011" i="1"/>
  <c r="Q1298" i="1"/>
  <c r="P1298" i="1"/>
  <c r="N1298" i="1"/>
  <c r="Q2068" i="1"/>
  <c r="P2068" i="1"/>
  <c r="N2068" i="1"/>
  <c r="P1053" i="1"/>
  <c r="N1053" i="1"/>
  <c r="Q1053" i="1"/>
  <c r="Q766" i="1"/>
  <c r="N766" i="1"/>
  <c r="P766" i="1"/>
  <c r="Q1746" i="1"/>
  <c r="P1746" i="1"/>
  <c r="N1746" i="1"/>
  <c r="P2341" i="1"/>
  <c r="Q2341" i="1"/>
  <c r="N2341" i="1"/>
  <c r="Q1774" i="1"/>
  <c r="P1774" i="1"/>
  <c r="N1774" i="1"/>
  <c r="P1921" i="1"/>
  <c r="Q1921" i="1"/>
  <c r="N1921" i="1"/>
  <c r="Q1872" i="1"/>
  <c r="P1872" i="1"/>
  <c r="N1872" i="1"/>
  <c r="Q1592" i="1"/>
  <c r="P1592" i="1"/>
  <c r="N1592" i="1"/>
  <c r="Q2901" i="1"/>
  <c r="P2901" i="1"/>
  <c r="N2901" i="1"/>
  <c r="P1543" i="1"/>
  <c r="N1543" i="1"/>
  <c r="Q1543" i="1"/>
  <c r="P1571" i="1"/>
  <c r="N1571" i="1"/>
  <c r="Q1571" i="1"/>
  <c r="P1711" i="1"/>
  <c r="Q1711" i="1"/>
  <c r="N1711" i="1"/>
  <c r="Q2530" i="1"/>
  <c r="N2530" i="1"/>
  <c r="P2530" i="1"/>
  <c r="Q3272" i="1"/>
  <c r="N3272" i="1"/>
  <c r="P3272" i="1"/>
  <c r="Q2880" i="1"/>
  <c r="N2880" i="1"/>
  <c r="P2880" i="1"/>
  <c r="Q2803" i="1"/>
  <c r="P2803" i="1"/>
  <c r="N2803" i="1"/>
  <c r="N3447" i="1"/>
  <c r="Q3447" i="1"/>
  <c r="P3447" i="1"/>
  <c r="Q3405" i="1"/>
  <c r="N3405" i="1"/>
  <c r="P3405" i="1"/>
  <c r="Q3202" i="1"/>
  <c r="P3202" i="1"/>
  <c r="N3202" i="1"/>
  <c r="Q2859" i="1"/>
  <c r="P2859" i="1"/>
  <c r="N2859" i="1"/>
  <c r="N2642" i="1"/>
  <c r="Q2642" i="1"/>
  <c r="P2642" i="1"/>
  <c r="Q2733" i="1"/>
  <c r="N2733" i="1"/>
  <c r="P2733" i="1"/>
  <c r="N3160" i="1"/>
  <c r="Q3160" i="1"/>
  <c r="P3160" i="1"/>
  <c r="O710" i="1"/>
  <c r="O713" i="1"/>
  <c r="N713" i="1"/>
  <c r="O307" i="1"/>
  <c r="N307" i="1"/>
  <c r="O304" i="1"/>
  <c r="O237" i="1"/>
  <c r="N237" i="1"/>
  <c r="O234" i="1"/>
  <c r="O83" i="1"/>
  <c r="N83" i="1"/>
  <c r="O80" i="1"/>
  <c r="O3471" i="1"/>
  <c r="N3471" i="1"/>
  <c r="N27" i="1"/>
  <c r="O27" i="1"/>
  <c r="O24" i="1"/>
  <c r="O1525" i="1"/>
  <c r="O1522" i="1"/>
  <c r="N1525" i="1"/>
  <c r="O727" i="1"/>
  <c r="N727" i="1"/>
  <c r="O724" i="1"/>
  <c r="O440" i="1"/>
  <c r="N440" i="1"/>
  <c r="O437" i="1"/>
  <c r="O412" i="1"/>
  <c r="O409" i="1"/>
  <c r="N412" i="1"/>
  <c r="O692" i="1"/>
  <c r="N692" i="1"/>
  <c r="O689" i="1"/>
  <c r="N629" i="1"/>
  <c r="O626" i="1"/>
  <c r="O629" i="1"/>
  <c r="N671" i="1"/>
  <c r="O671" i="1"/>
  <c r="O668" i="1"/>
  <c r="N1084" i="1"/>
  <c r="O1081" i="1"/>
  <c r="O1084" i="1"/>
  <c r="O1140" i="1"/>
  <c r="N1140" i="1"/>
  <c r="O1137" i="1"/>
  <c r="N1917" i="1"/>
  <c r="O1914" i="1"/>
  <c r="O1917" i="1"/>
  <c r="O958" i="1"/>
  <c r="O955" i="1"/>
  <c r="AA955" i="1" s="1"/>
  <c r="N958" i="1"/>
  <c r="N818" i="1"/>
  <c r="O818" i="1"/>
  <c r="O815" i="1"/>
  <c r="O3184" i="1"/>
  <c r="O3181" i="1"/>
  <c r="N3184" i="1"/>
  <c r="O846" i="1"/>
  <c r="O843" i="1"/>
  <c r="N846" i="1"/>
  <c r="O2019" i="1"/>
  <c r="N2022" i="1"/>
  <c r="O2022" i="1"/>
  <c r="N1462" i="1"/>
  <c r="O1459" i="1"/>
  <c r="O1462" i="1"/>
  <c r="O2558" i="1"/>
  <c r="O2561" i="1"/>
  <c r="N2561" i="1"/>
  <c r="O2323" i="1"/>
  <c r="N2323" i="1"/>
  <c r="O2320" i="1"/>
  <c r="N2386" i="1"/>
  <c r="O2383" i="1"/>
  <c r="O2386" i="1"/>
  <c r="O1889" i="1"/>
  <c r="N1889" i="1"/>
  <c r="O1886" i="1"/>
  <c r="O1830" i="1"/>
  <c r="N1833" i="1"/>
  <c r="O1833" i="1"/>
  <c r="O2050" i="1"/>
  <c r="N2050" i="1"/>
  <c r="O2047" i="1"/>
  <c r="O1742" i="1"/>
  <c r="N1742" i="1"/>
  <c r="O1739" i="1"/>
  <c r="N2911" i="1"/>
  <c r="O2911" i="1"/>
  <c r="O2908" i="1"/>
  <c r="O2379" i="1"/>
  <c r="N2379" i="1"/>
  <c r="O2376" i="1"/>
  <c r="N2505" i="1"/>
  <c r="O2502" i="1"/>
  <c r="O2505" i="1"/>
  <c r="O3520" i="1"/>
  <c r="N3520" i="1"/>
  <c r="O3517" i="1"/>
  <c r="O3272" i="1"/>
  <c r="O3275" i="1"/>
  <c r="N3275" i="1"/>
  <c r="O3107" i="1"/>
  <c r="N3107" i="1"/>
  <c r="O3104" i="1"/>
  <c r="N2813" i="1"/>
  <c r="O2810" i="1"/>
  <c r="O2813" i="1"/>
  <c r="O2771" i="1"/>
  <c r="N2771" i="1"/>
  <c r="O2768" i="1"/>
  <c r="N2708" i="1"/>
  <c r="O2708" i="1"/>
  <c r="O2705" i="1"/>
  <c r="O3023" i="1"/>
  <c r="N3023" i="1"/>
  <c r="O3020" i="1"/>
  <c r="N2568" i="1"/>
  <c r="O2568" i="1"/>
  <c r="O2565" i="1"/>
  <c r="N2939" i="1"/>
  <c r="O2936" i="1"/>
  <c r="O2939" i="1"/>
  <c r="N2876" i="1"/>
  <c r="O2873" i="1"/>
  <c r="O2876" i="1"/>
  <c r="Q521" i="1"/>
  <c r="P521" i="1"/>
  <c r="N521" i="1"/>
  <c r="Q367" i="1"/>
  <c r="P367" i="1"/>
  <c r="N367" i="1"/>
  <c r="Q94" i="1"/>
  <c r="P94" i="1"/>
  <c r="N94" i="1"/>
  <c r="Q850" i="1"/>
  <c r="P850" i="1"/>
  <c r="N850" i="1"/>
  <c r="N479" i="1"/>
  <c r="Q479" i="1"/>
  <c r="P479" i="1"/>
  <c r="P514" i="1"/>
  <c r="Q514" i="1"/>
  <c r="Q409" i="1"/>
  <c r="P409" i="1"/>
  <c r="N409" i="1"/>
  <c r="P178" i="1"/>
  <c r="Q178" i="1"/>
  <c r="N178" i="1"/>
  <c r="Q1004" i="1"/>
  <c r="N1004" i="1"/>
  <c r="P1004" i="1"/>
  <c r="Q584" i="1"/>
  <c r="P584" i="1"/>
  <c r="N584" i="1"/>
  <c r="Q164" i="1"/>
  <c r="P164" i="1"/>
  <c r="N164" i="1"/>
  <c r="N220" i="1"/>
  <c r="Q220" i="1"/>
  <c r="P220" i="1"/>
  <c r="Q1732" i="1"/>
  <c r="P1732" i="1"/>
  <c r="N1732" i="1"/>
  <c r="Q1865" i="1"/>
  <c r="P1865" i="1"/>
  <c r="N1865" i="1"/>
  <c r="Q1466" i="1"/>
  <c r="P1466" i="1"/>
  <c r="N1466" i="1"/>
  <c r="Q1116" i="1"/>
  <c r="P1116" i="1"/>
  <c r="N1116" i="1"/>
  <c r="P1221" i="1"/>
  <c r="Q1221" i="1"/>
  <c r="N1221" i="1"/>
  <c r="Q1382" i="1"/>
  <c r="N1382" i="1"/>
  <c r="P1382" i="1"/>
  <c r="N2110" i="1"/>
  <c r="Q2110" i="1"/>
  <c r="P2110" i="1"/>
  <c r="P1123" i="1"/>
  <c r="Q1123" i="1"/>
  <c r="N1123" i="1"/>
  <c r="Q906" i="1"/>
  <c r="P906" i="1"/>
  <c r="N906" i="1"/>
  <c r="Q1760" i="1"/>
  <c r="P1760" i="1"/>
  <c r="N1760" i="1"/>
  <c r="Q2348" i="1"/>
  <c r="N2348" i="1"/>
  <c r="P2348" i="1"/>
  <c r="Q1907" i="1"/>
  <c r="P1907" i="1"/>
  <c r="N1907" i="1"/>
  <c r="Q1956" i="1"/>
  <c r="P1956" i="1"/>
  <c r="N1956" i="1"/>
  <c r="Q1900" i="1"/>
  <c r="P1900" i="1"/>
  <c r="N1900" i="1"/>
  <c r="Q1634" i="1"/>
  <c r="P1634" i="1"/>
  <c r="N1634" i="1"/>
  <c r="P2964" i="1"/>
  <c r="Q2964" i="1"/>
  <c r="N2964" i="1"/>
  <c r="N1606" i="1"/>
  <c r="Q1606" i="1"/>
  <c r="P1606" i="1"/>
  <c r="Q1669" i="1"/>
  <c r="N1669" i="1"/>
  <c r="P1669" i="1"/>
  <c r="P1837" i="1"/>
  <c r="Q1837" i="1"/>
  <c r="N1837" i="1"/>
  <c r="Q2551" i="1"/>
  <c r="P2551" i="1"/>
  <c r="N2551" i="1"/>
  <c r="Q3293" i="1"/>
  <c r="P3293" i="1"/>
  <c r="N3293" i="1"/>
  <c r="P2915" i="1"/>
  <c r="Q2915" i="1"/>
  <c r="N2915" i="1"/>
  <c r="Q2943" i="1"/>
  <c r="P2943" i="1"/>
  <c r="N2943" i="1"/>
  <c r="Q2544" i="1"/>
  <c r="N2544" i="1"/>
  <c r="P2544" i="1"/>
  <c r="P2481" i="1"/>
  <c r="Q2481" i="1"/>
  <c r="N2481" i="1"/>
  <c r="P3349" i="1"/>
  <c r="Q3349" i="1"/>
  <c r="N3349" i="1"/>
  <c r="Q2873" i="1"/>
  <c r="N2873" i="1"/>
  <c r="P2873" i="1"/>
  <c r="N2670" i="1"/>
  <c r="P2670" i="1"/>
  <c r="Q2670" i="1"/>
  <c r="Q2796" i="1"/>
  <c r="N2796" i="1"/>
  <c r="P2796" i="1"/>
  <c r="Q3195" i="1"/>
  <c r="P3195" i="1"/>
  <c r="N3195" i="1"/>
  <c r="Z881" i="1"/>
  <c r="O888" i="1"/>
  <c r="N888" i="1"/>
  <c r="O885" i="1"/>
  <c r="O1112" i="1"/>
  <c r="N1112" i="1"/>
  <c r="O1109" i="1"/>
  <c r="O321" i="1"/>
  <c r="N321" i="1"/>
  <c r="O318" i="1"/>
  <c r="O122" i="1"/>
  <c r="Y122" i="1" s="1"/>
  <c r="O125" i="1"/>
  <c r="N125" i="1"/>
  <c r="O69" i="1"/>
  <c r="N69" i="1"/>
  <c r="O66" i="1"/>
  <c r="AA66" i="1" s="1"/>
  <c r="O97" i="1"/>
  <c r="N97" i="1"/>
  <c r="O94" i="1"/>
  <c r="N2029" i="1"/>
  <c r="O2026" i="1"/>
  <c r="O2029" i="1"/>
  <c r="O748" i="1"/>
  <c r="O745" i="1"/>
  <c r="N748" i="1"/>
  <c r="O524" i="1"/>
  <c r="N524" i="1"/>
  <c r="O521" i="1"/>
  <c r="O433" i="1"/>
  <c r="N433" i="1"/>
  <c r="O430" i="1"/>
  <c r="O720" i="1"/>
  <c r="N720" i="1"/>
  <c r="O717" i="1"/>
  <c r="N755" i="1"/>
  <c r="O755" i="1"/>
  <c r="O752" i="1"/>
  <c r="O682" i="1"/>
  <c r="N685" i="1"/>
  <c r="O685" i="1"/>
  <c r="N1182" i="1"/>
  <c r="O1182" i="1"/>
  <c r="O1179" i="1"/>
  <c r="O1175" i="1"/>
  <c r="N1175" i="1"/>
  <c r="O1172" i="1"/>
  <c r="O762" i="1"/>
  <c r="N762" i="1"/>
  <c r="O759" i="1"/>
  <c r="O1046" i="1"/>
  <c r="O1049" i="1"/>
  <c r="N1049" i="1"/>
  <c r="O895" i="1"/>
  <c r="N895" i="1"/>
  <c r="O892" i="1"/>
  <c r="N783" i="1"/>
  <c r="O783" i="1"/>
  <c r="O780" i="1"/>
  <c r="N867" i="1"/>
  <c r="O867" i="1"/>
  <c r="O864" i="1"/>
  <c r="O2288" i="1"/>
  <c r="N2288" i="1"/>
  <c r="O2285" i="1"/>
  <c r="O1511" i="1"/>
  <c r="O1508" i="1"/>
  <c r="N1511" i="1"/>
  <c r="O2621" i="1"/>
  <c r="O2624" i="1"/>
  <c r="N2624" i="1"/>
  <c r="O2537" i="1"/>
  <c r="O2540" i="1"/>
  <c r="N2540" i="1"/>
  <c r="O2404" i="1"/>
  <c r="O2407" i="1"/>
  <c r="N2407" i="1"/>
  <c r="N1910" i="1"/>
  <c r="O1907" i="1"/>
  <c r="O1910" i="1"/>
  <c r="O1861" i="1"/>
  <c r="N1861" i="1"/>
  <c r="O1858" i="1"/>
  <c r="Y1858" i="1" s="1"/>
  <c r="O2071" i="1"/>
  <c r="N2071" i="1"/>
  <c r="O2068" i="1"/>
  <c r="N1791" i="1"/>
  <c r="O1788" i="1"/>
  <c r="O1791" i="1"/>
  <c r="N1595" i="1"/>
  <c r="O1592" i="1"/>
  <c r="O1595" i="1"/>
  <c r="O2474" i="1"/>
  <c r="O2477" i="1"/>
  <c r="N2477" i="1"/>
  <c r="O2579" i="1"/>
  <c r="O2582" i="1"/>
  <c r="N2582" i="1"/>
  <c r="N2435" i="1"/>
  <c r="O2435" i="1"/>
  <c r="O2432" i="1"/>
  <c r="O3345" i="1"/>
  <c r="O3342" i="1"/>
  <c r="N3345" i="1"/>
  <c r="O3128" i="1"/>
  <c r="N3128" i="1"/>
  <c r="O3125" i="1"/>
  <c r="N2904" i="1"/>
  <c r="O2901" i="1"/>
  <c r="O2904" i="1"/>
  <c r="O2960" i="1"/>
  <c r="N2960" i="1"/>
  <c r="O2957" i="1"/>
  <c r="N2834" i="1"/>
  <c r="O2834" i="1"/>
  <c r="O2831" i="1"/>
  <c r="O3044" i="1"/>
  <c r="N3044" i="1"/>
  <c r="O3041" i="1"/>
  <c r="O2610" i="1"/>
  <c r="O2607" i="1"/>
  <c r="N2610" i="1"/>
  <c r="O3002" i="1"/>
  <c r="N3002" i="1"/>
  <c r="O2999" i="1"/>
  <c r="Y2999" i="1" s="1"/>
  <c r="O2953" i="1"/>
  <c r="N2953" i="1"/>
  <c r="O2950" i="1"/>
  <c r="N248" i="1"/>
  <c r="Q248" i="1"/>
  <c r="P248" i="1"/>
  <c r="Q500" i="1"/>
  <c r="P500" i="1"/>
  <c r="N500" i="1"/>
  <c r="Q115" i="1"/>
  <c r="N115" i="1"/>
  <c r="P115" i="1"/>
  <c r="Q934" i="1"/>
  <c r="P934" i="1"/>
  <c r="N934" i="1"/>
  <c r="Q626" i="1"/>
  <c r="P626" i="1"/>
  <c r="N626" i="1"/>
  <c r="N787" i="1"/>
  <c r="Q787" i="1"/>
  <c r="P787" i="1"/>
  <c r="P451" i="1"/>
  <c r="Q451" i="1"/>
  <c r="N451" i="1"/>
  <c r="N381" i="1"/>
  <c r="Q381" i="1"/>
  <c r="P381" i="1"/>
  <c r="Q1067" i="1"/>
  <c r="P1067" i="1"/>
  <c r="N1067" i="1"/>
  <c r="N668" i="1"/>
  <c r="P668" i="1"/>
  <c r="Q668" i="1"/>
  <c r="Q192" i="1"/>
  <c r="P192" i="1"/>
  <c r="N192" i="1"/>
  <c r="Q234" i="1"/>
  <c r="N234" i="1"/>
  <c r="P234" i="1"/>
  <c r="Q745" i="1"/>
  <c r="P745" i="1"/>
  <c r="N745" i="1"/>
  <c r="P1963" i="1"/>
  <c r="Q1963" i="1"/>
  <c r="Q1515" i="1"/>
  <c r="N1515" i="1"/>
  <c r="P1515" i="1"/>
  <c r="P1193" i="1"/>
  <c r="Q1193" i="1"/>
  <c r="N1193" i="1"/>
  <c r="P1361" i="1"/>
  <c r="Q1361" i="1"/>
  <c r="N1361" i="1"/>
  <c r="P1396" i="1"/>
  <c r="N1396" i="1"/>
  <c r="Q1396" i="1"/>
  <c r="Q2229" i="1"/>
  <c r="P2229" i="1"/>
  <c r="N2229" i="1"/>
  <c r="Q1144" i="1"/>
  <c r="P1144" i="1"/>
  <c r="N1144" i="1"/>
  <c r="P1158" i="1"/>
  <c r="N1158" i="1"/>
  <c r="Q1158" i="1"/>
  <c r="P1795" i="1"/>
  <c r="Q1795" i="1"/>
  <c r="N1795" i="1"/>
  <c r="Q2404" i="1"/>
  <c r="N2404" i="1"/>
  <c r="P2404" i="1"/>
  <c r="Q1928" i="1"/>
  <c r="P1928" i="1"/>
  <c r="N1928" i="1"/>
  <c r="N2033" i="1"/>
  <c r="Q2033" i="1"/>
  <c r="P2033" i="1"/>
  <c r="Q1977" i="1"/>
  <c r="P1977" i="1"/>
  <c r="N1977" i="1"/>
  <c r="Q1690" i="1"/>
  <c r="P1690" i="1"/>
  <c r="N1690" i="1"/>
  <c r="N1613" i="1"/>
  <c r="Q1613" i="1"/>
  <c r="P1613" i="1"/>
  <c r="P1655" i="1"/>
  <c r="Q1655" i="1"/>
  <c r="N1655" i="1"/>
  <c r="P1767" i="1"/>
  <c r="N1767" i="1"/>
  <c r="Q1767" i="1"/>
  <c r="Q2012" i="1"/>
  <c r="P2012" i="1"/>
  <c r="N2012" i="1"/>
  <c r="P2572" i="1"/>
  <c r="N2572" i="1"/>
  <c r="Q2572" i="1"/>
  <c r="Q3342" i="1"/>
  <c r="P3342" i="1"/>
  <c r="N3342" i="1"/>
  <c r="Q2922" i="1"/>
  <c r="P2922" i="1"/>
  <c r="N2922" i="1"/>
  <c r="Q3006" i="1"/>
  <c r="N3006" i="1"/>
  <c r="P3006" i="1"/>
  <c r="Q2565" i="1"/>
  <c r="P2565" i="1"/>
  <c r="N2565" i="1"/>
  <c r="Q2537" i="1"/>
  <c r="P2537" i="1"/>
  <c r="N2537" i="1"/>
  <c r="Q3363" i="1"/>
  <c r="N3363" i="1"/>
  <c r="P3363" i="1"/>
  <c r="P2887" i="1"/>
  <c r="N2887" i="1"/>
  <c r="Q2887" i="1"/>
  <c r="P2761" i="1"/>
  <c r="Q2761" i="1"/>
  <c r="N2761" i="1"/>
  <c r="Q3132" i="1"/>
  <c r="P3132" i="1"/>
  <c r="N3132" i="1"/>
  <c r="Q3230" i="1"/>
  <c r="N3230" i="1"/>
  <c r="P3230" i="1"/>
  <c r="O48" i="1"/>
  <c r="O45" i="1"/>
  <c r="N48" i="1"/>
  <c r="O1490" i="1"/>
  <c r="O1487" i="1"/>
  <c r="Y1487" i="1" s="1"/>
  <c r="N1490" i="1"/>
  <c r="O335" i="1"/>
  <c r="N335" i="1"/>
  <c r="O332" i="1"/>
  <c r="O223" i="1"/>
  <c r="N223" i="1"/>
  <c r="O220" i="1"/>
  <c r="O146" i="1"/>
  <c r="O143" i="1"/>
  <c r="N146" i="1"/>
  <c r="O115" i="1"/>
  <c r="N118" i="1"/>
  <c r="O118" i="1"/>
  <c r="O3233" i="1"/>
  <c r="N3233" i="1"/>
  <c r="O3230" i="1"/>
  <c r="O769" i="1"/>
  <c r="N769" i="1"/>
  <c r="O766" i="1"/>
  <c r="N699" i="1"/>
  <c r="O699" i="1"/>
  <c r="O696" i="1"/>
  <c r="N552" i="1"/>
  <c r="O552" i="1"/>
  <c r="O549" i="1"/>
  <c r="O923" i="1"/>
  <c r="N923" i="1"/>
  <c r="O920" i="1"/>
  <c r="AA920" i="1" s="1"/>
  <c r="O941" i="1"/>
  <c r="N944" i="1"/>
  <c r="O944" i="1"/>
  <c r="O1007" i="1"/>
  <c r="N1007" i="1"/>
  <c r="O1004" i="1"/>
  <c r="Y1004" i="1" s="1"/>
  <c r="O1203" i="1"/>
  <c r="N1203" i="1"/>
  <c r="O1200" i="1"/>
  <c r="N1231" i="1"/>
  <c r="O1228" i="1"/>
  <c r="O1231" i="1"/>
  <c r="O790" i="1"/>
  <c r="O787" i="1"/>
  <c r="N790" i="1"/>
  <c r="O1154" i="1"/>
  <c r="N1154" i="1"/>
  <c r="O1151" i="1"/>
  <c r="AA1151" i="1" s="1"/>
  <c r="N930" i="1"/>
  <c r="O930" i="1"/>
  <c r="O927" i="1"/>
  <c r="O997" i="1"/>
  <c r="N1000" i="1"/>
  <c r="O1000" i="1"/>
  <c r="N986" i="1"/>
  <c r="O986" i="1"/>
  <c r="O983" i="1"/>
  <c r="O3034" i="1"/>
  <c r="AA3034" i="1" s="1"/>
  <c r="N3037" i="1"/>
  <c r="O3037" i="1"/>
  <c r="O1574" i="1"/>
  <c r="N1574" i="1"/>
  <c r="O1571" i="1"/>
  <c r="O2736" i="1"/>
  <c r="O2733" i="1"/>
  <c r="N2736" i="1"/>
  <c r="O3209" i="1"/>
  <c r="Y3209" i="1" s="1"/>
  <c r="O3212" i="1"/>
  <c r="N3212" i="1"/>
  <c r="O2414" i="1"/>
  <c r="N2414" i="1"/>
  <c r="O2411" i="1"/>
  <c r="O1945" i="1"/>
  <c r="N1945" i="1"/>
  <c r="O1942" i="1"/>
  <c r="O1882" i="1"/>
  <c r="N1882" i="1"/>
  <c r="O1879" i="1"/>
  <c r="N2197" i="1"/>
  <c r="O2197" i="1"/>
  <c r="O2194" i="1"/>
  <c r="O1809" i="1"/>
  <c r="N1812" i="1"/>
  <c r="O1812" i="1"/>
  <c r="N1700" i="1"/>
  <c r="O1697" i="1"/>
  <c r="O1700" i="1"/>
  <c r="N2701" i="1"/>
  <c r="O2701" i="1"/>
  <c r="O2698" i="1"/>
  <c r="AA2698" i="1" s="1"/>
  <c r="N2589" i="1"/>
  <c r="O2586" i="1"/>
  <c r="O2589" i="1"/>
  <c r="O2533" i="1"/>
  <c r="N2533" i="1"/>
  <c r="O2530" i="1"/>
  <c r="O3356" i="1"/>
  <c r="O3359" i="1"/>
  <c r="N3359" i="1"/>
  <c r="O3226" i="1"/>
  <c r="N3226" i="1"/>
  <c r="O3223" i="1"/>
  <c r="N2925" i="1"/>
  <c r="O2925" i="1"/>
  <c r="O2922" i="1"/>
  <c r="O2981" i="1"/>
  <c r="N2981" i="1"/>
  <c r="O2978" i="1"/>
  <c r="N2974" i="1"/>
  <c r="O2974" i="1"/>
  <c r="O2971" i="1"/>
  <c r="O3055" i="1"/>
  <c r="O3058" i="1"/>
  <c r="N3058" i="1"/>
  <c r="O2649" i="1"/>
  <c r="O2652" i="1"/>
  <c r="N2652" i="1"/>
  <c r="O3086" i="1"/>
  <c r="N3086" i="1"/>
  <c r="O3083" i="1"/>
  <c r="O3016" i="1"/>
  <c r="O3013" i="1"/>
  <c r="N3016" i="1"/>
  <c r="N612" i="1"/>
  <c r="Q612" i="1"/>
  <c r="P612" i="1"/>
  <c r="Q591" i="1"/>
  <c r="P591" i="1"/>
  <c r="N591" i="1"/>
  <c r="Q346" i="1"/>
  <c r="P346" i="1"/>
  <c r="N346" i="1"/>
  <c r="P1228" i="1"/>
  <c r="N1228" i="1"/>
  <c r="Q1228" i="1"/>
  <c r="P661" i="1"/>
  <c r="N661" i="1"/>
  <c r="Q661" i="1"/>
  <c r="P1137" i="1"/>
  <c r="Q1137" i="1"/>
  <c r="N1137" i="1"/>
  <c r="P549" i="1"/>
  <c r="N549" i="1"/>
  <c r="Q549" i="1"/>
  <c r="Q388" i="1"/>
  <c r="P388" i="1"/>
  <c r="N388" i="1"/>
  <c r="Q1214" i="1"/>
  <c r="P1214" i="1"/>
  <c r="N1214" i="1"/>
  <c r="Q682" i="1"/>
  <c r="N682" i="1"/>
  <c r="P682" i="1"/>
  <c r="Q276" i="1"/>
  <c r="P276" i="1"/>
  <c r="N276" i="1"/>
  <c r="N297" i="1"/>
  <c r="Q297" i="1"/>
  <c r="P297" i="1"/>
  <c r="Q759" i="1"/>
  <c r="N759" i="1"/>
  <c r="P759" i="1"/>
  <c r="Q773" i="1"/>
  <c r="P773" i="1"/>
  <c r="N773" i="1"/>
  <c r="Q2131" i="1"/>
  <c r="P2131" i="1"/>
  <c r="N2131" i="1"/>
  <c r="Q1333" i="1"/>
  <c r="N1333" i="1"/>
  <c r="P1333" i="1"/>
  <c r="Q1494" i="1"/>
  <c r="P1494" i="1"/>
  <c r="N1494" i="1"/>
  <c r="Q1459" i="1"/>
  <c r="P1459" i="1"/>
  <c r="N1459" i="1"/>
  <c r="Q2285" i="1"/>
  <c r="N2285" i="1"/>
  <c r="P2285" i="1"/>
  <c r="N1207" i="1"/>
  <c r="P1207" i="1"/>
  <c r="Q1207" i="1"/>
  <c r="N1172" i="1"/>
  <c r="P1172" i="1"/>
  <c r="Q1172" i="1"/>
  <c r="P1879" i="1"/>
  <c r="Q1879" i="1"/>
  <c r="N1879" i="1"/>
  <c r="Q2425" i="1"/>
  <c r="P2425" i="1"/>
  <c r="N2425" i="1"/>
  <c r="N1935" i="1"/>
  <c r="Q1935" i="1"/>
  <c r="P1935" i="1"/>
  <c r="Q2096" i="1"/>
  <c r="N2096" i="1"/>
  <c r="P2096" i="1"/>
  <c r="N2047" i="1"/>
  <c r="Q2047" i="1"/>
  <c r="P2047" i="1"/>
  <c r="Q1970" i="1"/>
  <c r="P1970" i="1"/>
  <c r="N1970" i="1"/>
  <c r="Q1641" i="1"/>
  <c r="P1641" i="1"/>
  <c r="N1641" i="1"/>
  <c r="P1753" i="1"/>
  <c r="N1753" i="1"/>
  <c r="Q1753" i="1"/>
  <c r="Q1823" i="1"/>
  <c r="P1823" i="1"/>
  <c r="N1823" i="1"/>
  <c r="P2236" i="1"/>
  <c r="Q2236" i="1"/>
  <c r="N2236" i="1"/>
  <c r="P2600" i="1"/>
  <c r="Q2600" i="1"/>
  <c r="N2600" i="1"/>
  <c r="Q3489" i="1"/>
  <c r="P3489" i="1"/>
  <c r="N3489" i="1"/>
  <c r="N3188" i="1"/>
  <c r="Q3188" i="1"/>
  <c r="P3188" i="1"/>
  <c r="P3041" i="1"/>
  <c r="Q3041" i="1"/>
  <c r="N3041" i="1"/>
  <c r="Q2621" i="1"/>
  <c r="P2621" i="1"/>
  <c r="N2621" i="1"/>
  <c r="O2593" i="1"/>
  <c r="Q2593" i="1"/>
  <c r="P2593" i="1"/>
  <c r="N2593" i="1"/>
  <c r="Q3496" i="1"/>
  <c r="P3496" i="1"/>
  <c r="N3496" i="1"/>
  <c r="N3265" i="1"/>
  <c r="Q3265" i="1"/>
  <c r="P3265" i="1"/>
  <c r="Q2817" i="1"/>
  <c r="P2817" i="1"/>
  <c r="N2817" i="1"/>
  <c r="Q3181" i="1"/>
  <c r="P3181" i="1"/>
  <c r="N3181" i="1"/>
  <c r="N3377" i="1"/>
  <c r="Q3377" i="1"/>
  <c r="P3377" i="1"/>
  <c r="O542" i="1"/>
  <c r="O545" i="1"/>
  <c r="N545" i="1"/>
  <c r="O1735" i="1"/>
  <c r="O1732" i="1"/>
  <c r="N1735" i="1"/>
  <c r="O374" i="1"/>
  <c r="O377" i="1"/>
  <c r="N377" i="1"/>
  <c r="O251" i="1"/>
  <c r="O248" i="1"/>
  <c r="N251" i="1"/>
  <c r="N160" i="1"/>
  <c r="O160" i="1"/>
  <c r="O157" i="1"/>
  <c r="N531" i="1"/>
  <c r="O531" i="1"/>
  <c r="O528" i="1"/>
  <c r="O188" i="1"/>
  <c r="N188" i="1"/>
  <c r="O185" i="1"/>
  <c r="N937" i="1"/>
  <c r="O937" i="1"/>
  <c r="O934" i="1"/>
  <c r="N734" i="1"/>
  <c r="O734" i="1"/>
  <c r="O731" i="1"/>
  <c r="AA731" i="1" s="1"/>
  <c r="O608" i="1"/>
  <c r="N608" i="1"/>
  <c r="O605" i="1"/>
  <c r="O1025" i="1"/>
  <c r="O1028" i="1"/>
  <c r="N1028" i="1"/>
  <c r="O1088" i="1"/>
  <c r="O1091" i="1"/>
  <c r="N1091" i="1"/>
  <c r="N1126" i="1"/>
  <c r="O1123" i="1"/>
  <c r="O1126" i="1"/>
  <c r="O1217" i="1"/>
  <c r="O1214" i="1"/>
  <c r="N1217" i="1"/>
  <c r="O1308" i="1"/>
  <c r="N1308" i="1"/>
  <c r="O1305" i="1"/>
  <c r="X1305" i="1" s="1"/>
  <c r="N902" i="1"/>
  <c r="O902" i="1"/>
  <c r="O899" i="1"/>
  <c r="O1210" i="1"/>
  <c r="AA1210" i="1" s="1"/>
  <c r="N1210" i="1"/>
  <c r="O1207" i="1"/>
  <c r="N1063" i="1"/>
  <c r="O1063" i="1"/>
  <c r="O1060" i="1"/>
  <c r="N1014" i="1"/>
  <c r="O1014" i="1"/>
  <c r="O1011" i="1"/>
  <c r="N1035" i="1"/>
  <c r="O1032" i="1"/>
  <c r="O1035" i="1"/>
  <c r="O773" i="1"/>
  <c r="O776" i="1"/>
  <c r="N776" i="1"/>
  <c r="O1672" i="1"/>
  <c r="N1672" i="1"/>
  <c r="O1669" i="1"/>
  <c r="O1630" i="1"/>
  <c r="O1627" i="1"/>
  <c r="N1630" i="1"/>
  <c r="N1749" i="1"/>
  <c r="O1749" i="1"/>
  <c r="O1746" i="1"/>
  <c r="N1994" i="1"/>
  <c r="O1994" i="1"/>
  <c r="O1991" i="1"/>
  <c r="N2008" i="1"/>
  <c r="O2005" i="1"/>
  <c r="Z2005" i="1" s="1"/>
  <c r="O2008" i="1"/>
  <c r="N2281" i="1"/>
  <c r="O2281" i="1"/>
  <c r="O2278" i="1"/>
  <c r="N2208" i="1"/>
  <c r="N2211" i="1"/>
  <c r="O2208" i="1"/>
  <c r="O2211" i="1"/>
  <c r="O1875" i="1"/>
  <c r="N1875" i="1"/>
  <c r="O1872" i="1"/>
  <c r="O1753" i="1"/>
  <c r="N1756" i="1"/>
  <c r="O1756" i="1"/>
  <c r="O2887" i="1"/>
  <c r="O2890" i="1"/>
  <c r="N2890" i="1"/>
  <c r="O2614" i="1"/>
  <c r="N2617" i="1"/>
  <c r="O2617" i="1"/>
  <c r="N2554" i="1"/>
  <c r="O2554" i="1"/>
  <c r="O2551" i="1"/>
  <c r="N3380" i="1"/>
  <c r="O3380" i="1"/>
  <c r="O3377" i="1"/>
  <c r="O3261" i="1"/>
  <c r="O3258" i="1"/>
  <c r="N3261" i="1"/>
  <c r="N2946" i="1"/>
  <c r="O2943" i="1"/>
  <c r="O2946" i="1"/>
  <c r="N2988" i="1"/>
  <c r="O2988" i="1"/>
  <c r="O2985" i="1"/>
  <c r="O3100" i="1"/>
  <c r="O3097" i="1"/>
  <c r="N3100" i="1"/>
  <c r="O3121" i="1"/>
  <c r="O3118" i="1"/>
  <c r="N3121" i="1"/>
  <c r="N2722" i="1"/>
  <c r="O2719" i="1"/>
  <c r="O2722" i="1"/>
  <c r="O3142" i="1"/>
  <c r="O3139" i="1"/>
  <c r="AA3139" i="1" s="1"/>
  <c r="N3142" i="1"/>
  <c r="O3167" i="1"/>
  <c r="O3170" i="1"/>
  <c r="N3170" i="1"/>
  <c r="Q724" i="1"/>
  <c r="P724" i="1"/>
  <c r="N724" i="1"/>
  <c r="Q605" i="1"/>
  <c r="P605" i="1"/>
  <c r="N605" i="1"/>
  <c r="P458" i="1"/>
  <c r="Q458" i="1"/>
  <c r="N458" i="1"/>
  <c r="Q1578" i="1"/>
  <c r="P1578" i="1"/>
  <c r="N1578" i="1"/>
  <c r="N871" i="1"/>
  <c r="Q871" i="1"/>
  <c r="P871" i="1"/>
  <c r="Q1340" i="1"/>
  <c r="P1340" i="1"/>
  <c r="N1340" i="1"/>
  <c r="Q710" i="1"/>
  <c r="P710" i="1"/>
  <c r="N710" i="1"/>
  <c r="Q717" i="1"/>
  <c r="P717" i="1"/>
  <c r="N717" i="1"/>
  <c r="Q2103" i="1"/>
  <c r="P2103" i="1"/>
  <c r="N2103" i="1"/>
  <c r="Q836" i="1"/>
  <c r="P836" i="1"/>
  <c r="N836" i="1"/>
  <c r="N290" i="1"/>
  <c r="Q290" i="1"/>
  <c r="P290" i="1"/>
  <c r="Q318" i="1"/>
  <c r="N318" i="1"/>
  <c r="P318" i="1"/>
  <c r="N780" i="1"/>
  <c r="Q780" i="1"/>
  <c r="P780" i="1"/>
  <c r="N864" i="1"/>
  <c r="Q864" i="1"/>
  <c r="P864" i="1"/>
  <c r="Q2180" i="1"/>
  <c r="N2180" i="1"/>
  <c r="P2180" i="1"/>
  <c r="Q1438" i="1"/>
  <c r="P1438" i="1"/>
  <c r="N1438" i="1"/>
  <c r="Q1802" i="1"/>
  <c r="P1802" i="1"/>
  <c r="N1802" i="1"/>
  <c r="Q1676" i="1"/>
  <c r="P1676" i="1"/>
  <c r="N1676" i="1"/>
  <c r="P3146" i="1"/>
  <c r="N3146" i="1"/>
  <c r="Q3146" i="1"/>
  <c r="Q1249" i="1"/>
  <c r="N1249" i="1"/>
  <c r="P1249" i="1"/>
  <c r="N1179" i="1"/>
  <c r="Q1179" i="1"/>
  <c r="P1179" i="1"/>
  <c r="Q1886" i="1"/>
  <c r="P1886" i="1"/>
  <c r="N1886" i="1"/>
  <c r="N3069" i="1"/>
  <c r="Q3069" i="1"/>
  <c r="P3069" i="1"/>
  <c r="Q1984" i="1"/>
  <c r="P1984" i="1"/>
  <c r="N1984" i="1"/>
  <c r="N2362" i="1"/>
  <c r="Q2362" i="1"/>
  <c r="P2362" i="1"/>
  <c r="N2166" i="1"/>
  <c r="Q2166" i="1"/>
  <c r="P2166" i="1"/>
  <c r="Q2019" i="1"/>
  <c r="P2019" i="1"/>
  <c r="N2019" i="1"/>
  <c r="Q1788" i="1"/>
  <c r="N1788" i="1"/>
  <c r="P1788" i="1"/>
  <c r="N2061" i="1"/>
  <c r="Q2061" i="1"/>
  <c r="P2061" i="1"/>
  <c r="Q1914" i="1"/>
  <c r="N1914" i="1"/>
  <c r="P1914" i="1"/>
  <c r="Q2264" i="1"/>
  <c r="N2264" i="1"/>
  <c r="P2264" i="1"/>
  <c r="P2677" i="1"/>
  <c r="Q2677" i="1"/>
  <c r="N2677" i="1"/>
  <c r="P2516" i="1"/>
  <c r="Q2516" i="1"/>
  <c r="N2516" i="1"/>
  <c r="Q3258" i="1"/>
  <c r="P3258" i="1"/>
  <c r="N3258" i="1"/>
  <c r="Q3237" i="1"/>
  <c r="P3237" i="1"/>
  <c r="N3237" i="1"/>
  <c r="P2628" i="1"/>
  <c r="Q2628" i="1"/>
  <c r="N2628" i="1"/>
  <c r="P2649" i="1"/>
  <c r="Q2649" i="1"/>
  <c r="N2649" i="1"/>
  <c r="N3510" i="1"/>
  <c r="Q3510" i="1"/>
  <c r="P3510" i="1"/>
  <c r="Q3328" i="1"/>
  <c r="N3328" i="1"/>
  <c r="P3328" i="1"/>
  <c r="Q2908" i="1"/>
  <c r="N2908" i="1"/>
  <c r="P2908" i="1"/>
  <c r="N3307" i="1"/>
  <c r="Q3307" i="1"/>
  <c r="P3307" i="1"/>
  <c r="Q3412" i="1"/>
  <c r="N3412" i="1"/>
  <c r="P3412" i="1"/>
  <c r="AA2260" i="1"/>
  <c r="Z2498" i="1"/>
  <c r="O657" i="1"/>
  <c r="O654" i="1"/>
  <c r="N657" i="1"/>
  <c r="O447" i="1"/>
  <c r="N447" i="1"/>
  <c r="O444" i="1"/>
  <c r="N384" i="1"/>
  <c r="O381" i="1"/>
  <c r="O384" i="1"/>
  <c r="N370" i="1"/>
  <c r="O367" i="1"/>
  <c r="O370" i="1"/>
  <c r="N300" i="1"/>
  <c r="O300" i="1"/>
  <c r="O297" i="1"/>
  <c r="O559" i="1"/>
  <c r="N559" i="1"/>
  <c r="O556" i="1"/>
  <c r="O272" i="1"/>
  <c r="N272" i="1"/>
  <c r="O269" i="1"/>
  <c r="AA269" i="1" s="1"/>
  <c r="O1021" i="1"/>
  <c r="O1018" i="1"/>
  <c r="N1021" i="1"/>
  <c r="O811" i="1"/>
  <c r="O808" i="1"/>
  <c r="N811" i="1"/>
  <c r="O857" i="1"/>
  <c r="O860" i="1"/>
  <c r="N860" i="1"/>
  <c r="N55" i="1"/>
  <c r="O52" i="1"/>
  <c r="O55" i="1"/>
  <c r="N1147" i="1"/>
  <c r="O1147" i="1"/>
  <c r="O1144" i="1"/>
  <c r="O1329" i="1"/>
  <c r="N1329" i="1"/>
  <c r="O1326" i="1"/>
  <c r="N1350" i="1"/>
  <c r="O1350" i="1"/>
  <c r="O1347" i="1"/>
  <c r="O1371" i="1"/>
  <c r="N1371" i="1"/>
  <c r="O1368" i="1"/>
  <c r="O1273" i="1"/>
  <c r="N1273" i="1"/>
  <c r="O1270" i="1"/>
  <c r="Z1270" i="1" s="1"/>
  <c r="N1245" i="1"/>
  <c r="O1242" i="1"/>
  <c r="O1245" i="1"/>
  <c r="N1168" i="1"/>
  <c r="O1165" i="1"/>
  <c r="O1168" i="1"/>
  <c r="O1105" i="1"/>
  <c r="N1105" i="1"/>
  <c r="N1133" i="1"/>
  <c r="O1130" i="1"/>
  <c r="O1133" i="1"/>
  <c r="N832" i="1"/>
  <c r="O829" i="1"/>
  <c r="O832" i="1"/>
  <c r="O1714" i="1"/>
  <c r="O1711" i="1"/>
  <c r="N1714" i="1"/>
  <c r="N1784" i="1"/>
  <c r="O1784" i="1"/>
  <c r="O1781" i="1"/>
  <c r="O1763" i="1"/>
  <c r="N1763" i="1"/>
  <c r="O1760" i="1"/>
  <c r="O2232" i="1"/>
  <c r="N2232" i="1"/>
  <c r="O2229" i="1"/>
  <c r="O2033" i="1"/>
  <c r="O2036" i="1"/>
  <c r="N2036" i="1"/>
  <c r="O2309" i="1"/>
  <c r="N2309" i="1"/>
  <c r="O2306" i="1"/>
  <c r="O2225" i="1"/>
  <c r="O2222" i="1"/>
  <c r="N2225" i="1"/>
  <c r="N1931" i="1"/>
  <c r="O1928" i="1"/>
  <c r="O1931" i="1"/>
  <c r="N1854" i="1"/>
  <c r="O1851" i="1"/>
  <c r="O1854" i="1"/>
  <c r="O2932" i="1"/>
  <c r="O2929" i="1"/>
  <c r="N2932" i="1"/>
  <c r="N2645" i="1"/>
  <c r="O2642" i="1"/>
  <c r="O2645" i="1"/>
  <c r="N2666" i="1"/>
  <c r="O2666" i="1"/>
  <c r="O2663" i="1"/>
  <c r="N3464" i="1"/>
  <c r="O3464" i="1"/>
  <c r="O3461" i="1"/>
  <c r="O3324" i="1"/>
  <c r="N3324" i="1"/>
  <c r="O3321" i="1"/>
  <c r="O3009" i="1"/>
  <c r="N3009" i="1"/>
  <c r="O3006" i="1"/>
  <c r="O3065" i="1"/>
  <c r="N3065" i="1"/>
  <c r="O3062" i="1"/>
  <c r="O3153" i="1"/>
  <c r="O3156" i="1"/>
  <c r="N3156" i="1"/>
  <c r="O3219" i="1"/>
  <c r="O3216" i="1"/>
  <c r="AA3216" i="1" s="1"/>
  <c r="N3219" i="1"/>
  <c r="N2743" i="1"/>
  <c r="O2740" i="1"/>
  <c r="O2743" i="1"/>
  <c r="O3331" i="1"/>
  <c r="N3331" i="1"/>
  <c r="O3328" i="1"/>
  <c r="O3247" i="1"/>
  <c r="N3247" i="1"/>
  <c r="O3244" i="1"/>
  <c r="Q143" i="1"/>
  <c r="P143" i="1"/>
  <c r="N143" i="1"/>
  <c r="N696" i="1"/>
  <c r="Q696" i="1"/>
  <c r="P696" i="1"/>
  <c r="Q472" i="1"/>
  <c r="P472" i="1"/>
  <c r="N472" i="1"/>
  <c r="Q1368" i="1"/>
  <c r="P1368" i="1"/>
  <c r="N1368" i="1"/>
  <c r="Q892" i="1"/>
  <c r="P892" i="1"/>
  <c r="N892" i="1"/>
  <c r="Q1417" i="1"/>
  <c r="N1417" i="1"/>
  <c r="P1417" i="1"/>
  <c r="Q808" i="1"/>
  <c r="P808" i="1"/>
  <c r="N808" i="1"/>
  <c r="Q1557" i="1"/>
  <c r="P1557" i="1"/>
  <c r="N1557" i="1"/>
  <c r="Q2299" i="1"/>
  <c r="N2299" i="1"/>
  <c r="P2299" i="1"/>
  <c r="P899" i="1"/>
  <c r="Q899" i="1"/>
  <c r="N899" i="1"/>
  <c r="Q402" i="1"/>
  <c r="N402" i="1"/>
  <c r="P402" i="1"/>
  <c r="N332" i="1"/>
  <c r="Q332" i="1"/>
  <c r="P332" i="1"/>
  <c r="P815" i="1"/>
  <c r="Q815" i="1"/>
  <c r="N815" i="1"/>
  <c r="Q913" i="1"/>
  <c r="N913" i="1"/>
  <c r="P913" i="1"/>
  <c r="N2194" i="1"/>
  <c r="Q2194" i="1"/>
  <c r="P2194" i="1"/>
  <c r="Q1480" i="1"/>
  <c r="P1480" i="1"/>
  <c r="N1480" i="1"/>
  <c r="Q829" i="1"/>
  <c r="P829" i="1"/>
  <c r="N829" i="1"/>
  <c r="P2369" i="1"/>
  <c r="N2369" i="1"/>
  <c r="Q2369" i="1"/>
  <c r="Q3335" i="1"/>
  <c r="P3335" i="1"/>
  <c r="N3335" i="1"/>
  <c r="N1354" i="1"/>
  <c r="Q1354" i="1"/>
  <c r="P1354" i="1"/>
  <c r="P1277" i="1"/>
  <c r="Q1277" i="1"/>
  <c r="N1277" i="1"/>
  <c r="Q1942" i="1"/>
  <c r="P1942" i="1"/>
  <c r="N1942" i="1"/>
  <c r="P3125" i="1"/>
  <c r="Q3125" i="1"/>
  <c r="N3125" i="1"/>
  <c r="N1991" i="1"/>
  <c r="Q1991" i="1"/>
  <c r="P1991" i="1"/>
  <c r="Q2866" i="1"/>
  <c r="N2866" i="1"/>
  <c r="P2866" i="1"/>
  <c r="N2292" i="1"/>
  <c r="Q2292" i="1"/>
  <c r="P2292" i="1"/>
  <c r="N2026" i="1"/>
  <c r="Q2026" i="1"/>
  <c r="P2026" i="1"/>
  <c r="Q1809" i="1"/>
  <c r="N1809" i="1"/>
  <c r="P1809" i="1"/>
  <c r="N2152" i="1"/>
  <c r="P2152" i="1"/>
  <c r="Q2152" i="1"/>
  <c r="Q1998" i="1"/>
  <c r="P1998" i="1"/>
  <c r="N1998" i="1"/>
  <c r="P2313" i="1"/>
  <c r="N2313" i="1"/>
  <c r="Q2313" i="1"/>
  <c r="N2754" i="1"/>
  <c r="Q2754" i="1"/>
  <c r="P2754" i="1"/>
  <c r="P2726" i="1"/>
  <c r="Q2726" i="1"/>
  <c r="N2726" i="1"/>
  <c r="Q3286" i="1"/>
  <c r="P3286" i="1"/>
  <c r="N3286" i="1"/>
  <c r="Q3419" i="1"/>
  <c r="N3419" i="1"/>
  <c r="P3419" i="1"/>
  <c r="Q2705" i="1"/>
  <c r="P2705" i="1"/>
  <c r="N2705" i="1"/>
  <c r="Q2684" i="1"/>
  <c r="N2684" i="1"/>
  <c r="P2684" i="1"/>
  <c r="P3524" i="1"/>
  <c r="N3524" i="1"/>
  <c r="Q3524" i="1"/>
  <c r="N3384" i="1"/>
  <c r="Q3384" i="1"/>
  <c r="P3384" i="1"/>
  <c r="Q2950" i="1"/>
  <c r="N2950" i="1"/>
  <c r="P2950" i="1"/>
  <c r="N3440" i="1"/>
  <c r="Q3440" i="1"/>
  <c r="P3440" i="1"/>
  <c r="N3461" i="1"/>
  <c r="Q3461" i="1"/>
  <c r="P3461" i="1"/>
  <c r="AG36" i="1"/>
  <c r="B59" i="1"/>
  <c r="AG32" i="1"/>
  <c r="Y671" i="1" l="1"/>
  <c r="AA2092" i="1"/>
  <c r="AA31" i="1"/>
  <c r="Y937" i="1"/>
  <c r="Z965" i="1"/>
  <c r="Y2208" i="1"/>
  <c r="Y1035" i="1"/>
  <c r="AA185" i="1"/>
  <c r="AA2334" i="1"/>
  <c r="Z2701" i="1"/>
  <c r="Y2666" i="1"/>
  <c r="AA3167" i="1"/>
  <c r="AA2043" i="1"/>
  <c r="Z2344" i="1"/>
  <c r="X1620" i="1"/>
  <c r="Z1721" i="1"/>
  <c r="Y129" i="1"/>
  <c r="AA1252" i="1"/>
  <c r="X2250" i="1"/>
  <c r="Y3188" i="1"/>
  <c r="X787" i="1"/>
  <c r="AA1686" i="1"/>
  <c r="Z1861" i="1"/>
  <c r="Y321" i="1"/>
  <c r="AA167" i="1"/>
  <c r="X1084" i="1"/>
  <c r="X181" i="1"/>
  <c r="AA1413" i="1"/>
  <c r="Z1875" i="1"/>
  <c r="AA3503" i="1"/>
  <c r="Z3310" i="1"/>
  <c r="Z1389" i="1"/>
  <c r="Y2782" i="1"/>
  <c r="Z503" i="1"/>
  <c r="AA3440" i="1"/>
  <c r="X2684" i="1"/>
  <c r="Z2866" i="1"/>
  <c r="Z1914" i="1"/>
  <c r="Z2404" i="1"/>
  <c r="Z1515" i="1"/>
  <c r="Y1739" i="1"/>
  <c r="Y2022" i="1"/>
  <c r="Y1473" i="1"/>
  <c r="Z2215" i="1"/>
  <c r="Y1770" i="1"/>
  <c r="AA752" i="1"/>
  <c r="Z535" i="1"/>
  <c r="Y1165" i="1"/>
  <c r="AA220" i="1"/>
  <c r="Z1683" i="1"/>
  <c r="Y3391" i="1"/>
  <c r="Z136" i="1"/>
  <c r="Y405" i="1"/>
  <c r="Z1245" i="1"/>
  <c r="Y297" i="1"/>
  <c r="Z769" i="1"/>
  <c r="Y514" i="1"/>
  <c r="X2050" i="1"/>
  <c r="AA1704" i="1"/>
  <c r="AA517" i="1"/>
  <c r="X3394" i="1"/>
  <c r="X2176" i="1"/>
  <c r="X3282" i="1"/>
  <c r="X1336" i="1"/>
  <c r="AA2376" i="1"/>
  <c r="X2897" i="1"/>
  <c r="AA2799" i="1"/>
  <c r="Z2509" i="1"/>
  <c r="AA1669" i="1"/>
  <c r="AA2463" i="1"/>
  <c r="AA370" i="1"/>
  <c r="Y1910" i="1"/>
  <c r="AA692" i="1"/>
  <c r="AA304" i="1"/>
  <c r="Z2694" i="1"/>
  <c r="Z2869" i="1"/>
  <c r="X2239" i="1"/>
  <c r="X1287" i="1"/>
  <c r="Y1147" i="1"/>
  <c r="Y1571" i="1"/>
  <c r="AA1200" i="1"/>
  <c r="Y118" i="1"/>
  <c r="AA1928" i="1"/>
  <c r="Y24" i="1"/>
  <c r="X3447" i="1"/>
  <c r="X150" i="1"/>
  <c r="Z2820" i="1"/>
  <c r="AA2040" i="1"/>
  <c r="Z3286" i="1"/>
  <c r="Y3286" i="1"/>
  <c r="X3286" i="1"/>
  <c r="AA3286" i="1"/>
  <c r="Y1998" i="1"/>
  <c r="Z1998" i="1"/>
  <c r="AA1998" i="1"/>
  <c r="X1998" i="1"/>
  <c r="X1942" i="1"/>
  <c r="AA1942" i="1"/>
  <c r="Z1942" i="1"/>
  <c r="X1417" i="1"/>
  <c r="AA2225" i="1"/>
  <c r="Z2225" i="1"/>
  <c r="Y2225" i="1"/>
  <c r="X2225" i="1"/>
  <c r="Z3524" i="1"/>
  <c r="Y3524" i="1"/>
  <c r="X3524" i="1"/>
  <c r="AA3524" i="1"/>
  <c r="X2369" i="1"/>
  <c r="AA2369" i="1"/>
  <c r="Z2369" i="1"/>
  <c r="Y2369" i="1"/>
  <c r="AA913" i="1"/>
  <c r="Z913" i="1"/>
  <c r="Y913" i="1"/>
  <c r="X913" i="1"/>
  <c r="Z1417" i="1"/>
  <c r="Y1417" i="1"/>
  <c r="AA3009" i="1"/>
  <c r="Y3009" i="1"/>
  <c r="X3009" i="1"/>
  <c r="Z3009" i="1"/>
  <c r="Y1763" i="1"/>
  <c r="X1763" i="1"/>
  <c r="AA1763" i="1"/>
  <c r="Z1763" i="1"/>
  <c r="Y1273" i="1"/>
  <c r="AA1147" i="1"/>
  <c r="Z1147" i="1"/>
  <c r="X1147" i="1"/>
  <c r="Y370" i="1"/>
  <c r="X370" i="1"/>
  <c r="Z370" i="1"/>
  <c r="X3328" i="1"/>
  <c r="Z3328" i="1"/>
  <c r="Y3328" i="1"/>
  <c r="AA3328" i="1"/>
  <c r="AA2264" i="1"/>
  <c r="Z2264" i="1"/>
  <c r="Y2264" i="1"/>
  <c r="X2264" i="1"/>
  <c r="AA3146" i="1"/>
  <c r="Y3146" i="1"/>
  <c r="X3146" i="1"/>
  <c r="Z3146" i="1"/>
  <c r="AA2180" i="1"/>
  <c r="Z2180" i="1"/>
  <c r="Y2180" i="1"/>
  <c r="X2180" i="1"/>
  <c r="AA2554" i="1"/>
  <c r="Y1875" i="1"/>
  <c r="X1875" i="1"/>
  <c r="AA1875" i="1"/>
  <c r="X776" i="1"/>
  <c r="AA776" i="1"/>
  <c r="Y776" i="1"/>
  <c r="Z776" i="1"/>
  <c r="Z1207" i="1"/>
  <c r="AA545" i="1"/>
  <c r="X545" i="1"/>
  <c r="Y545" i="1"/>
  <c r="Z545" i="1"/>
  <c r="AA1333" i="1"/>
  <c r="Z1333" i="1"/>
  <c r="Y1333" i="1"/>
  <c r="X1333" i="1"/>
  <c r="Z1228" i="1"/>
  <c r="Y1228" i="1"/>
  <c r="X1228" i="1"/>
  <c r="AA1228" i="1"/>
  <c r="AA2974" i="1"/>
  <c r="Z1945" i="1"/>
  <c r="Y1945" i="1"/>
  <c r="X1945" i="1"/>
  <c r="AA1945" i="1"/>
  <c r="Z1574" i="1"/>
  <c r="X1574" i="1"/>
  <c r="Y1574" i="1"/>
  <c r="AA1574" i="1"/>
  <c r="Y1203" i="1"/>
  <c r="X1203" i="1"/>
  <c r="Z1203" i="1"/>
  <c r="AA118" i="1"/>
  <c r="Z118" i="1"/>
  <c r="X118" i="1"/>
  <c r="AA2572" i="1"/>
  <c r="Z2572" i="1"/>
  <c r="Y2572" i="1"/>
  <c r="X2572" i="1"/>
  <c r="Z381" i="1"/>
  <c r="Y381" i="1"/>
  <c r="AA381" i="1"/>
  <c r="X381" i="1"/>
  <c r="X2834" i="1"/>
  <c r="AA2834" i="1"/>
  <c r="Z2834" i="1"/>
  <c r="Y2834" i="1"/>
  <c r="Y1595" i="1"/>
  <c r="X1595" i="1"/>
  <c r="Z1595" i="1"/>
  <c r="AA1595" i="1"/>
  <c r="X1910" i="1"/>
  <c r="AA1910" i="1"/>
  <c r="Z1910" i="1"/>
  <c r="AA895" i="1"/>
  <c r="AA1182" i="1"/>
  <c r="Y1182" i="1"/>
  <c r="X1182" i="1"/>
  <c r="AA2551" i="1"/>
  <c r="Z2551" i="1"/>
  <c r="Y2551" i="1"/>
  <c r="X2551" i="1"/>
  <c r="Y2964" i="1"/>
  <c r="X2964" i="1"/>
  <c r="AA2964" i="1"/>
  <c r="Z2964" i="1"/>
  <c r="X1907" i="1"/>
  <c r="AA1907" i="1"/>
  <c r="Z1907" i="1"/>
  <c r="Y1907" i="1"/>
  <c r="AA1123" i="1"/>
  <c r="Y1123" i="1"/>
  <c r="X1123" i="1"/>
  <c r="Z1123" i="1"/>
  <c r="Z1116" i="1"/>
  <c r="X1116" i="1"/>
  <c r="AA1116" i="1"/>
  <c r="Y1116" i="1"/>
  <c r="X178" i="1"/>
  <c r="AA178" i="1"/>
  <c r="Z178" i="1"/>
  <c r="Y178" i="1"/>
  <c r="Z2708" i="1"/>
  <c r="AA1889" i="1"/>
  <c r="Z1889" i="1"/>
  <c r="Y1889" i="1"/>
  <c r="X1889" i="1"/>
  <c r="Z27" i="1"/>
  <c r="Y307" i="1"/>
  <c r="AA2642" i="1"/>
  <c r="Z2642" i="1"/>
  <c r="X2642" i="1"/>
  <c r="Y3447" i="1"/>
  <c r="Z150" i="1"/>
  <c r="Y150" i="1"/>
  <c r="AA2820" i="1"/>
  <c r="Y2820" i="1"/>
  <c r="X2820" i="1"/>
  <c r="Y2694" i="1"/>
  <c r="AA2694" i="1"/>
  <c r="X2694" i="1"/>
  <c r="Y1441" i="1"/>
  <c r="X2183" i="1"/>
  <c r="AA2183" i="1"/>
  <c r="Y2183" i="1"/>
  <c r="Z2183" i="1"/>
  <c r="X328" i="1"/>
  <c r="AA328" i="1"/>
  <c r="Z328" i="1"/>
  <c r="Y328" i="1"/>
  <c r="Y2523" i="1"/>
  <c r="X2523" i="1"/>
  <c r="AA2523" i="1"/>
  <c r="Z2523" i="1"/>
  <c r="AA3433" i="1"/>
  <c r="Z3433" i="1"/>
  <c r="Y3433" i="1"/>
  <c r="X3433" i="1"/>
  <c r="Z2397" i="1"/>
  <c r="Y2397" i="1"/>
  <c r="AA2397" i="1"/>
  <c r="X2397" i="1"/>
  <c r="AA1025" i="1"/>
  <c r="Z1025" i="1"/>
  <c r="Y1025" i="1"/>
  <c r="X1025" i="1"/>
  <c r="Y73" i="1"/>
  <c r="X73" i="1"/>
  <c r="Z73" i="1"/>
  <c r="AA73" i="1"/>
  <c r="X689" i="1"/>
  <c r="Y689" i="1"/>
  <c r="AA689" i="1"/>
  <c r="Z2687" i="1"/>
  <c r="X2687" i="1"/>
  <c r="AA2687" i="1"/>
  <c r="Y2687" i="1"/>
  <c r="AA3436" i="1"/>
  <c r="Z3436" i="1"/>
  <c r="Y3436" i="1"/>
  <c r="X3436" i="1"/>
  <c r="X2166" i="1"/>
  <c r="AA174" i="1"/>
  <c r="Y174" i="1"/>
  <c r="X174" i="1"/>
  <c r="Z174" i="1"/>
  <c r="X2719" i="1"/>
  <c r="AA2719" i="1"/>
  <c r="Z2719" i="1"/>
  <c r="Y2719" i="1"/>
  <c r="AA3398" i="1"/>
  <c r="Z3398" i="1"/>
  <c r="Y3398" i="1"/>
  <c r="X3398" i="1"/>
  <c r="Z1165" i="1"/>
  <c r="AA1291" i="1"/>
  <c r="Y1291" i="1"/>
  <c r="X1291" i="1"/>
  <c r="X255" i="1"/>
  <c r="Z255" i="1"/>
  <c r="AA255" i="1"/>
  <c r="Y255" i="1"/>
  <c r="Y1539" i="1"/>
  <c r="AA1539" i="1"/>
  <c r="X1539" i="1"/>
  <c r="Z1539" i="1"/>
  <c r="Y2579" i="1"/>
  <c r="Z2579" i="1"/>
  <c r="X2579" i="1"/>
  <c r="AA2579" i="1"/>
  <c r="AA2145" i="1"/>
  <c r="Z2145" i="1"/>
  <c r="Y2145" i="1"/>
  <c r="X2145" i="1"/>
  <c r="Y1151" i="1"/>
  <c r="Z1151" i="1"/>
  <c r="X1151" i="1"/>
  <c r="AA241" i="1"/>
  <c r="Z241" i="1"/>
  <c r="Y241" i="1"/>
  <c r="X241" i="1"/>
  <c r="AA2383" i="1"/>
  <c r="Z2383" i="1"/>
  <c r="Y2383" i="1"/>
  <c r="X2383" i="1"/>
  <c r="AA3457" i="1"/>
  <c r="Z3457" i="1"/>
  <c r="Y3457" i="1"/>
  <c r="X3457" i="1"/>
  <c r="Y2239" i="1"/>
  <c r="Z2239" i="1"/>
  <c r="AA2239" i="1"/>
  <c r="Z1399" i="1"/>
  <c r="Y1399" i="1"/>
  <c r="X1399" i="1"/>
  <c r="AA1399" i="1"/>
  <c r="X2015" i="1"/>
  <c r="Y2015" i="1"/>
  <c r="AA2015" i="1"/>
  <c r="Z2015" i="1"/>
  <c r="AA426" i="1"/>
  <c r="Z426" i="1"/>
  <c r="Y426" i="1"/>
  <c r="X426" i="1"/>
  <c r="AA209" i="1"/>
  <c r="Z209" i="1"/>
  <c r="X209" i="1"/>
  <c r="Y209" i="1"/>
  <c r="Z2712" i="1"/>
  <c r="X2712" i="1"/>
  <c r="Y2712" i="1"/>
  <c r="AA2712" i="1"/>
  <c r="Y465" i="1"/>
  <c r="AA465" i="1"/>
  <c r="Z465" i="1"/>
  <c r="X465" i="1"/>
  <c r="X108" i="1"/>
  <c r="AA108" i="1"/>
  <c r="Z108" i="1"/>
  <c r="Y108" i="1"/>
  <c r="AA2470" i="1"/>
  <c r="Z2470" i="1"/>
  <c r="Y2470" i="1"/>
  <c r="X2470" i="1"/>
  <c r="AA2057" i="1"/>
  <c r="Z2057" i="1"/>
  <c r="Y2057" i="1"/>
  <c r="X2057" i="1"/>
  <c r="Y1287" i="1"/>
  <c r="AA1287" i="1"/>
  <c r="Z1287" i="1"/>
  <c r="Y1651" i="1"/>
  <c r="X1651" i="1"/>
  <c r="AA1651" i="1"/>
  <c r="Z1651" i="1"/>
  <c r="AA150" i="1"/>
  <c r="AA1056" i="1"/>
  <c r="Z1056" i="1"/>
  <c r="Y1056" i="1"/>
  <c r="X1056" i="1"/>
  <c r="Y2768" i="1"/>
  <c r="Z2768" i="1"/>
  <c r="AA2768" i="1"/>
  <c r="X2768" i="1"/>
  <c r="Y3076" i="1"/>
  <c r="Z3076" i="1"/>
  <c r="X3076" i="1"/>
  <c r="AA1347" i="1"/>
  <c r="Z1347" i="1"/>
  <c r="X1347" i="1"/>
  <c r="Y1347" i="1"/>
  <c r="AA122" i="1"/>
  <c r="X122" i="1"/>
  <c r="Z122" i="1"/>
  <c r="AA528" i="1"/>
  <c r="Z528" i="1"/>
  <c r="X528" i="1"/>
  <c r="Y528" i="1"/>
  <c r="AA1581" i="1"/>
  <c r="Z1581" i="1"/>
  <c r="Y1581" i="1"/>
  <c r="X1581" i="1"/>
  <c r="AA1963" i="1"/>
  <c r="AA1588" i="1"/>
  <c r="Z139" i="1"/>
  <c r="X139" i="1"/>
  <c r="AA139" i="1"/>
  <c r="Y139" i="1"/>
  <c r="AA293" i="1"/>
  <c r="Y293" i="1"/>
  <c r="X293" i="1"/>
  <c r="Z293" i="1"/>
  <c r="AA2782" i="1"/>
  <c r="Z2782" i="1"/>
  <c r="Y87" i="1"/>
  <c r="AA87" i="1"/>
  <c r="Z87" i="1"/>
  <c r="X87" i="1"/>
  <c r="Z3254" i="1"/>
  <c r="AA3254" i="1"/>
  <c r="Y3254" i="1"/>
  <c r="X3254" i="1"/>
  <c r="AA2428" i="1"/>
  <c r="Z2428" i="1"/>
  <c r="Y2428" i="1"/>
  <c r="X2428" i="1"/>
  <c r="AA3317" i="1"/>
  <c r="Z3317" i="1"/>
  <c r="Y3317" i="1"/>
  <c r="X3317" i="1"/>
  <c r="AA1406" i="1"/>
  <c r="Z1406" i="1"/>
  <c r="Y1406" i="1"/>
  <c r="X1406" i="1"/>
  <c r="X286" i="1"/>
  <c r="Z405" i="1"/>
  <c r="X405" i="1"/>
  <c r="AA405" i="1"/>
  <c r="AA3461" i="1"/>
  <c r="Z3461" i="1"/>
  <c r="X3461" i="1"/>
  <c r="Y3461" i="1"/>
  <c r="Y2292" i="1"/>
  <c r="Z2292" i="1"/>
  <c r="Z696" i="1"/>
  <c r="Y696" i="1"/>
  <c r="X696" i="1"/>
  <c r="X2743" i="1"/>
  <c r="AA2743" i="1"/>
  <c r="Y2743" i="1"/>
  <c r="Z2743" i="1"/>
  <c r="AA2645" i="1"/>
  <c r="Y2645" i="1"/>
  <c r="Z2645" i="1"/>
  <c r="X2645" i="1"/>
  <c r="Y1133" i="1"/>
  <c r="X1133" i="1"/>
  <c r="AA1133" i="1"/>
  <c r="Z1133" i="1"/>
  <c r="AA1368" i="1"/>
  <c r="Z3069" i="1"/>
  <c r="X3069" i="1"/>
  <c r="AA3069" i="1"/>
  <c r="Y3069" i="1"/>
  <c r="Y290" i="1"/>
  <c r="X290" i="1"/>
  <c r="AA290" i="1"/>
  <c r="Z290" i="1"/>
  <c r="Y710" i="1"/>
  <c r="Y2988" i="1"/>
  <c r="Z2988" i="1"/>
  <c r="X2988" i="1"/>
  <c r="AA2988" i="1"/>
  <c r="Y2554" i="1"/>
  <c r="X2554" i="1"/>
  <c r="Z2554" i="1"/>
  <c r="X1210" i="1"/>
  <c r="Z1210" i="1"/>
  <c r="Y1210" i="1"/>
  <c r="Z734" i="1"/>
  <c r="Z3265" i="1"/>
  <c r="Z1935" i="1"/>
  <c r="AA1935" i="1"/>
  <c r="X1935" i="1"/>
  <c r="Y1935" i="1"/>
  <c r="AA1207" i="1"/>
  <c r="Y1207" i="1"/>
  <c r="X1207" i="1"/>
  <c r="AA297" i="1"/>
  <c r="X297" i="1"/>
  <c r="X2974" i="1"/>
  <c r="Y2974" i="1"/>
  <c r="Z2974" i="1"/>
  <c r="X1700" i="1"/>
  <c r="Z1700" i="1"/>
  <c r="Y1700" i="1"/>
  <c r="AA1700" i="1"/>
  <c r="AA930" i="1"/>
  <c r="Z930" i="1"/>
  <c r="Y930" i="1"/>
  <c r="X930" i="1"/>
  <c r="AA552" i="1"/>
  <c r="Y552" i="1"/>
  <c r="X552" i="1"/>
  <c r="Z552" i="1"/>
  <c r="Y1613" i="1"/>
  <c r="AA1613" i="1"/>
  <c r="X1613" i="1"/>
  <c r="Z1613" i="1"/>
  <c r="X192" i="1"/>
  <c r="Y192" i="1"/>
  <c r="AA192" i="1"/>
  <c r="Z192" i="1"/>
  <c r="AA451" i="1"/>
  <c r="Z451" i="1"/>
  <c r="Y451" i="1"/>
  <c r="X451" i="1"/>
  <c r="Z1791" i="1"/>
  <c r="Z2407" i="1"/>
  <c r="Y2407" i="1"/>
  <c r="X2407" i="1"/>
  <c r="AA2407" i="1"/>
  <c r="Y1049" i="1"/>
  <c r="X1049" i="1"/>
  <c r="AA1049" i="1"/>
  <c r="Z1049" i="1"/>
  <c r="AA685" i="1"/>
  <c r="Y2544" i="1"/>
  <c r="X2544" i="1"/>
  <c r="AA2544" i="1"/>
  <c r="Z2544" i="1"/>
  <c r="AA2876" i="1"/>
  <c r="Z2876" i="1"/>
  <c r="Y2876" i="1"/>
  <c r="X2876" i="1"/>
  <c r="X2708" i="1"/>
  <c r="Y2708" i="1"/>
  <c r="AA2708" i="1"/>
  <c r="AA2911" i="1"/>
  <c r="X2911" i="1"/>
  <c r="Z2911" i="1"/>
  <c r="Y2911" i="1"/>
  <c r="Z1462" i="1"/>
  <c r="Y1462" i="1"/>
  <c r="X1462" i="1"/>
  <c r="AA1462" i="1"/>
  <c r="AA818" i="1"/>
  <c r="Z818" i="1"/>
  <c r="Y818" i="1"/>
  <c r="X818" i="1"/>
  <c r="Y1084" i="1"/>
  <c r="AA1084" i="1"/>
  <c r="Z1084" i="1"/>
  <c r="X27" i="1"/>
  <c r="Y27" i="1"/>
  <c r="AA27" i="1"/>
  <c r="Z713" i="1"/>
  <c r="Y713" i="1"/>
  <c r="X713" i="1"/>
  <c r="AA713" i="1"/>
  <c r="Y2859" i="1"/>
  <c r="X2859" i="1"/>
  <c r="Z2859" i="1"/>
  <c r="AA2859" i="1"/>
  <c r="AA2803" i="1"/>
  <c r="Z2803" i="1"/>
  <c r="Y2803" i="1"/>
  <c r="X2803" i="1"/>
  <c r="Z1711" i="1"/>
  <c r="X1711" i="1"/>
  <c r="AA1711" i="1"/>
  <c r="Y1711" i="1"/>
  <c r="AA1592" i="1"/>
  <c r="Z1592" i="1"/>
  <c r="Y1592" i="1"/>
  <c r="X1592" i="1"/>
  <c r="X2341" i="1"/>
  <c r="Z2341" i="1"/>
  <c r="AA2341" i="1"/>
  <c r="AA2068" i="1"/>
  <c r="X2068" i="1"/>
  <c r="Y2068" i="1"/>
  <c r="Z1284" i="1"/>
  <c r="Y1284" i="1"/>
  <c r="X1284" i="1"/>
  <c r="AA1284" i="1"/>
  <c r="AA101" i="1"/>
  <c r="Z101" i="1"/>
  <c r="Y101" i="1"/>
  <c r="X101" i="1"/>
  <c r="X374" i="1"/>
  <c r="Y374" i="1"/>
  <c r="AA374" i="1"/>
  <c r="Z374" i="1"/>
  <c r="AA601" i="1"/>
  <c r="Y601" i="1"/>
  <c r="X601" i="1"/>
  <c r="Z601" i="1"/>
  <c r="Z1497" i="1"/>
  <c r="AA1497" i="1"/>
  <c r="X1497" i="1"/>
  <c r="Y1497" i="1"/>
  <c r="AA969" i="1"/>
  <c r="Y969" i="1"/>
  <c r="Z969" i="1"/>
  <c r="X969" i="1"/>
  <c r="Y2852" i="1"/>
  <c r="Z2852" i="1"/>
  <c r="X2852" i="1"/>
  <c r="Y2169" i="1"/>
  <c r="X2169" i="1"/>
  <c r="AA2169" i="1"/>
  <c r="Z2169" i="1"/>
  <c r="AA1896" i="1"/>
  <c r="Z1896" i="1"/>
  <c r="Y1896" i="1"/>
  <c r="X1896" i="1"/>
  <c r="AA993" i="1"/>
  <c r="Z993" i="1"/>
  <c r="Y993" i="1"/>
  <c r="X993" i="1"/>
  <c r="AA314" i="1"/>
  <c r="Z314" i="1"/>
  <c r="Y314" i="1"/>
  <c r="X314" i="1"/>
  <c r="AA1455" i="1"/>
  <c r="Y1455" i="1"/>
  <c r="Z1455" i="1"/>
  <c r="X1455" i="1"/>
  <c r="Y2418" i="1"/>
  <c r="AA2418" i="1"/>
  <c r="Z2418" i="1"/>
  <c r="X2418" i="1"/>
  <c r="X2201" i="1"/>
  <c r="AA2201" i="1"/>
  <c r="Z2201" i="1"/>
  <c r="Y2201" i="1"/>
  <c r="X3503" i="1"/>
  <c r="Y3503" i="1"/>
  <c r="Z3503" i="1"/>
  <c r="Z2848" i="1"/>
  <c r="X2848" i="1"/>
  <c r="AA2848" i="1"/>
  <c r="Y2848" i="1"/>
  <c r="AA3478" i="1"/>
  <c r="Y3478" i="1"/>
  <c r="X3478" i="1"/>
  <c r="Z3478" i="1"/>
  <c r="AA3310" i="1"/>
  <c r="Y3310" i="1"/>
  <c r="X3310" i="1"/>
  <c r="Z1560" i="1"/>
  <c r="AA2316" i="1"/>
  <c r="Y2316" i="1"/>
  <c r="X2316" i="1"/>
  <c r="Z2316" i="1"/>
  <c r="AA2393" i="1"/>
  <c r="X2393" i="1"/>
  <c r="Y2393" i="1"/>
  <c r="Z2393" i="1"/>
  <c r="AA496" i="1"/>
  <c r="Z496" i="1"/>
  <c r="X496" i="1"/>
  <c r="Y496" i="1"/>
  <c r="Z1182" i="1"/>
  <c r="Y2411" i="1"/>
  <c r="Z2411" i="1"/>
  <c r="AA2411" i="1"/>
  <c r="X2411" i="1"/>
  <c r="AA2827" i="1"/>
  <c r="X2827" i="1"/>
  <c r="Y2827" i="1"/>
  <c r="Z2827" i="1"/>
  <c r="Y3149" i="1"/>
  <c r="AA3149" i="1"/>
  <c r="Z3149" i="1"/>
  <c r="X3149" i="1"/>
  <c r="X1532" i="1"/>
  <c r="Z1532" i="1"/>
  <c r="AA1532" i="1"/>
  <c r="Y1532" i="1"/>
  <c r="AA2327" i="1"/>
  <c r="Y2327" i="1"/>
  <c r="Z2327" i="1"/>
  <c r="X2327" i="1"/>
  <c r="AA1095" i="1"/>
  <c r="Z1095" i="1"/>
  <c r="X1095" i="1"/>
  <c r="AA1263" i="1"/>
  <c r="Z1263" i="1"/>
  <c r="X1263" i="1"/>
  <c r="Y1263" i="1"/>
  <c r="X66" i="1"/>
  <c r="Z66" i="1"/>
  <c r="Y66" i="1"/>
  <c r="AA3352" i="1"/>
  <c r="Z3352" i="1"/>
  <c r="Y3352" i="1"/>
  <c r="X3352" i="1"/>
  <c r="AA2467" i="1"/>
  <c r="Z153" i="1"/>
  <c r="Y153" i="1"/>
  <c r="AA153" i="1"/>
  <c r="X153" i="1"/>
  <c r="Y2698" i="1"/>
  <c r="Z2698" i="1"/>
  <c r="AA2271" i="1"/>
  <c r="Z2271" i="1"/>
  <c r="Y2271" i="1"/>
  <c r="X2271" i="1"/>
  <c r="Z1662" i="1"/>
  <c r="Y1662" i="1"/>
  <c r="X1662" i="1"/>
  <c r="AA1662" i="1"/>
  <c r="Z31" i="1"/>
  <c r="Y31" i="1"/>
  <c r="X31" i="1"/>
  <c r="AA38" i="1"/>
  <c r="Z38" i="1"/>
  <c r="Y38" i="1"/>
  <c r="X38" i="1"/>
  <c r="AA2575" i="1"/>
  <c r="Z2575" i="1"/>
  <c r="X2575" i="1"/>
  <c r="Y2575" i="1"/>
  <c r="Z1924" i="1"/>
  <c r="AA1924" i="1"/>
  <c r="X1924" i="1"/>
  <c r="Y1924" i="1"/>
  <c r="X1963" i="1"/>
  <c r="Z1963" i="1"/>
  <c r="Y1963" i="1"/>
  <c r="AA1266" i="1"/>
  <c r="Y1266" i="1"/>
  <c r="X1266" i="1"/>
  <c r="Z1266" i="1"/>
  <c r="Y1588" i="1"/>
  <c r="Z1588" i="1"/>
  <c r="X1588" i="1"/>
  <c r="AA3013" i="1"/>
  <c r="Y3013" i="1"/>
  <c r="X3013" i="1"/>
  <c r="Z3013" i="1"/>
  <c r="AA2187" i="1"/>
  <c r="Z2187" i="1"/>
  <c r="Y2187" i="1"/>
  <c r="X2187" i="1"/>
  <c r="Z2985" i="1"/>
  <c r="X2985" i="1"/>
  <c r="AA2985" i="1"/>
  <c r="Y2985" i="1"/>
  <c r="AA1039" i="1"/>
  <c r="Y1039" i="1"/>
  <c r="X1039" i="1"/>
  <c r="Z1039" i="1"/>
  <c r="AA3114" i="1"/>
  <c r="Z3114" i="1"/>
  <c r="Y3114" i="1"/>
  <c r="X3114" i="1"/>
  <c r="Y1805" i="1"/>
  <c r="Z1805" i="1"/>
  <c r="X1805" i="1"/>
  <c r="AA1805" i="1"/>
  <c r="Z286" i="1"/>
  <c r="AA286" i="1"/>
  <c r="Y286" i="1"/>
  <c r="AA2726" i="1"/>
  <c r="Z2726" i="1"/>
  <c r="Y2726" i="1"/>
  <c r="X2726" i="1"/>
  <c r="AA829" i="1"/>
  <c r="Z829" i="1"/>
  <c r="Y829" i="1"/>
  <c r="X829" i="1"/>
  <c r="AA143" i="1"/>
  <c r="Z143" i="1"/>
  <c r="X143" i="1"/>
  <c r="Y143" i="1"/>
  <c r="AA3219" i="1"/>
  <c r="Z3219" i="1"/>
  <c r="X3219" i="1"/>
  <c r="Y3219" i="1"/>
  <c r="X2932" i="1"/>
  <c r="AA2932" i="1"/>
  <c r="Y2932" i="1"/>
  <c r="Z2932" i="1"/>
  <c r="Z1105" i="1"/>
  <c r="X1105" i="1"/>
  <c r="AA1105" i="1"/>
  <c r="Y1105" i="1"/>
  <c r="AA1371" i="1"/>
  <c r="Y1371" i="1"/>
  <c r="X1371" i="1"/>
  <c r="AA272" i="1"/>
  <c r="X272" i="1"/>
  <c r="Y272" i="1"/>
  <c r="Z272" i="1"/>
  <c r="AA3258" i="1"/>
  <c r="Z3258" i="1"/>
  <c r="Y3258" i="1"/>
  <c r="X3258" i="1"/>
  <c r="X1886" i="1"/>
  <c r="Z1886" i="1"/>
  <c r="AA1886" i="1"/>
  <c r="Y1886" i="1"/>
  <c r="Y1676" i="1"/>
  <c r="X1676" i="1"/>
  <c r="AA1676" i="1"/>
  <c r="Z1676" i="1"/>
  <c r="AA836" i="1"/>
  <c r="Z836" i="1"/>
  <c r="Y836" i="1"/>
  <c r="X836" i="1"/>
  <c r="Y1340" i="1"/>
  <c r="X1340" i="1"/>
  <c r="Z1340" i="1"/>
  <c r="AA1340" i="1"/>
  <c r="Z605" i="1"/>
  <c r="AA605" i="1"/>
  <c r="Y605" i="1"/>
  <c r="X605" i="1"/>
  <c r="X1994" i="1"/>
  <c r="Z1994" i="1"/>
  <c r="AA1994" i="1"/>
  <c r="Y1994" i="1"/>
  <c r="Z1126" i="1"/>
  <c r="Y1126" i="1"/>
  <c r="AA1126" i="1"/>
  <c r="X1126" i="1"/>
  <c r="AA734" i="1"/>
  <c r="Y734" i="1"/>
  <c r="X734" i="1"/>
  <c r="Z160" i="1"/>
  <c r="Y160" i="1"/>
  <c r="X160" i="1"/>
  <c r="AA160" i="1"/>
  <c r="AA3041" i="1"/>
  <c r="Z3041" i="1"/>
  <c r="Y3041" i="1"/>
  <c r="X3041" i="1"/>
  <c r="AA2236" i="1"/>
  <c r="X2236" i="1"/>
  <c r="Z2236" i="1"/>
  <c r="Y2236" i="1"/>
  <c r="Z1970" i="1"/>
  <c r="AA1970" i="1"/>
  <c r="Y1970" i="1"/>
  <c r="AA2425" i="1"/>
  <c r="Y2425" i="1"/>
  <c r="Z2425" i="1"/>
  <c r="AA2131" i="1"/>
  <c r="Z2131" i="1"/>
  <c r="Y2131" i="1"/>
  <c r="X2131" i="1"/>
  <c r="AA276" i="1"/>
  <c r="Z276" i="1"/>
  <c r="Y276" i="1"/>
  <c r="X276" i="1"/>
  <c r="Z346" i="1"/>
  <c r="Y346" i="1"/>
  <c r="X346" i="1"/>
  <c r="AA346" i="1"/>
  <c r="AA146" i="1"/>
  <c r="Y146" i="1"/>
  <c r="Z146" i="1"/>
  <c r="X146" i="1"/>
  <c r="Y48" i="1"/>
  <c r="X48" i="1"/>
  <c r="AA48" i="1"/>
  <c r="Z48" i="1"/>
  <c r="AA2012" i="1"/>
  <c r="Z2012" i="1"/>
  <c r="X2012" i="1"/>
  <c r="Y2012" i="1"/>
  <c r="AA1690" i="1"/>
  <c r="Z1690" i="1"/>
  <c r="Y1690" i="1"/>
  <c r="X1690" i="1"/>
  <c r="AA2229" i="1"/>
  <c r="Z2229" i="1"/>
  <c r="Y2229" i="1"/>
  <c r="X2229" i="1"/>
  <c r="AA115" i="1"/>
  <c r="Z115" i="1"/>
  <c r="Y115" i="1"/>
  <c r="X115" i="1"/>
  <c r="Y3002" i="1"/>
  <c r="AA3002" i="1"/>
  <c r="Z3002" i="1"/>
  <c r="AA2960" i="1"/>
  <c r="Z2960" i="1"/>
  <c r="Y2960" i="1"/>
  <c r="X2960" i="1"/>
  <c r="AA2288" i="1"/>
  <c r="Z2288" i="1"/>
  <c r="Y2288" i="1"/>
  <c r="X2288" i="1"/>
  <c r="Y685" i="1"/>
  <c r="Z685" i="1"/>
  <c r="X685" i="1"/>
  <c r="X524" i="1"/>
  <c r="Z524" i="1"/>
  <c r="AA524" i="1"/>
  <c r="Y524" i="1"/>
  <c r="AA69" i="1"/>
  <c r="Z69" i="1"/>
  <c r="Y69" i="1"/>
  <c r="X69" i="1"/>
  <c r="Z888" i="1"/>
  <c r="AA888" i="1"/>
  <c r="Y888" i="1"/>
  <c r="X888" i="1"/>
  <c r="Y2670" i="1"/>
  <c r="AA2670" i="1"/>
  <c r="Z2670" i="1"/>
  <c r="X2670" i="1"/>
  <c r="X220" i="1"/>
  <c r="Z220" i="1"/>
  <c r="Y220" i="1"/>
  <c r="Z94" i="1"/>
  <c r="AA94" i="1"/>
  <c r="Y94" i="1"/>
  <c r="X94" i="1"/>
  <c r="AA958" i="1"/>
  <c r="Z958" i="1"/>
  <c r="X958" i="1"/>
  <c r="Y958" i="1"/>
  <c r="AA3471" i="1"/>
  <c r="Z3471" i="1"/>
  <c r="X3471" i="1"/>
  <c r="Y3471" i="1"/>
  <c r="Y2659" i="1"/>
  <c r="AA2659" i="1"/>
  <c r="X2659" i="1"/>
  <c r="Z2659" i="1"/>
  <c r="Y3506" i="1"/>
  <c r="X3506" i="1"/>
  <c r="Z3506" i="1"/>
  <c r="X2372" i="1"/>
  <c r="AA2372" i="1"/>
  <c r="Z2372" i="1"/>
  <c r="Y2372" i="1"/>
  <c r="AA916" i="1"/>
  <c r="Z916" i="1"/>
  <c r="Y916" i="1"/>
  <c r="X916" i="1"/>
  <c r="AA398" i="1"/>
  <c r="Z398" i="1"/>
  <c r="Y398" i="1"/>
  <c r="X398" i="1"/>
  <c r="Z2488" i="1"/>
  <c r="X2488" i="1"/>
  <c r="Y2488" i="1"/>
  <c r="Z1704" i="1"/>
  <c r="Y1704" i="1"/>
  <c r="X1704" i="1"/>
  <c r="Z689" i="1"/>
  <c r="AA3051" i="1"/>
  <c r="Z3051" i="1"/>
  <c r="Y3051" i="1"/>
  <c r="X3051" i="1"/>
  <c r="Y1665" i="1"/>
  <c r="X1665" i="1"/>
  <c r="AA1665" i="1"/>
  <c r="Z1665" i="1"/>
  <c r="Z1315" i="1"/>
  <c r="Y1315" i="1"/>
  <c r="X1315" i="1"/>
  <c r="AA1315" i="1"/>
  <c r="Z2586" i="1"/>
  <c r="X2586" i="1"/>
  <c r="AA2586" i="1"/>
  <c r="Y2586" i="1"/>
  <c r="AA1431" i="1"/>
  <c r="Z1431" i="1"/>
  <c r="Y1431" i="1"/>
  <c r="X1431" i="1"/>
  <c r="AA1165" i="1"/>
  <c r="X1165" i="1"/>
  <c r="Y1560" i="1"/>
  <c r="AA1560" i="1"/>
  <c r="X1560" i="1"/>
  <c r="Y216" i="1"/>
  <c r="X216" i="1"/>
  <c r="Z216" i="1"/>
  <c r="AA216" i="1"/>
  <c r="AA1098" i="1"/>
  <c r="Y1098" i="1"/>
  <c r="X1098" i="1"/>
  <c r="AA3055" i="1"/>
  <c r="Z3055" i="1"/>
  <c r="Y3055" i="1"/>
  <c r="X3055" i="1"/>
  <c r="Z2810" i="1"/>
  <c r="Y2810" i="1"/>
  <c r="X2810" i="1"/>
  <c r="AA2810" i="1"/>
  <c r="AA2432" i="1"/>
  <c r="X2432" i="1"/>
  <c r="Z2432" i="1"/>
  <c r="Y2432" i="1"/>
  <c r="AA3454" i="1"/>
  <c r="Z3454" i="1"/>
  <c r="Y3454" i="1"/>
  <c r="X3454" i="1"/>
  <c r="AA1508" i="1"/>
  <c r="X1508" i="1"/>
  <c r="Z1508" i="1"/>
  <c r="Y1508" i="1"/>
  <c r="AA2491" i="1"/>
  <c r="Z2491" i="1"/>
  <c r="X2491" i="1"/>
  <c r="Y2491" i="1"/>
  <c r="Y1655" i="1"/>
  <c r="Y489" i="1"/>
  <c r="AA489" i="1"/>
  <c r="X489" i="1"/>
  <c r="Z489" i="1"/>
  <c r="AA3244" i="1"/>
  <c r="Z3244" i="1"/>
  <c r="Y3244" i="1"/>
  <c r="X3244" i="1"/>
  <c r="Z3020" i="1"/>
  <c r="X3020" i="1"/>
  <c r="AA3020" i="1"/>
  <c r="Y3020" i="1"/>
  <c r="X1718" i="1"/>
  <c r="Z1718" i="1"/>
  <c r="AA1718" i="1"/>
  <c r="Y1718" i="1"/>
  <c r="AA843" i="1"/>
  <c r="Z843" i="1"/>
  <c r="Y843" i="1"/>
  <c r="X843" i="1"/>
  <c r="X444" i="1"/>
  <c r="Z444" i="1"/>
  <c r="Y444" i="1"/>
  <c r="AA444" i="1"/>
  <c r="Z129" i="1"/>
  <c r="AA52" i="1"/>
  <c r="Y52" i="1"/>
  <c r="X52" i="1"/>
  <c r="Z52" i="1"/>
  <c r="Z1186" i="1"/>
  <c r="Z3034" i="1"/>
  <c r="X3034" i="1"/>
  <c r="Y3034" i="1"/>
  <c r="AA2999" i="1"/>
  <c r="X2999" i="1"/>
  <c r="Z2999" i="1"/>
  <c r="AA2957" i="1"/>
  <c r="Z2957" i="1"/>
  <c r="Y2957" i="1"/>
  <c r="X2957" i="1"/>
  <c r="Y1452" i="1"/>
  <c r="Z1452" i="1"/>
  <c r="X1452" i="1"/>
  <c r="Z1893" i="1"/>
  <c r="Y1893" i="1"/>
  <c r="X1893" i="1"/>
  <c r="AA1893" i="1"/>
  <c r="X416" i="1"/>
  <c r="AA416" i="1"/>
  <c r="Y416" i="1"/>
  <c r="Z416" i="1"/>
  <c r="Z3338" i="1"/>
  <c r="AA3338" i="1"/>
  <c r="Y3338" i="1"/>
  <c r="X3338" i="1"/>
  <c r="Y1354" i="1"/>
  <c r="X643" i="1"/>
  <c r="Z643" i="1"/>
  <c r="Y643" i="1"/>
  <c r="AA643" i="1"/>
  <c r="AA2971" i="1"/>
  <c r="Z2971" i="1"/>
  <c r="Y2971" i="1"/>
  <c r="X2971" i="1"/>
  <c r="Z2775" i="1"/>
  <c r="AA2775" i="1"/>
  <c r="Y2775" i="1"/>
  <c r="X2775" i="1"/>
  <c r="AA3370" i="1"/>
  <c r="Z3370" i="1"/>
  <c r="Y3370" i="1"/>
  <c r="X3370" i="1"/>
  <c r="Z353" i="1"/>
  <c r="Y353" i="1"/>
  <c r="X353" i="1"/>
  <c r="X1858" i="1"/>
  <c r="AA1858" i="1"/>
  <c r="Z1858" i="1"/>
  <c r="AA2082" i="1"/>
  <c r="Z2082" i="1"/>
  <c r="X2082" i="1"/>
  <c r="Y2082" i="1"/>
  <c r="Y3268" i="1"/>
  <c r="X3268" i="1"/>
  <c r="AA3268" i="1"/>
  <c r="Z3268" i="1"/>
  <c r="X3492" i="1"/>
  <c r="AA3492" i="1"/>
  <c r="Z3492" i="1"/>
  <c r="Y3492" i="1"/>
  <c r="AA1900" i="1"/>
  <c r="Z1840" i="1"/>
  <c r="Y1840" i="1"/>
  <c r="X1840" i="1"/>
  <c r="AA1840" i="1"/>
  <c r="AA636" i="1"/>
  <c r="Z636" i="1"/>
  <c r="Y636" i="1"/>
  <c r="X636" i="1"/>
  <c r="AA388" i="1"/>
  <c r="AA2299" i="1"/>
  <c r="Z2299" i="1"/>
  <c r="Y2299" i="1"/>
  <c r="X2299" i="1"/>
  <c r="X3324" i="1"/>
  <c r="AA3324" i="1"/>
  <c r="Z3324" i="1"/>
  <c r="Y3324" i="1"/>
  <c r="AA2309" i="1"/>
  <c r="Z2309" i="1"/>
  <c r="Y2309" i="1"/>
  <c r="X2309" i="1"/>
  <c r="Z1371" i="1"/>
  <c r="AA55" i="1"/>
  <c r="X55" i="1"/>
  <c r="Z55" i="1"/>
  <c r="Y55" i="1"/>
  <c r="Z384" i="1"/>
  <c r="AA384" i="1"/>
  <c r="Y384" i="1"/>
  <c r="X384" i="1"/>
  <c r="X3412" i="1"/>
  <c r="AA3412" i="1"/>
  <c r="Z3412" i="1"/>
  <c r="Y3412" i="1"/>
  <c r="X1914" i="1"/>
  <c r="AA1914" i="1"/>
  <c r="Z2617" i="1"/>
  <c r="Y2617" i="1"/>
  <c r="X2617" i="1"/>
  <c r="AA2617" i="1"/>
  <c r="Y1091" i="1"/>
  <c r="AA1091" i="1"/>
  <c r="Z1091" i="1"/>
  <c r="X1091" i="1"/>
  <c r="Z251" i="1"/>
  <c r="Y251" i="1"/>
  <c r="X251" i="1"/>
  <c r="AA251" i="1"/>
  <c r="AA3265" i="1"/>
  <c r="X3265" i="1"/>
  <c r="X2425" i="1"/>
  <c r="Z2285" i="1"/>
  <c r="Y2285" i="1"/>
  <c r="X2285" i="1"/>
  <c r="AA2285" i="1"/>
  <c r="AA549" i="1"/>
  <c r="Z549" i="1"/>
  <c r="X549" i="1"/>
  <c r="Y549" i="1"/>
  <c r="AA3086" i="1"/>
  <c r="Y3086" i="1"/>
  <c r="X3086" i="1"/>
  <c r="Z3086" i="1"/>
  <c r="AA2981" i="1"/>
  <c r="Y2981" i="1"/>
  <c r="Z2981" i="1"/>
  <c r="X2981" i="1"/>
  <c r="X2533" i="1"/>
  <c r="AA2533" i="1"/>
  <c r="Z2533" i="1"/>
  <c r="Y2533" i="1"/>
  <c r="X1812" i="1"/>
  <c r="AA1812" i="1"/>
  <c r="Y1812" i="1"/>
  <c r="Z1812" i="1"/>
  <c r="X2414" i="1"/>
  <c r="Y2414" i="1"/>
  <c r="AA2414" i="1"/>
  <c r="Z2414" i="1"/>
  <c r="AA3037" i="1"/>
  <c r="Z3037" i="1"/>
  <c r="Y3037" i="1"/>
  <c r="X3037" i="1"/>
  <c r="Z1154" i="1"/>
  <c r="X1154" i="1"/>
  <c r="AA1154" i="1"/>
  <c r="Y1154" i="1"/>
  <c r="AA1007" i="1"/>
  <c r="Z1007" i="1"/>
  <c r="X1007" i="1"/>
  <c r="Y1007" i="1"/>
  <c r="Y2887" i="1"/>
  <c r="X2887" i="1"/>
  <c r="Z2887" i="1"/>
  <c r="AA2887" i="1"/>
  <c r="Y3006" i="1"/>
  <c r="AA3006" i="1"/>
  <c r="X3006" i="1"/>
  <c r="Z3006" i="1"/>
  <c r="AA2404" i="1"/>
  <c r="X2404" i="1"/>
  <c r="Y2404" i="1"/>
  <c r="Y1515" i="1"/>
  <c r="X1515" i="1"/>
  <c r="AA1515" i="1"/>
  <c r="X3002" i="1"/>
  <c r="Y2435" i="1"/>
  <c r="AA2435" i="1"/>
  <c r="Z2435" i="1"/>
  <c r="X2435" i="1"/>
  <c r="AA1791" i="1"/>
  <c r="Y1791" i="1"/>
  <c r="X1791" i="1"/>
  <c r="Y2943" i="1"/>
  <c r="X2943" i="1"/>
  <c r="AA2943" i="1"/>
  <c r="Z2943" i="1"/>
  <c r="Y1837" i="1"/>
  <c r="X1837" i="1"/>
  <c r="Z1837" i="1"/>
  <c r="AA1837" i="1"/>
  <c r="AA1634" i="1"/>
  <c r="Y1634" i="1"/>
  <c r="X1634" i="1"/>
  <c r="X1466" i="1"/>
  <c r="Z1466" i="1"/>
  <c r="Y1466" i="1"/>
  <c r="AA1466" i="1"/>
  <c r="Y164" i="1"/>
  <c r="X164" i="1"/>
  <c r="AA164" i="1"/>
  <c r="Z164" i="1"/>
  <c r="AA409" i="1"/>
  <c r="Z409" i="1"/>
  <c r="Y409" i="1"/>
  <c r="X409" i="1"/>
  <c r="Y2771" i="1"/>
  <c r="X2771" i="1"/>
  <c r="Z2771" i="1"/>
  <c r="AA3520" i="1"/>
  <c r="Y3520" i="1"/>
  <c r="Z3520" i="1"/>
  <c r="X3520" i="1"/>
  <c r="AA1742" i="1"/>
  <c r="Z1742" i="1"/>
  <c r="Y1742" i="1"/>
  <c r="X1742" i="1"/>
  <c r="Z2022" i="1"/>
  <c r="X2022" i="1"/>
  <c r="AA2022" i="1"/>
  <c r="Z440" i="1"/>
  <c r="Y440" i="1"/>
  <c r="X440" i="1"/>
  <c r="AA440" i="1"/>
  <c r="Z2068" i="1"/>
  <c r="AA59" i="1"/>
  <c r="Z59" i="1"/>
  <c r="Y59" i="1"/>
  <c r="X59" i="1"/>
  <c r="Y2918" i="1"/>
  <c r="Z2918" i="1"/>
  <c r="X2918" i="1"/>
  <c r="AA2918" i="1"/>
  <c r="AA3506" i="1"/>
  <c r="Y1721" i="1"/>
  <c r="X1721" i="1"/>
  <c r="AA1721" i="1"/>
  <c r="AA2001" i="1"/>
  <c r="Z2001" i="1"/>
  <c r="Y2001" i="1"/>
  <c r="X2001" i="1"/>
  <c r="AA1476" i="1"/>
  <c r="Z1476" i="1"/>
  <c r="X1476" i="1"/>
  <c r="Y1476" i="1"/>
  <c r="AA538" i="1"/>
  <c r="Z538" i="1"/>
  <c r="Y538" i="1"/>
  <c r="X538" i="1"/>
  <c r="Z3223" i="1"/>
  <c r="X3223" i="1"/>
  <c r="Y3223" i="1"/>
  <c r="AA3223" i="1"/>
  <c r="AA3517" i="1"/>
  <c r="AA2257" i="1"/>
  <c r="X2257" i="1"/>
  <c r="Y2257" i="1"/>
  <c r="Z2257" i="1"/>
  <c r="Z1256" i="1"/>
  <c r="Y1256" i="1"/>
  <c r="X1256" i="1"/>
  <c r="AA1256" i="1"/>
  <c r="AA325" i="1"/>
  <c r="Z325" i="1"/>
  <c r="Y325" i="1"/>
  <c r="X325" i="1"/>
  <c r="Y2862" i="1"/>
  <c r="X2862" i="1"/>
  <c r="AA2862" i="1"/>
  <c r="Z2862" i="1"/>
  <c r="Y3401" i="1"/>
  <c r="X3401" i="1"/>
  <c r="AA3401" i="1"/>
  <c r="Z3401" i="1"/>
  <c r="AA874" i="1"/>
  <c r="Z874" i="1"/>
  <c r="X874" i="1"/>
  <c r="Y874" i="1"/>
  <c r="AA587" i="1"/>
  <c r="Y587" i="1"/>
  <c r="Z587" i="1"/>
  <c r="X587" i="1"/>
  <c r="X1294" i="1"/>
  <c r="Z1294" i="1"/>
  <c r="Y1294" i="1"/>
  <c r="Z3104" i="1"/>
  <c r="Y3104" i="1"/>
  <c r="X3104" i="1"/>
  <c r="AA3104" i="1"/>
  <c r="AA3083" i="1"/>
  <c r="Z3083" i="1"/>
  <c r="X3083" i="1"/>
  <c r="Y3083" i="1"/>
  <c r="Y2824" i="1"/>
  <c r="AA2824" i="1"/>
  <c r="Z2824" i="1"/>
  <c r="X2824" i="1"/>
  <c r="X1739" i="1"/>
  <c r="Z1739" i="1"/>
  <c r="AA1739" i="1"/>
  <c r="AA1599" i="1"/>
  <c r="Z1599" i="1"/>
  <c r="Y1599" i="1"/>
  <c r="X1599" i="1"/>
  <c r="X1186" i="1"/>
  <c r="AA1186" i="1"/>
  <c r="Y1186" i="1"/>
  <c r="AA262" i="1"/>
  <c r="Z262" i="1"/>
  <c r="X262" i="1"/>
  <c r="Y262" i="1"/>
  <c r="Y2519" i="1"/>
  <c r="X2519" i="1"/>
  <c r="AA2519" i="1"/>
  <c r="Z2519" i="1"/>
  <c r="AA3443" i="1"/>
  <c r="Z3443" i="1"/>
  <c r="Y3443" i="1"/>
  <c r="X3443" i="1"/>
  <c r="AA1774" i="1"/>
  <c r="AA580" i="1"/>
  <c r="Z580" i="1"/>
  <c r="X580" i="1"/>
  <c r="Y580" i="1"/>
  <c r="Z1130" i="1"/>
  <c r="Y1130" i="1"/>
  <c r="X1130" i="1"/>
  <c r="AA1130" i="1"/>
  <c r="Z1445" i="1"/>
  <c r="X1445" i="1"/>
  <c r="AA1445" i="1"/>
  <c r="Y1445" i="1"/>
  <c r="Z171" i="1"/>
  <c r="AA171" i="1"/>
  <c r="Y171" i="1"/>
  <c r="X171" i="1"/>
  <c r="Z206" i="1"/>
  <c r="AA206" i="1"/>
  <c r="X206" i="1"/>
  <c r="Y206" i="1"/>
  <c r="AA3366" i="1"/>
  <c r="Z3366" i="1"/>
  <c r="Y3366" i="1"/>
  <c r="X3366" i="1"/>
  <c r="AA2488" i="1"/>
  <c r="AA2085" i="1"/>
  <c r="Z2085" i="1"/>
  <c r="Y2085" i="1"/>
  <c r="X2085" i="1"/>
  <c r="Z1658" i="1"/>
  <c r="Y1658" i="1"/>
  <c r="X1658" i="1"/>
  <c r="AA1658" i="1"/>
  <c r="AA1693" i="1"/>
  <c r="Z1693" i="1"/>
  <c r="Y1693" i="1"/>
  <c r="X1693" i="1"/>
  <c r="Z3097" i="1"/>
  <c r="AA3097" i="1"/>
  <c r="Y3097" i="1"/>
  <c r="X3097" i="1"/>
  <c r="X1473" i="1"/>
  <c r="AA1473" i="1"/>
  <c r="Z1473" i="1"/>
  <c r="Z3485" i="1"/>
  <c r="AA3485" i="1"/>
  <c r="Y3485" i="1"/>
  <c r="X3485" i="1"/>
  <c r="X3408" i="1"/>
  <c r="Y3408" i="1"/>
  <c r="AA3408" i="1"/>
  <c r="Z3408" i="1"/>
  <c r="Y2603" i="1"/>
  <c r="X2603" i="1"/>
  <c r="AA2603" i="1"/>
  <c r="Z2603" i="1"/>
  <c r="Z2064" i="1"/>
  <c r="AA2064" i="1"/>
  <c r="X2064" i="1"/>
  <c r="Y2064" i="1"/>
  <c r="X2106" i="1"/>
  <c r="AA2106" i="1"/>
  <c r="Z2106" i="1"/>
  <c r="Y2106" i="1"/>
  <c r="AA1504" i="1"/>
  <c r="X1504" i="1"/>
  <c r="Z1504" i="1"/>
  <c r="Y1504" i="1"/>
  <c r="AA1427" i="1"/>
  <c r="Z1427" i="1"/>
  <c r="X1427" i="1"/>
  <c r="Y1427" i="1"/>
  <c r="Y1189" i="1"/>
  <c r="X1189" i="1"/>
  <c r="Z1189" i="1"/>
  <c r="AA1189" i="1"/>
  <c r="X2138" i="1"/>
  <c r="AA2138" i="1"/>
  <c r="Z2138" i="1"/>
  <c r="Y2138" i="1"/>
  <c r="AA3282" i="1"/>
  <c r="Z3282" i="1"/>
  <c r="Y3282" i="1"/>
  <c r="AA2099" i="1"/>
  <c r="X2099" i="1"/>
  <c r="Y2099" i="1"/>
  <c r="Z2099" i="1"/>
  <c r="Z1952" i="1"/>
  <c r="X1952" i="1"/>
  <c r="AA1952" i="1"/>
  <c r="Y1952" i="1"/>
  <c r="AA1392" i="1"/>
  <c r="Z1392" i="1"/>
  <c r="Y1392" i="1"/>
  <c r="X1392" i="1"/>
  <c r="AA1357" i="1"/>
  <c r="Y1357" i="1"/>
  <c r="Z1357" i="1"/>
  <c r="X1357" i="1"/>
  <c r="AA622" i="1"/>
  <c r="Z622" i="1"/>
  <c r="Y622" i="1"/>
  <c r="X622" i="1"/>
  <c r="Y2124" i="1"/>
  <c r="X2124" i="1"/>
  <c r="AA2124" i="1"/>
  <c r="Z2124" i="1"/>
  <c r="AA1501" i="1"/>
  <c r="Y1501" i="1"/>
  <c r="Z1501" i="1"/>
  <c r="X1501" i="1"/>
  <c r="Y3265" i="1"/>
  <c r="Y3296" i="1"/>
  <c r="Z3296" i="1"/>
  <c r="AA3296" i="1"/>
  <c r="X1903" i="1"/>
  <c r="Z1903" i="1"/>
  <c r="AA1903" i="1"/>
  <c r="Y1903" i="1"/>
  <c r="Z979" i="1"/>
  <c r="Y979" i="1"/>
  <c r="X979" i="1"/>
  <c r="Y391" i="1"/>
  <c r="AA391" i="1"/>
  <c r="Z391" i="1"/>
  <c r="X391" i="1"/>
  <c r="X815" i="1"/>
  <c r="AA815" i="1"/>
  <c r="Z815" i="1"/>
  <c r="Y815" i="1"/>
  <c r="AA2866" i="1"/>
  <c r="X2866" i="1"/>
  <c r="X3440" i="1"/>
  <c r="Y3440" i="1"/>
  <c r="Z3440" i="1"/>
  <c r="AA2152" i="1"/>
  <c r="X2152" i="1"/>
  <c r="Y2152" i="1"/>
  <c r="Z2152" i="1"/>
  <c r="Y1784" i="1"/>
  <c r="Z1784" i="1"/>
  <c r="X1784" i="1"/>
  <c r="AA1784" i="1"/>
  <c r="AA3510" i="1"/>
  <c r="Z3510" i="1"/>
  <c r="Y3510" i="1"/>
  <c r="X3510" i="1"/>
  <c r="Y2166" i="1"/>
  <c r="AA2166" i="1"/>
  <c r="Z2166" i="1"/>
  <c r="AA864" i="1"/>
  <c r="Z864" i="1"/>
  <c r="Y864" i="1"/>
  <c r="X864" i="1"/>
  <c r="Y2722" i="1"/>
  <c r="AA2722" i="1"/>
  <c r="Z2722" i="1"/>
  <c r="X2722" i="1"/>
  <c r="Z2946" i="1"/>
  <c r="Y2946" i="1"/>
  <c r="X2946" i="1"/>
  <c r="AA2946" i="1"/>
  <c r="AA2211" i="1"/>
  <c r="Z2211" i="1"/>
  <c r="Y2211" i="1"/>
  <c r="X2211" i="1"/>
  <c r="X3496" i="1"/>
  <c r="AA3496" i="1"/>
  <c r="Z3496" i="1"/>
  <c r="Y3496" i="1"/>
  <c r="AA699" i="1"/>
  <c r="Z699" i="1"/>
  <c r="Y699" i="1"/>
  <c r="X699" i="1"/>
  <c r="AA500" i="1"/>
  <c r="Z500" i="1"/>
  <c r="X500" i="1"/>
  <c r="Y500" i="1"/>
  <c r="Y2610" i="1"/>
  <c r="AA2610" i="1"/>
  <c r="X2610" i="1"/>
  <c r="Z2610" i="1"/>
  <c r="AA2582" i="1"/>
  <c r="Z2582" i="1"/>
  <c r="X2582" i="1"/>
  <c r="Y2582" i="1"/>
  <c r="Z2540" i="1"/>
  <c r="AA2540" i="1"/>
  <c r="Y2540" i="1"/>
  <c r="X2540" i="1"/>
  <c r="AA748" i="1"/>
  <c r="Z748" i="1"/>
  <c r="Y748" i="1"/>
  <c r="X748" i="1"/>
  <c r="Z125" i="1"/>
  <c r="X125" i="1"/>
  <c r="Y125" i="1"/>
  <c r="Z2873" i="1"/>
  <c r="Y2873" i="1"/>
  <c r="X2873" i="1"/>
  <c r="AA2873" i="1"/>
  <c r="Z2348" i="1"/>
  <c r="AA2348" i="1"/>
  <c r="Y2348" i="1"/>
  <c r="X2348" i="1"/>
  <c r="Z2939" i="1"/>
  <c r="Y2939" i="1"/>
  <c r="AA2939" i="1"/>
  <c r="X2939" i="1"/>
  <c r="AA2386" i="1"/>
  <c r="Z2386" i="1"/>
  <c r="Y2386" i="1"/>
  <c r="X2386" i="1"/>
  <c r="AA671" i="1"/>
  <c r="Z671" i="1"/>
  <c r="X671" i="1"/>
  <c r="X3160" i="1"/>
  <c r="AA3202" i="1"/>
  <c r="Y3202" i="1"/>
  <c r="X3202" i="1"/>
  <c r="Z3202" i="1"/>
  <c r="X1872" i="1"/>
  <c r="Z1872" i="1"/>
  <c r="AA1872" i="1"/>
  <c r="Y1872" i="1"/>
  <c r="Z1746" i="1"/>
  <c r="Y1746" i="1"/>
  <c r="X1746" i="1"/>
  <c r="AA1746" i="1"/>
  <c r="Y1298" i="1"/>
  <c r="Z1298" i="1"/>
  <c r="X1298" i="1"/>
  <c r="AA1298" i="1"/>
  <c r="Z1627" i="1"/>
  <c r="X1627" i="1"/>
  <c r="AA1627" i="1"/>
  <c r="Y1627" i="1"/>
  <c r="Y570" i="1"/>
  <c r="X570" i="1"/>
  <c r="AA570" i="1"/>
  <c r="Z570" i="1"/>
  <c r="Z339" i="1"/>
  <c r="Y339" i="1"/>
  <c r="X339" i="1"/>
  <c r="X185" i="1"/>
  <c r="Y185" i="1"/>
  <c r="Z185" i="1"/>
  <c r="Z2754" i="1"/>
  <c r="X2498" i="1"/>
  <c r="Y2498" i="1"/>
  <c r="AA2498" i="1"/>
  <c r="Z1956" i="1"/>
  <c r="Y2607" i="1"/>
  <c r="X2607" i="1"/>
  <c r="AA2607" i="1"/>
  <c r="Z2607" i="1"/>
  <c r="Y3517" i="1"/>
  <c r="X3517" i="1"/>
  <c r="Z3517" i="1"/>
  <c r="X24" i="1"/>
  <c r="Z1623" i="1"/>
  <c r="X1623" i="1"/>
  <c r="AA1623" i="1"/>
  <c r="Y1623" i="1"/>
  <c r="X871" i="1"/>
  <c r="AA1294" i="1"/>
  <c r="AA2663" i="1"/>
  <c r="Z2663" i="1"/>
  <c r="Y2663" i="1"/>
  <c r="X2663" i="1"/>
  <c r="AA507" i="1"/>
  <c r="Y507" i="1"/>
  <c r="Z507" i="1"/>
  <c r="X507" i="1"/>
  <c r="Y3499" i="1"/>
  <c r="X3499" i="1"/>
  <c r="AA3499" i="1"/>
  <c r="Z3499" i="1"/>
  <c r="Y1777" i="1"/>
  <c r="AA1777" i="1"/>
  <c r="X1777" i="1"/>
  <c r="Z1777" i="1"/>
  <c r="AA339" i="1"/>
  <c r="AA2992" i="1"/>
  <c r="Y2992" i="1"/>
  <c r="X2992" i="1"/>
  <c r="Z2992" i="1"/>
  <c r="Z493" i="1"/>
  <c r="Y493" i="1"/>
  <c r="AA493" i="1"/>
  <c r="X493" i="1"/>
  <c r="X3429" i="1"/>
  <c r="AA3429" i="1"/>
  <c r="Z3429" i="1"/>
  <c r="Y3429" i="1"/>
  <c r="Z1728" i="1"/>
  <c r="X1728" i="1"/>
  <c r="AA1728" i="1"/>
  <c r="Y1728" i="1"/>
  <c r="Z181" i="1"/>
  <c r="Y181" i="1"/>
  <c r="AA181" i="1"/>
  <c r="X1413" i="1"/>
  <c r="Z1413" i="1"/>
  <c r="Y1413" i="1"/>
  <c r="AA2159" i="1"/>
  <c r="Y2159" i="1"/>
  <c r="X2159" i="1"/>
  <c r="Z2159" i="1"/>
  <c r="X129" i="1"/>
  <c r="X2043" i="1"/>
  <c r="Y2043" i="1"/>
  <c r="Z2043" i="1"/>
  <c r="AA202" i="1"/>
  <c r="Y202" i="1"/>
  <c r="Z202" i="1"/>
  <c r="X202" i="1"/>
  <c r="Z650" i="1"/>
  <c r="AA650" i="1"/>
  <c r="X650" i="1"/>
  <c r="Y650" i="1"/>
  <c r="Y2978" i="1"/>
  <c r="AA2978" i="1"/>
  <c r="Z2978" i="1"/>
  <c r="X2978" i="1"/>
  <c r="AA619" i="1"/>
  <c r="Z619" i="1"/>
  <c r="Y619" i="1"/>
  <c r="X619" i="1"/>
  <c r="X1200" i="1"/>
  <c r="Z1200" i="1"/>
  <c r="Y1200" i="1"/>
  <c r="Z542" i="1"/>
  <c r="Y542" i="1"/>
  <c r="X542" i="1"/>
  <c r="AA542" i="1"/>
  <c r="X2484" i="1"/>
  <c r="X3177" i="1"/>
  <c r="AA3177" i="1"/>
  <c r="Z3177" i="1"/>
  <c r="Y3177" i="1"/>
  <c r="Y2341" i="1"/>
  <c r="Y1483" i="1"/>
  <c r="X1483" i="1"/>
  <c r="Z1483" i="1"/>
  <c r="AA3468" i="1"/>
  <c r="Z3468" i="1"/>
  <c r="Y3468" i="1"/>
  <c r="X3468" i="1"/>
  <c r="AA1424" i="1"/>
  <c r="Z1424" i="1"/>
  <c r="Y1424" i="1"/>
  <c r="X1424" i="1"/>
  <c r="X3296" i="1"/>
  <c r="X2078" i="1"/>
  <c r="AA2078" i="1"/>
  <c r="Y2078" i="1"/>
  <c r="Z2078" i="1"/>
  <c r="AA1336" i="1"/>
  <c r="Z1336" i="1"/>
  <c r="Y1336" i="1"/>
  <c r="Z1378" i="1"/>
  <c r="Y1378" i="1"/>
  <c r="AA1378" i="1"/>
  <c r="X1378" i="1"/>
  <c r="AA979" i="1"/>
  <c r="Z1277" i="1"/>
  <c r="X1277" i="1"/>
  <c r="AA1277" i="1"/>
  <c r="Y1277" i="1"/>
  <c r="Y892" i="1"/>
  <c r="X892" i="1"/>
  <c r="Z892" i="1"/>
  <c r="AA892" i="1"/>
  <c r="Y2684" i="1"/>
  <c r="AA2684" i="1"/>
  <c r="Z2684" i="1"/>
  <c r="AA860" i="1"/>
  <c r="Z860" i="1"/>
  <c r="Y860" i="1"/>
  <c r="X860" i="1"/>
  <c r="AA2705" i="1"/>
  <c r="Z2705" i="1"/>
  <c r="X2705" i="1"/>
  <c r="Y2705" i="1"/>
  <c r="AA1480" i="1"/>
  <c r="X1480" i="1"/>
  <c r="Z1480" i="1"/>
  <c r="Y1480" i="1"/>
  <c r="Z332" i="1"/>
  <c r="AA1557" i="1"/>
  <c r="Z1557" i="1"/>
  <c r="Y1557" i="1"/>
  <c r="X1557" i="1"/>
  <c r="Y1368" i="1"/>
  <c r="Z1368" i="1"/>
  <c r="X1368" i="1"/>
  <c r="Y3156" i="1"/>
  <c r="X3156" i="1"/>
  <c r="Z3156" i="1"/>
  <c r="AA3156" i="1"/>
  <c r="Y2036" i="1"/>
  <c r="X2036" i="1"/>
  <c r="AA2036" i="1"/>
  <c r="Z2036" i="1"/>
  <c r="AA1714" i="1"/>
  <c r="Y1714" i="1"/>
  <c r="Z1714" i="1"/>
  <c r="X1714" i="1"/>
  <c r="Y559" i="1"/>
  <c r="X559" i="1"/>
  <c r="Z559" i="1"/>
  <c r="AA559" i="1"/>
  <c r="AA447" i="1"/>
  <c r="Z447" i="1"/>
  <c r="Y447" i="1"/>
  <c r="X447" i="1"/>
  <c r="AA2649" i="1"/>
  <c r="X2649" i="1"/>
  <c r="Z2649" i="1"/>
  <c r="Y2649" i="1"/>
  <c r="X2516" i="1"/>
  <c r="Z2516" i="1"/>
  <c r="Y2516" i="1"/>
  <c r="AA2516" i="1"/>
  <c r="Y1179" i="1"/>
  <c r="X1802" i="1"/>
  <c r="Z1802" i="1"/>
  <c r="Y1802" i="1"/>
  <c r="AA1802" i="1"/>
  <c r="AA2103" i="1"/>
  <c r="Y2103" i="1"/>
  <c r="X2103" i="1"/>
  <c r="Z2103" i="1"/>
  <c r="AA724" i="1"/>
  <c r="X724" i="1"/>
  <c r="Y724" i="1"/>
  <c r="Z724" i="1"/>
  <c r="Z3121" i="1"/>
  <c r="Y3121" i="1"/>
  <c r="X3121" i="1"/>
  <c r="AA3121" i="1"/>
  <c r="AA3261" i="1"/>
  <c r="Z3261" i="1"/>
  <c r="Y3261" i="1"/>
  <c r="X3261" i="1"/>
  <c r="Y2890" i="1"/>
  <c r="X2890" i="1"/>
  <c r="AA2890" i="1"/>
  <c r="Z2890" i="1"/>
  <c r="AA2208" i="1"/>
  <c r="X2208" i="1"/>
  <c r="AA1749" i="1"/>
  <c r="Y1749" i="1"/>
  <c r="X1749" i="1"/>
  <c r="Z1749" i="1"/>
  <c r="X1035" i="1"/>
  <c r="Z1035" i="1"/>
  <c r="AA1035" i="1"/>
  <c r="Z902" i="1"/>
  <c r="AA902" i="1"/>
  <c r="Y902" i="1"/>
  <c r="X902" i="1"/>
  <c r="AA937" i="1"/>
  <c r="Z937" i="1"/>
  <c r="X937" i="1"/>
  <c r="X3188" i="1"/>
  <c r="AA1823" i="1"/>
  <c r="Y1823" i="1"/>
  <c r="Z1823" i="1"/>
  <c r="X1823" i="1"/>
  <c r="Y1879" i="1"/>
  <c r="AA1879" i="1"/>
  <c r="X1879" i="1"/>
  <c r="Z1459" i="1"/>
  <c r="AA1459" i="1"/>
  <c r="Y1459" i="1"/>
  <c r="X1459" i="1"/>
  <c r="AA773" i="1"/>
  <c r="Y773" i="1"/>
  <c r="Z773" i="1"/>
  <c r="X773" i="1"/>
  <c r="Y1137" i="1"/>
  <c r="X1137" i="1"/>
  <c r="Z1137" i="1"/>
  <c r="AA591" i="1"/>
  <c r="Y591" i="1"/>
  <c r="Z591" i="1"/>
  <c r="X591" i="1"/>
  <c r="AA2652" i="1"/>
  <c r="Y2652" i="1"/>
  <c r="X2652" i="1"/>
  <c r="Z2652" i="1"/>
  <c r="Y3212" i="1"/>
  <c r="AA3212" i="1"/>
  <c r="Z3212" i="1"/>
  <c r="X3212" i="1"/>
  <c r="Y790" i="1"/>
  <c r="AA790" i="1"/>
  <c r="Z790" i="1"/>
  <c r="X790" i="1"/>
  <c r="Y2922" i="1"/>
  <c r="AA2922" i="1"/>
  <c r="Z2922" i="1"/>
  <c r="X2922" i="1"/>
  <c r="Z1977" i="1"/>
  <c r="AA1977" i="1"/>
  <c r="Y1977" i="1"/>
  <c r="X1977" i="1"/>
  <c r="AA1795" i="1"/>
  <c r="Z1795" i="1"/>
  <c r="Y1795" i="1"/>
  <c r="X1795" i="1"/>
  <c r="Y2071" i="1"/>
  <c r="AA2071" i="1"/>
  <c r="X2071" i="1"/>
  <c r="Z2071" i="1"/>
  <c r="Y762" i="1"/>
  <c r="Z762" i="1"/>
  <c r="X762" i="1"/>
  <c r="AA762" i="1"/>
  <c r="Z755" i="1"/>
  <c r="AA125" i="1"/>
  <c r="Z1634" i="1"/>
  <c r="X2110" i="1"/>
  <c r="AA2110" i="1"/>
  <c r="Z2110" i="1"/>
  <c r="Y2110" i="1"/>
  <c r="AA367" i="1"/>
  <c r="Z367" i="1"/>
  <c r="Y367" i="1"/>
  <c r="X367" i="1"/>
  <c r="Y2047" i="1"/>
  <c r="X846" i="1"/>
  <c r="AA846" i="1"/>
  <c r="Z846" i="1"/>
  <c r="Y846" i="1"/>
  <c r="Y83" i="1"/>
  <c r="AA83" i="1"/>
  <c r="X83" i="1"/>
  <c r="Z83" i="1"/>
  <c r="Z2880" i="1"/>
  <c r="Y2880" i="1"/>
  <c r="X2880" i="1"/>
  <c r="AA2880" i="1"/>
  <c r="X1571" i="1"/>
  <c r="AA1571" i="1"/>
  <c r="Z1571" i="1"/>
  <c r="AA3527" i="1"/>
  <c r="AA2757" i="1"/>
  <c r="X2757" i="1"/>
  <c r="Z2757" i="1"/>
  <c r="Y2757" i="1"/>
  <c r="Z1959" i="1"/>
  <c r="X1959" i="1"/>
  <c r="AA1959" i="1"/>
  <c r="Y1959" i="1"/>
  <c r="AA2204" i="1"/>
  <c r="Z2204" i="1"/>
  <c r="Y2204" i="1"/>
  <c r="X2204" i="1"/>
  <c r="AA3415" i="1"/>
  <c r="Y3415" i="1"/>
  <c r="X3415" i="1"/>
  <c r="Z3415" i="1"/>
  <c r="Z1868" i="1"/>
  <c r="AA1868" i="1"/>
  <c r="Y1868" i="1"/>
  <c r="X1868" i="1"/>
  <c r="AA664" i="1"/>
  <c r="Z664" i="1"/>
  <c r="Y664" i="1"/>
  <c r="X664" i="1"/>
  <c r="AA1249" i="1"/>
  <c r="X2747" i="1"/>
  <c r="AA2747" i="1"/>
  <c r="Y2747" i="1"/>
  <c r="AA1697" i="1"/>
  <c r="Z1697" i="1"/>
  <c r="X1697" i="1"/>
  <c r="Y1697" i="1"/>
  <c r="Y2215" i="1"/>
  <c r="X2215" i="1"/>
  <c r="AA24" i="1"/>
  <c r="Z24" i="1"/>
  <c r="Z2421" i="1"/>
  <c r="AA2421" i="1"/>
  <c r="Y2421" i="1"/>
  <c r="X2421" i="1"/>
  <c r="Z2351" i="1"/>
  <c r="Y2351" i="1"/>
  <c r="AA2351" i="1"/>
  <c r="X2351" i="1"/>
  <c r="Z1616" i="1"/>
  <c r="AA1616" i="1"/>
  <c r="Y1616" i="1"/>
  <c r="X1616" i="1"/>
  <c r="AA349" i="1"/>
  <c r="Z349" i="1"/>
  <c r="Y349" i="1"/>
  <c r="X349" i="1"/>
  <c r="Z1291" i="1"/>
  <c r="AA1529" i="1"/>
  <c r="Z1529" i="1"/>
  <c r="X1529" i="1"/>
  <c r="Y1529" i="1"/>
  <c r="Z647" i="1"/>
  <c r="AA647" i="1"/>
  <c r="Y647" i="1"/>
  <c r="X647" i="1"/>
  <c r="Z2134" i="1"/>
  <c r="Y2134" i="1"/>
  <c r="X2134" i="1"/>
  <c r="AA2134" i="1"/>
  <c r="AA2246" i="1"/>
  <c r="Z2246" i="1"/>
  <c r="Y2246" i="1"/>
  <c r="X2246" i="1"/>
  <c r="Z1770" i="1"/>
  <c r="AA1770" i="1"/>
  <c r="X1770" i="1"/>
  <c r="Z342" i="1"/>
  <c r="Y342" i="1"/>
  <c r="X342" i="1"/>
  <c r="AA342" i="1"/>
  <c r="AA1644" i="1"/>
  <c r="Z1644" i="1"/>
  <c r="Y1644" i="1"/>
  <c r="X1644" i="1"/>
  <c r="AA3279" i="1"/>
  <c r="Z3279" i="1"/>
  <c r="Y3279" i="1"/>
  <c r="X3279" i="1"/>
  <c r="AA3153" i="1"/>
  <c r="Y3153" i="1"/>
  <c r="X3153" i="1"/>
  <c r="Z3153" i="1"/>
  <c r="Y3027" i="1"/>
  <c r="X3027" i="1"/>
  <c r="Z3027" i="1"/>
  <c r="AA3027" i="1"/>
  <c r="Z2376" i="1"/>
  <c r="Z1725" i="1"/>
  <c r="AA1725" i="1"/>
  <c r="Y1725" i="1"/>
  <c r="X1725" i="1"/>
  <c r="AA941" i="1"/>
  <c r="Z941" i="1"/>
  <c r="Y941" i="1"/>
  <c r="X941" i="1"/>
  <c r="AA3447" i="1"/>
  <c r="X2190" i="1"/>
  <c r="AA2190" i="1"/>
  <c r="Z2190" i="1"/>
  <c r="Y2190" i="1"/>
  <c r="Z1637" i="1"/>
  <c r="AA1637" i="1"/>
  <c r="X1637" i="1"/>
  <c r="Y1637" i="1"/>
  <c r="X2155" i="1"/>
  <c r="AA2155" i="1"/>
  <c r="Z2155" i="1"/>
  <c r="Y2155" i="1"/>
  <c r="AA678" i="1"/>
  <c r="Y3139" i="1"/>
  <c r="X3139" i="1"/>
  <c r="Z3139" i="1"/>
  <c r="AA1550" i="1"/>
  <c r="Z1550" i="1"/>
  <c r="Y1550" i="1"/>
  <c r="X1550" i="1"/>
  <c r="AA885" i="1"/>
  <c r="Y885" i="1"/>
  <c r="Z885" i="1"/>
  <c r="X885" i="1"/>
  <c r="X857" i="1"/>
  <c r="AA857" i="1"/>
  <c r="Y857" i="1"/>
  <c r="Z857" i="1"/>
  <c r="Y654" i="1"/>
  <c r="X654" i="1"/>
  <c r="AA654" i="1"/>
  <c r="Z654" i="1"/>
  <c r="X1319" i="1"/>
  <c r="Y1319" i="1"/>
  <c r="Z1319" i="1"/>
  <c r="Z577" i="1"/>
  <c r="Y577" i="1"/>
  <c r="AA577" i="1"/>
  <c r="X577" i="1"/>
  <c r="Z2526" i="1"/>
  <c r="Y2526" i="1"/>
  <c r="AA2526" i="1"/>
  <c r="X2526" i="1"/>
  <c r="Z2838" i="1"/>
  <c r="AA2715" i="1"/>
  <c r="Z2715" i="1"/>
  <c r="Y2715" i="1"/>
  <c r="X2715" i="1"/>
  <c r="AA839" i="1"/>
  <c r="Z839" i="1"/>
  <c r="Y839" i="1"/>
  <c r="X839" i="1"/>
  <c r="Z594" i="1"/>
  <c r="X594" i="1"/>
  <c r="AA594" i="1"/>
  <c r="Y594" i="1"/>
  <c r="X2936" i="1"/>
  <c r="AA2936" i="1"/>
  <c r="Y2936" i="1"/>
  <c r="Z2936" i="1"/>
  <c r="Z2208" i="1"/>
  <c r="X878" i="1"/>
  <c r="X2344" i="1"/>
  <c r="AA2344" i="1"/>
  <c r="Y2344" i="1"/>
  <c r="AA797" i="1"/>
  <c r="Y797" i="1"/>
  <c r="X797" i="1"/>
  <c r="Y2691" i="1"/>
  <c r="Z2691" i="1"/>
  <c r="X2691" i="1"/>
  <c r="AA2691" i="1"/>
  <c r="Z2089" i="1"/>
  <c r="Y2089" i="1"/>
  <c r="X2089" i="1"/>
  <c r="AA1522" i="1"/>
  <c r="X1522" i="1"/>
  <c r="Z1522" i="1"/>
  <c r="Y1522" i="1"/>
  <c r="Z486" i="1"/>
  <c r="Y486" i="1"/>
  <c r="X486" i="1"/>
  <c r="AA486" i="1"/>
  <c r="AA1319" i="1"/>
  <c r="AA353" i="1"/>
  <c r="Z1809" i="1"/>
  <c r="AA1809" i="1"/>
  <c r="X1809" i="1"/>
  <c r="Y1809" i="1"/>
  <c r="AA3247" i="1"/>
  <c r="Z3247" i="1"/>
  <c r="Y3247" i="1"/>
  <c r="X3247" i="1"/>
  <c r="AA1168" i="1"/>
  <c r="Z1168" i="1"/>
  <c r="Y1168" i="1"/>
  <c r="X1168" i="1"/>
  <c r="Z1350" i="1"/>
  <c r="X1350" i="1"/>
  <c r="AA1350" i="1"/>
  <c r="Y1350" i="1"/>
  <c r="AA1630" i="1"/>
  <c r="Y1630" i="1"/>
  <c r="Z1630" i="1"/>
  <c r="X1630" i="1"/>
  <c r="AA1028" i="1"/>
  <c r="Y1028" i="1"/>
  <c r="X1028" i="1"/>
  <c r="Z1028" i="1"/>
  <c r="AA377" i="1"/>
  <c r="X377" i="1"/>
  <c r="Z377" i="1"/>
  <c r="Y377" i="1"/>
  <c r="AA3377" i="1"/>
  <c r="Y3377" i="1"/>
  <c r="X3377" i="1"/>
  <c r="Z3377" i="1"/>
  <c r="AA682" i="1"/>
  <c r="Z682" i="1"/>
  <c r="X682" i="1"/>
  <c r="Y682" i="1"/>
  <c r="AA944" i="1"/>
  <c r="Z944" i="1"/>
  <c r="Y944" i="1"/>
  <c r="X944" i="1"/>
  <c r="AA769" i="1"/>
  <c r="X769" i="1"/>
  <c r="Y769" i="1"/>
  <c r="Z223" i="1"/>
  <c r="X223" i="1"/>
  <c r="AA223" i="1"/>
  <c r="Y223" i="1"/>
  <c r="AA3230" i="1"/>
  <c r="Z3230" i="1"/>
  <c r="Y3230" i="1"/>
  <c r="X3230" i="1"/>
  <c r="AA3363" i="1"/>
  <c r="Z3363" i="1"/>
  <c r="Y3363" i="1"/>
  <c r="X3363" i="1"/>
  <c r="Z1767" i="1"/>
  <c r="Y1767" i="1"/>
  <c r="AA1767" i="1"/>
  <c r="X1767" i="1"/>
  <c r="Z1396" i="1"/>
  <c r="Y1396" i="1"/>
  <c r="AA1396" i="1"/>
  <c r="X1396" i="1"/>
  <c r="AA668" i="1"/>
  <c r="Z668" i="1"/>
  <c r="Y668" i="1"/>
  <c r="X668" i="1"/>
  <c r="Y787" i="1"/>
  <c r="AA787" i="1"/>
  <c r="Z787" i="1"/>
  <c r="AA2904" i="1"/>
  <c r="Y2904" i="1"/>
  <c r="Z2904" i="1"/>
  <c r="X2904" i="1"/>
  <c r="X867" i="1"/>
  <c r="AA867" i="1"/>
  <c r="Z867" i="1"/>
  <c r="Y867" i="1"/>
  <c r="AA755" i="1"/>
  <c r="Y755" i="1"/>
  <c r="X755" i="1"/>
  <c r="AA3195" i="1"/>
  <c r="Z3195" i="1"/>
  <c r="Y3195" i="1"/>
  <c r="X3195" i="1"/>
  <c r="AA3349" i="1"/>
  <c r="Z3349" i="1"/>
  <c r="Y3349" i="1"/>
  <c r="X3349" i="1"/>
  <c r="Z2915" i="1"/>
  <c r="Y2915" i="1"/>
  <c r="AA2915" i="1"/>
  <c r="X2915" i="1"/>
  <c r="X1900" i="1"/>
  <c r="Z1900" i="1"/>
  <c r="Y1900" i="1"/>
  <c r="X1760" i="1"/>
  <c r="Z1760" i="1"/>
  <c r="AA1760" i="1"/>
  <c r="Y1760" i="1"/>
  <c r="AA1865" i="1"/>
  <c r="Y1865" i="1"/>
  <c r="Z1865" i="1"/>
  <c r="X1865" i="1"/>
  <c r="AA584" i="1"/>
  <c r="Z584" i="1"/>
  <c r="X584" i="1"/>
  <c r="Y584" i="1"/>
  <c r="Z2050" i="1"/>
  <c r="AA2050" i="1"/>
  <c r="Y2050" i="1"/>
  <c r="X2323" i="1"/>
  <c r="Y2323" i="1"/>
  <c r="Z2323" i="1"/>
  <c r="AA2323" i="1"/>
  <c r="Y1914" i="1"/>
  <c r="X727" i="1"/>
  <c r="Y727" i="1"/>
  <c r="AA727" i="1"/>
  <c r="Z727" i="1"/>
  <c r="Y3160" i="1"/>
  <c r="Z3160" i="1"/>
  <c r="Y3527" i="1"/>
  <c r="Z3527" i="1"/>
  <c r="X3527" i="1"/>
  <c r="Z475" i="1"/>
  <c r="Y475" i="1"/>
  <c r="X475" i="1"/>
  <c r="Y3062" i="1"/>
  <c r="AA3062" i="1"/>
  <c r="X3062" i="1"/>
  <c r="Z3062" i="1"/>
  <c r="AA1844" i="1"/>
  <c r="Y1844" i="1"/>
  <c r="X1844" i="1"/>
  <c r="Z1844" i="1"/>
  <c r="X1235" i="1"/>
  <c r="Z1235" i="1"/>
  <c r="Y1235" i="1"/>
  <c r="Z311" i="1"/>
  <c r="Y311" i="1"/>
  <c r="X311" i="1"/>
  <c r="AA311" i="1"/>
  <c r="AA3513" i="1"/>
  <c r="Z3513" i="1"/>
  <c r="Y3513" i="1"/>
  <c r="X3513" i="1"/>
  <c r="X2456" i="1"/>
  <c r="AA2456" i="1"/>
  <c r="Z2456" i="1"/>
  <c r="Y2456" i="1"/>
  <c r="Y2764" i="1"/>
  <c r="AA2764" i="1"/>
  <c r="Z2764" i="1"/>
  <c r="X2764" i="1"/>
  <c r="AA1847" i="1"/>
  <c r="Z1847" i="1"/>
  <c r="X1847" i="1"/>
  <c r="Y1847" i="1"/>
  <c r="Y363" i="1"/>
  <c r="X363" i="1"/>
  <c r="AA363" i="1"/>
  <c r="Z363" i="1"/>
  <c r="Y3387" i="1"/>
  <c r="AA3387" i="1"/>
  <c r="Z3387" i="1"/>
  <c r="X3387" i="1"/>
  <c r="AA3314" i="1"/>
  <c r="Z3314" i="1"/>
  <c r="Y3314" i="1"/>
  <c r="X3314" i="1"/>
  <c r="Y3167" i="1"/>
  <c r="X3167" i="1"/>
  <c r="X3048" i="1"/>
  <c r="AA3048" i="1"/>
  <c r="Z3048" i="1"/>
  <c r="Y3048" i="1"/>
  <c r="AA2390" i="1"/>
  <c r="Y2390" i="1"/>
  <c r="X2390" i="1"/>
  <c r="Z2390" i="1"/>
  <c r="Z1830" i="1"/>
  <c r="X1830" i="1"/>
  <c r="AA1830" i="1"/>
  <c r="Y1830" i="1"/>
  <c r="Y976" i="1"/>
  <c r="X976" i="1"/>
  <c r="Z976" i="1"/>
  <c r="AA976" i="1"/>
  <c r="AA360" i="1"/>
  <c r="Z360" i="1"/>
  <c r="Y360" i="1"/>
  <c r="X360" i="1"/>
  <c r="Z395" i="1"/>
  <c r="Y395" i="1"/>
  <c r="X395" i="1"/>
  <c r="AA395" i="1"/>
  <c r="AA2253" i="1"/>
  <c r="Z2253" i="1"/>
  <c r="Y2253" i="1"/>
  <c r="X2253" i="1"/>
  <c r="X2274" i="1"/>
  <c r="AA2274" i="1"/>
  <c r="Z2274" i="1"/>
  <c r="Y2274" i="1"/>
  <c r="Z1973" i="1"/>
  <c r="X1973" i="1"/>
  <c r="Y1973" i="1"/>
  <c r="AA1973" i="1"/>
  <c r="AA2215" i="1"/>
  <c r="Z853" i="1"/>
  <c r="Y853" i="1"/>
  <c r="X853" i="1"/>
  <c r="AA853" i="1"/>
  <c r="X419" i="1"/>
  <c r="AA419" i="1"/>
  <c r="Z419" i="1"/>
  <c r="Y419" i="1"/>
  <c r="Y2376" i="1"/>
  <c r="X2376" i="1"/>
  <c r="Z1781" i="1"/>
  <c r="AA1781" i="1"/>
  <c r="Y1781" i="1"/>
  <c r="X1781" i="1"/>
  <c r="Z556" i="1"/>
  <c r="Y556" i="1"/>
  <c r="X556" i="1"/>
  <c r="AA556" i="1"/>
  <c r="X304" i="1"/>
  <c r="Y304" i="1"/>
  <c r="Z304" i="1"/>
  <c r="AA283" i="1"/>
  <c r="Z283" i="1"/>
  <c r="Y283" i="1"/>
  <c r="X283" i="1"/>
  <c r="Z157" i="1"/>
  <c r="AA157" i="1"/>
  <c r="Y157" i="1"/>
  <c r="X157" i="1"/>
  <c r="AA3450" i="1"/>
  <c r="Y3450" i="1"/>
  <c r="X3450" i="1"/>
  <c r="Z3450" i="1"/>
  <c r="Y2092" i="1"/>
  <c r="X2092" i="1"/>
  <c r="Z2092" i="1"/>
  <c r="X678" i="1"/>
  <c r="Y678" i="1"/>
  <c r="Z678" i="1"/>
  <c r="X2474" i="1"/>
  <c r="AA2474" i="1"/>
  <c r="Z2474" i="1"/>
  <c r="Y2474" i="1"/>
  <c r="AA3090" i="1"/>
  <c r="Y3090" i="1"/>
  <c r="Z3090" i="1"/>
  <c r="X3090" i="1"/>
  <c r="AA2222" i="1"/>
  <c r="Z2222" i="1"/>
  <c r="Y2222" i="1"/>
  <c r="X2222" i="1"/>
  <c r="AA2841" i="1"/>
  <c r="Z2841" i="1"/>
  <c r="X2841" i="1"/>
  <c r="Y2841" i="1"/>
  <c r="AA1077" i="1"/>
  <c r="Y1469" i="1"/>
  <c r="X1469" i="1"/>
  <c r="AA1469" i="1"/>
  <c r="Z1469" i="1"/>
  <c r="Y111" i="1"/>
  <c r="AA111" i="1"/>
  <c r="Z111" i="1"/>
  <c r="X111" i="1"/>
  <c r="Z573" i="1"/>
  <c r="Y573" i="1"/>
  <c r="AA573" i="1"/>
  <c r="X573" i="1"/>
  <c r="Z2453" i="1"/>
  <c r="X2453" i="1"/>
  <c r="AA2453" i="1"/>
  <c r="Y2453" i="1"/>
  <c r="AA1536" i="1"/>
  <c r="Y1536" i="1"/>
  <c r="Z1536" i="1"/>
  <c r="X1536" i="1"/>
  <c r="Y878" i="1"/>
  <c r="Z878" i="1"/>
  <c r="AA878" i="1"/>
  <c r="Z2484" i="1"/>
  <c r="Y2484" i="1"/>
  <c r="AA2484" i="1"/>
  <c r="Y2778" i="1"/>
  <c r="Z2778" i="1"/>
  <c r="X2778" i="1"/>
  <c r="AA2778" i="1"/>
  <c r="X1987" i="1"/>
  <c r="AA1987" i="1"/>
  <c r="Z1987" i="1"/>
  <c r="Y1987" i="1"/>
  <c r="Y1448" i="1"/>
  <c r="Z1448" i="1"/>
  <c r="X1448" i="1"/>
  <c r="AA1448" i="1"/>
  <c r="X503" i="1"/>
  <c r="Y503" i="1"/>
  <c r="AA503" i="1"/>
  <c r="AA2355" i="1"/>
  <c r="Z2355" i="1"/>
  <c r="Y2355" i="1"/>
  <c r="X2355" i="1"/>
  <c r="Y801" i="1"/>
  <c r="X801" i="1"/>
  <c r="AA801" i="1"/>
  <c r="Z801" i="1"/>
  <c r="AA1980" i="1"/>
  <c r="Y1980" i="1"/>
  <c r="X1980" i="1"/>
  <c r="Y2260" i="1"/>
  <c r="Z2260" i="1"/>
  <c r="X2260" i="1"/>
  <c r="AA1322" i="1"/>
  <c r="Z1322" i="1"/>
  <c r="Y1322" i="1"/>
  <c r="X1322" i="1"/>
  <c r="AA1683" i="1"/>
  <c r="AA356" i="1"/>
  <c r="X356" i="1"/>
  <c r="Z356" i="1"/>
  <c r="AA1991" i="1"/>
  <c r="Y1991" i="1"/>
  <c r="Z1991" i="1"/>
  <c r="X1991" i="1"/>
  <c r="X1354" i="1"/>
  <c r="Z1354" i="1"/>
  <c r="AA1354" i="1"/>
  <c r="Y332" i="1"/>
  <c r="X332" i="1"/>
  <c r="AA3464" i="1"/>
  <c r="Z3464" i="1"/>
  <c r="X3464" i="1"/>
  <c r="Y3464" i="1"/>
  <c r="AA1854" i="1"/>
  <c r="Z1854" i="1"/>
  <c r="X1854" i="1"/>
  <c r="Y1854" i="1"/>
  <c r="Y811" i="1"/>
  <c r="AA811" i="1"/>
  <c r="X811" i="1"/>
  <c r="AA657" i="1"/>
  <c r="Z657" i="1"/>
  <c r="Y657" i="1"/>
  <c r="X657" i="1"/>
  <c r="Y3307" i="1"/>
  <c r="X3307" i="1"/>
  <c r="AA3307" i="1"/>
  <c r="Z3307" i="1"/>
  <c r="Z2061" i="1"/>
  <c r="X2061" i="1"/>
  <c r="Y2061" i="1"/>
  <c r="AA2061" i="1"/>
  <c r="Z2362" i="1"/>
  <c r="AA2362" i="1"/>
  <c r="X2362" i="1"/>
  <c r="Y2362" i="1"/>
  <c r="AA1179" i="1"/>
  <c r="X1179" i="1"/>
  <c r="Z1179" i="1"/>
  <c r="AA780" i="1"/>
  <c r="Z780" i="1"/>
  <c r="Y780" i="1"/>
  <c r="X780" i="1"/>
  <c r="Z871" i="1"/>
  <c r="AA871" i="1"/>
  <c r="Y871" i="1"/>
  <c r="Y1308" i="1"/>
  <c r="X1308" i="1"/>
  <c r="Z1308" i="1"/>
  <c r="AA1308" i="1"/>
  <c r="AA188" i="1"/>
  <c r="Z188" i="1"/>
  <c r="X188" i="1"/>
  <c r="Y188" i="1"/>
  <c r="AA3181" i="1"/>
  <c r="Z3181" i="1"/>
  <c r="Y3181" i="1"/>
  <c r="X3181" i="1"/>
  <c r="Z2593" i="1"/>
  <c r="Y2593" i="1"/>
  <c r="AA2593" i="1"/>
  <c r="X2593" i="1"/>
  <c r="AA3188" i="1"/>
  <c r="Z3188" i="1"/>
  <c r="AA2047" i="1"/>
  <c r="Z2047" i="1"/>
  <c r="X2047" i="1"/>
  <c r="AA2925" i="1"/>
  <c r="Y2925" i="1"/>
  <c r="X2925" i="1"/>
  <c r="Z2925" i="1"/>
  <c r="X2589" i="1"/>
  <c r="Z2589" i="1"/>
  <c r="AA2589" i="1"/>
  <c r="Y2589" i="1"/>
  <c r="AA2197" i="1"/>
  <c r="Z2197" i="1"/>
  <c r="Y2197" i="1"/>
  <c r="X2197" i="1"/>
  <c r="Y986" i="1"/>
  <c r="X986" i="1"/>
  <c r="Z986" i="1"/>
  <c r="AA986" i="1"/>
  <c r="AA745" i="1"/>
  <c r="Z745" i="1"/>
  <c r="Y745" i="1"/>
  <c r="X745" i="1"/>
  <c r="Z1067" i="1"/>
  <c r="Y1067" i="1"/>
  <c r="AA1067" i="1"/>
  <c r="Z626" i="1"/>
  <c r="Y626" i="1"/>
  <c r="X626" i="1"/>
  <c r="AA626" i="1"/>
  <c r="Z2477" i="1"/>
  <c r="X2477" i="1"/>
  <c r="AA2477" i="1"/>
  <c r="Y2477" i="1"/>
  <c r="Z2624" i="1"/>
  <c r="Y2624" i="1"/>
  <c r="X2624" i="1"/>
  <c r="AA2624" i="1"/>
  <c r="AA318" i="1"/>
  <c r="X1669" i="1"/>
  <c r="Y1669" i="1"/>
  <c r="Z1669" i="1"/>
  <c r="X1382" i="1"/>
  <c r="AA1382" i="1"/>
  <c r="Z1382" i="1"/>
  <c r="Y1382" i="1"/>
  <c r="Z2568" i="1"/>
  <c r="Y2568" i="1"/>
  <c r="AA2568" i="1"/>
  <c r="X2568" i="1"/>
  <c r="AA2813" i="1"/>
  <c r="Z2813" i="1"/>
  <c r="Y2813" i="1"/>
  <c r="X2813" i="1"/>
  <c r="X2505" i="1"/>
  <c r="Z2505" i="1"/>
  <c r="Y2505" i="1"/>
  <c r="Y1917" i="1"/>
  <c r="Z1917" i="1"/>
  <c r="X1917" i="1"/>
  <c r="AA1917" i="1"/>
  <c r="AA629" i="1"/>
  <c r="Z629" i="1"/>
  <c r="X629" i="1"/>
  <c r="Y629" i="1"/>
  <c r="Z1921" i="1"/>
  <c r="AA1921" i="1"/>
  <c r="Y1921" i="1"/>
  <c r="X1921" i="1"/>
  <c r="X1270" i="1"/>
  <c r="AA1270" i="1"/>
  <c r="Y1270" i="1"/>
  <c r="X430" i="1"/>
  <c r="AA430" i="1"/>
  <c r="Z430" i="1"/>
  <c r="Y430" i="1"/>
  <c r="X80" i="1"/>
  <c r="AA80" i="1"/>
  <c r="Z80" i="1"/>
  <c r="Y80" i="1"/>
  <c r="Z825" i="1"/>
  <c r="Y825" i="1"/>
  <c r="X825" i="1"/>
  <c r="AA825" i="1"/>
  <c r="Z1252" i="1"/>
  <c r="X1252" i="1"/>
  <c r="Y1252" i="1"/>
  <c r="Y3111" i="1"/>
  <c r="X3111" i="1"/>
  <c r="Z3111" i="1"/>
  <c r="AA3111" i="1"/>
  <c r="Z3118" i="1"/>
  <c r="Y3118" i="1"/>
  <c r="X3118" i="1"/>
  <c r="AA3118" i="1"/>
  <c r="X1683" i="1"/>
  <c r="Y1683" i="1"/>
  <c r="AA1585" i="1"/>
  <c r="Z1585" i="1"/>
  <c r="Y1585" i="1"/>
  <c r="X1585" i="1"/>
  <c r="Z2148" i="1"/>
  <c r="Y2148" i="1"/>
  <c r="AA2148" i="1"/>
  <c r="X2148" i="1"/>
  <c r="Y3384" i="1"/>
  <c r="Z3167" i="1"/>
  <c r="X1970" i="1"/>
  <c r="Y454" i="1"/>
  <c r="AA454" i="1"/>
  <c r="X454" i="1"/>
  <c r="Z454" i="1"/>
  <c r="Z2638" i="1"/>
  <c r="X2638" i="1"/>
  <c r="AA2638" i="1"/>
  <c r="Y2638" i="1"/>
  <c r="X2267" i="1"/>
  <c r="AA2267" i="1"/>
  <c r="Z2267" i="1"/>
  <c r="Y2267" i="1"/>
  <c r="X265" i="1"/>
  <c r="AA265" i="1"/>
  <c r="Y265" i="1"/>
  <c r="Z265" i="1"/>
  <c r="Y132" i="1"/>
  <c r="X132" i="1"/>
  <c r="Z132" i="1"/>
  <c r="AA132" i="1"/>
  <c r="AA3191" i="1"/>
  <c r="Z3191" i="1"/>
  <c r="X3191" i="1"/>
  <c r="Y3191" i="1"/>
  <c r="X2113" i="1"/>
  <c r="AA2113" i="1"/>
  <c r="Z2113" i="1"/>
  <c r="Y2113" i="1"/>
  <c r="Y1077" i="1"/>
  <c r="X1077" i="1"/>
  <c r="Z1077" i="1"/>
  <c r="Z2614" i="1"/>
  <c r="Y2614" i="1"/>
  <c r="X2614" i="1"/>
  <c r="AA2614" i="1"/>
  <c r="Y2656" i="1"/>
  <c r="AA2656" i="1"/>
  <c r="Z2656" i="1"/>
  <c r="X2656" i="1"/>
  <c r="Y1403" i="1"/>
  <c r="X1403" i="1"/>
  <c r="Z1403" i="1"/>
  <c r="AA199" i="1"/>
  <c r="Y199" i="1"/>
  <c r="Z199" i="1"/>
  <c r="X199" i="1"/>
  <c r="Z2120" i="1"/>
  <c r="Y2120" i="1"/>
  <c r="X2120" i="1"/>
  <c r="AA2120" i="1"/>
  <c r="X1042" i="1"/>
  <c r="AA1042" i="1"/>
  <c r="Z1042" i="1"/>
  <c r="Y1042" i="1"/>
  <c r="AA62" i="1"/>
  <c r="Z62" i="1"/>
  <c r="Y62" i="1"/>
  <c r="X62" i="1"/>
  <c r="Z195" i="1"/>
  <c r="X195" i="1"/>
  <c r="AA195" i="1"/>
  <c r="Y195" i="1"/>
  <c r="Y2278" i="1"/>
  <c r="X2278" i="1"/>
  <c r="AA2278" i="1"/>
  <c r="Z2278" i="1"/>
  <c r="X563" i="1"/>
  <c r="Z563" i="1"/>
  <c r="AA563" i="1"/>
  <c r="Y563" i="1"/>
  <c r="Z955" i="1"/>
  <c r="X955" i="1"/>
  <c r="Y955" i="1"/>
  <c r="Y2463" i="1"/>
  <c r="X2463" i="1"/>
  <c r="Z2463" i="1"/>
  <c r="AA3072" i="1"/>
  <c r="Y3072" i="1"/>
  <c r="X3072" i="1"/>
  <c r="Z3072" i="1"/>
  <c r="Y2680" i="1"/>
  <c r="X2680" i="1"/>
  <c r="AA2680" i="1"/>
  <c r="Z2680" i="1"/>
  <c r="AA951" i="1"/>
  <c r="X951" i="1"/>
  <c r="Y951" i="1"/>
  <c r="Z951" i="1"/>
  <c r="Z1602" i="1"/>
  <c r="Y1602" i="1"/>
  <c r="X1602" i="1"/>
  <c r="AA1602" i="1"/>
  <c r="X1686" i="1"/>
  <c r="Z1686" i="1"/>
  <c r="Y1686" i="1"/>
  <c r="Y356" i="1"/>
  <c r="Z167" i="1"/>
  <c r="Y167" i="1"/>
  <c r="X167" i="1"/>
  <c r="X2754" i="1"/>
  <c r="AA2754" i="1"/>
  <c r="Y2754" i="1"/>
  <c r="Z3419" i="1"/>
  <c r="AA3125" i="1"/>
  <c r="Z3125" i="1"/>
  <c r="Y3125" i="1"/>
  <c r="X3125" i="1"/>
  <c r="AA3335" i="1"/>
  <c r="Z3335" i="1"/>
  <c r="X3335" i="1"/>
  <c r="Y3335" i="1"/>
  <c r="AA808" i="1"/>
  <c r="Z808" i="1"/>
  <c r="Y808" i="1"/>
  <c r="X808" i="1"/>
  <c r="X472" i="1"/>
  <c r="AA472" i="1"/>
  <c r="Z472" i="1"/>
  <c r="Y472" i="1"/>
  <c r="AA1329" i="1"/>
  <c r="Z1329" i="1"/>
  <c r="Y1329" i="1"/>
  <c r="X1329" i="1"/>
  <c r="Z2628" i="1"/>
  <c r="Y2628" i="1"/>
  <c r="X2628" i="1"/>
  <c r="AA2628" i="1"/>
  <c r="X2677" i="1"/>
  <c r="Z2677" i="1"/>
  <c r="AA2677" i="1"/>
  <c r="Y2677" i="1"/>
  <c r="X1984" i="1"/>
  <c r="AA1984" i="1"/>
  <c r="Y1984" i="1"/>
  <c r="Z1984" i="1"/>
  <c r="AA1438" i="1"/>
  <c r="X1438" i="1"/>
  <c r="Z1438" i="1"/>
  <c r="Z318" i="1"/>
  <c r="Y717" i="1"/>
  <c r="AA717" i="1"/>
  <c r="Z717" i="1"/>
  <c r="X717" i="1"/>
  <c r="Z1578" i="1"/>
  <c r="Y1578" i="1"/>
  <c r="X1578" i="1"/>
  <c r="AA1578" i="1"/>
  <c r="Z3170" i="1"/>
  <c r="AA3170" i="1"/>
  <c r="X3170" i="1"/>
  <c r="Y3170" i="1"/>
  <c r="X3100" i="1"/>
  <c r="AA3100" i="1"/>
  <c r="Y3100" i="1"/>
  <c r="Z3100" i="1"/>
  <c r="AA2281" i="1"/>
  <c r="Z2281" i="1"/>
  <c r="Y2281" i="1"/>
  <c r="X2281" i="1"/>
  <c r="AA1014" i="1"/>
  <c r="Z1014" i="1"/>
  <c r="Y1014" i="1"/>
  <c r="X1014" i="1"/>
  <c r="X3489" i="1"/>
  <c r="Z3489" i="1"/>
  <c r="Y3489" i="1"/>
  <c r="AA3489" i="1"/>
  <c r="X1172" i="1"/>
  <c r="Z1494" i="1"/>
  <c r="AA1494" i="1"/>
  <c r="X1494" i="1"/>
  <c r="Y1494" i="1"/>
  <c r="AA1214" i="1"/>
  <c r="X1214" i="1"/>
  <c r="Z1214" i="1"/>
  <c r="Y1214" i="1"/>
  <c r="Z3058" i="1"/>
  <c r="Y3058" i="1"/>
  <c r="AA3058" i="1"/>
  <c r="X3058" i="1"/>
  <c r="Z1879" i="1"/>
  <c r="AA2736" i="1"/>
  <c r="Z2736" i="1"/>
  <c r="X2736" i="1"/>
  <c r="Y2736" i="1"/>
  <c r="AA332" i="1"/>
  <c r="AA3132" i="1"/>
  <c r="Z3132" i="1"/>
  <c r="Y3132" i="1"/>
  <c r="X3132" i="1"/>
  <c r="X2537" i="1"/>
  <c r="AA2537" i="1"/>
  <c r="Y2537" i="1"/>
  <c r="Z2537" i="1"/>
  <c r="Z3342" i="1"/>
  <c r="Y3342" i="1"/>
  <c r="X3342" i="1"/>
  <c r="AA3342" i="1"/>
  <c r="AA1655" i="1"/>
  <c r="Z1655" i="1"/>
  <c r="X1655" i="1"/>
  <c r="Z1361" i="1"/>
  <c r="X1361" i="1"/>
  <c r="AA1361" i="1"/>
  <c r="Y1361" i="1"/>
  <c r="AA3044" i="1"/>
  <c r="Z3044" i="1"/>
  <c r="Y3044" i="1"/>
  <c r="X3044" i="1"/>
  <c r="X3128" i="1"/>
  <c r="AA3128" i="1"/>
  <c r="Z3128" i="1"/>
  <c r="Y3128" i="1"/>
  <c r="AA1861" i="1"/>
  <c r="X1861" i="1"/>
  <c r="Y1861" i="1"/>
  <c r="Y1175" i="1"/>
  <c r="Z1175" i="1"/>
  <c r="X1175" i="1"/>
  <c r="AA1175" i="1"/>
  <c r="Y720" i="1"/>
  <c r="X720" i="1"/>
  <c r="AA720" i="1"/>
  <c r="Z720" i="1"/>
  <c r="Z321" i="1"/>
  <c r="AA321" i="1"/>
  <c r="X321" i="1"/>
  <c r="AA521" i="1"/>
  <c r="Y521" i="1"/>
  <c r="X521" i="1"/>
  <c r="AA2561" i="1"/>
  <c r="Y2561" i="1"/>
  <c r="Z2561" i="1"/>
  <c r="X2561" i="1"/>
  <c r="AA3184" i="1"/>
  <c r="Z3184" i="1"/>
  <c r="Y3184" i="1"/>
  <c r="X3184" i="1"/>
  <c r="AA1137" i="1"/>
  <c r="AA1525" i="1"/>
  <c r="Z1525" i="1"/>
  <c r="X1525" i="1"/>
  <c r="Y1525" i="1"/>
  <c r="AA237" i="1"/>
  <c r="Z237" i="1"/>
  <c r="X237" i="1"/>
  <c r="Y237" i="1"/>
  <c r="AA2733" i="1"/>
  <c r="Z2733" i="1"/>
  <c r="Y2733" i="1"/>
  <c r="X2733" i="1"/>
  <c r="AA3405" i="1"/>
  <c r="Z3405" i="1"/>
  <c r="Y3405" i="1"/>
  <c r="X3405" i="1"/>
  <c r="AA3272" i="1"/>
  <c r="Z3272" i="1"/>
  <c r="Y3272" i="1"/>
  <c r="X3272" i="1"/>
  <c r="Z1543" i="1"/>
  <c r="AA1543" i="1"/>
  <c r="X1543" i="1"/>
  <c r="X766" i="1"/>
  <c r="Y766" i="1"/>
  <c r="AA766" i="1"/>
  <c r="Z766" i="1"/>
  <c r="AA1011" i="1"/>
  <c r="Z1011" i="1"/>
  <c r="Y1011" i="1"/>
  <c r="X1011" i="1"/>
  <c r="AA640" i="1"/>
  <c r="Z640" i="1"/>
  <c r="Y640" i="1"/>
  <c r="X640" i="1"/>
  <c r="Z1707" i="1"/>
  <c r="X1707" i="1"/>
  <c r="Y1707" i="1"/>
  <c r="AA1707" i="1"/>
  <c r="AA2442" i="1"/>
  <c r="Y2442" i="1"/>
  <c r="X2442" i="1"/>
  <c r="Z2442" i="1"/>
  <c r="AA2831" i="1"/>
  <c r="Y2831" i="1"/>
  <c r="X2831" i="1"/>
  <c r="X535" i="1"/>
  <c r="Y535" i="1"/>
  <c r="AA535" i="1"/>
  <c r="Z731" i="1"/>
  <c r="Y731" i="1"/>
  <c r="X731" i="1"/>
  <c r="X2729" i="1"/>
  <c r="AA2729" i="1"/>
  <c r="Z2729" i="1"/>
  <c r="Y2729" i="1"/>
  <c r="Y1938" i="1"/>
  <c r="AA1938" i="1"/>
  <c r="Z1938" i="1"/>
  <c r="X1938" i="1"/>
  <c r="X615" i="1"/>
  <c r="Z615" i="1"/>
  <c r="Y615" i="1"/>
  <c r="AA615" i="1"/>
  <c r="Y1949" i="1"/>
  <c r="Z1949" i="1"/>
  <c r="X1949" i="1"/>
  <c r="AA1949" i="1"/>
  <c r="Z703" i="1"/>
  <c r="Y703" i="1"/>
  <c r="AA703" i="1"/>
  <c r="Z213" i="1"/>
  <c r="Y213" i="1"/>
  <c r="X213" i="1"/>
  <c r="AA213" i="1"/>
  <c r="AA2547" i="1"/>
  <c r="Z2547" i="1"/>
  <c r="Y2547" i="1"/>
  <c r="X2547" i="1"/>
  <c r="AA2792" i="1"/>
  <c r="Z2792" i="1"/>
  <c r="Y2792" i="1"/>
  <c r="X2792" i="1"/>
  <c r="AA2302" i="1"/>
  <c r="Y2302" i="1"/>
  <c r="X2302" i="1"/>
  <c r="Z2302" i="1"/>
  <c r="AA2218" i="1"/>
  <c r="Z2218" i="1"/>
  <c r="Y2218" i="1"/>
  <c r="X2218" i="1"/>
  <c r="Y2495" i="1"/>
  <c r="Z3174" i="1"/>
  <c r="Y3174" i="1"/>
  <c r="X3174" i="1"/>
  <c r="AA3174" i="1"/>
  <c r="X1564" i="1"/>
  <c r="Z1564" i="1"/>
  <c r="Y1564" i="1"/>
  <c r="AA1564" i="1"/>
  <c r="Z920" i="1"/>
  <c r="AA2852" i="1"/>
  <c r="Y1221" i="1"/>
  <c r="AA230" i="1"/>
  <c r="Z230" i="1"/>
  <c r="Y230" i="1"/>
  <c r="X230" i="1"/>
  <c r="AA2558" i="1"/>
  <c r="Z2558" i="1"/>
  <c r="Y2558" i="1"/>
  <c r="X2558" i="1"/>
  <c r="AA3475" i="1"/>
  <c r="Z3475" i="1"/>
  <c r="X3475" i="1"/>
  <c r="Y3475" i="1"/>
  <c r="Y2117" i="1"/>
  <c r="X2117" i="1"/>
  <c r="Z2117" i="1"/>
  <c r="AA2117" i="1"/>
  <c r="Y1312" i="1"/>
  <c r="Z1312" i="1"/>
  <c r="X1312" i="1"/>
  <c r="AA1312" i="1"/>
  <c r="Z227" i="1"/>
  <c r="Y227" i="1"/>
  <c r="X227" i="1"/>
  <c r="AA227" i="1"/>
  <c r="AA1609" i="1"/>
  <c r="Z1609" i="1"/>
  <c r="X1609" i="1"/>
  <c r="Y1609" i="1"/>
  <c r="AA258" i="1"/>
  <c r="Z258" i="1"/>
  <c r="Y258" i="1"/>
  <c r="X258" i="1"/>
  <c r="AA804" i="1"/>
  <c r="Y804" i="1"/>
  <c r="X804" i="1"/>
  <c r="Z804" i="1"/>
  <c r="AA2771" i="1"/>
  <c r="X3391" i="1"/>
  <c r="AA3391" i="1"/>
  <c r="Z3391" i="1"/>
  <c r="Y794" i="1"/>
  <c r="AA1389" i="1"/>
  <c r="Y1389" i="1"/>
  <c r="X1389" i="1"/>
  <c r="AA2785" i="1"/>
  <c r="X2785" i="1"/>
  <c r="Z2785" i="1"/>
  <c r="Y2785" i="1"/>
  <c r="AA2995" i="1"/>
  <c r="X2995" i="1"/>
  <c r="Z2995" i="1"/>
  <c r="Y2995" i="1"/>
  <c r="X2358" i="1"/>
  <c r="AA2358" i="1"/>
  <c r="Y2358" i="1"/>
  <c r="Z2358" i="1"/>
  <c r="AA1417" i="1"/>
  <c r="AA1280" i="1"/>
  <c r="Y1280" i="1"/>
  <c r="Z1280" i="1"/>
  <c r="X1280" i="1"/>
  <c r="AA706" i="1"/>
  <c r="Z706" i="1"/>
  <c r="Y706" i="1"/>
  <c r="X706" i="1"/>
  <c r="Z1098" i="1"/>
  <c r="Y2460" i="1"/>
  <c r="X2460" i="1"/>
  <c r="AA2460" i="1"/>
  <c r="Z2460" i="1"/>
  <c r="AA2306" i="1"/>
  <c r="Z2306" i="1"/>
  <c r="Y2306" i="1"/>
  <c r="X2306" i="1"/>
  <c r="AA2054" i="1"/>
  <c r="Z2054" i="1"/>
  <c r="Y2054" i="1"/>
  <c r="X2054" i="1"/>
  <c r="Z1109" i="1"/>
  <c r="X1109" i="1"/>
  <c r="AA1109" i="1"/>
  <c r="Y1109" i="1"/>
  <c r="Y990" i="1"/>
  <c r="X990" i="1"/>
  <c r="AA990" i="1"/>
  <c r="Z990" i="1"/>
  <c r="X3240" i="1"/>
  <c r="AA3240" i="1"/>
  <c r="Z3240" i="1"/>
  <c r="Y3240" i="1"/>
  <c r="AA2292" i="1"/>
  <c r="Y1816" i="1"/>
  <c r="Y1301" i="1"/>
  <c r="X1301" i="1"/>
  <c r="AA1301" i="1"/>
  <c r="Z1301" i="1"/>
  <c r="Y1543" i="1"/>
  <c r="AA1235" i="1"/>
  <c r="Z2747" i="1"/>
  <c r="Y3419" i="1"/>
  <c r="AA3419" i="1"/>
  <c r="X3419" i="1"/>
  <c r="Y3331" i="1"/>
  <c r="X3331" i="1"/>
  <c r="AA3331" i="1"/>
  <c r="Z3331" i="1"/>
  <c r="Z3065" i="1"/>
  <c r="Y3065" i="1"/>
  <c r="X3065" i="1"/>
  <c r="AA3065" i="1"/>
  <c r="Z2232" i="1"/>
  <c r="Y2232" i="1"/>
  <c r="X2232" i="1"/>
  <c r="AA2232" i="1"/>
  <c r="AA1245" i="1"/>
  <c r="Y1245" i="1"/>
  <c r="X1245" i="1"/>
  <c r="Z811" i="1"/>
  <c r="Z300" i="1"/>
  <c r="Y300" i="1"/>
  <c r="AA300" i="1"/>
  <c r="X300" i="1"/>
  <c r="Z2908" i="1"/>
  <c r="AA2908" i="1"/>
  <c r="Y2908" i="1"/>
  <c r="X2908" i="1"/>
  <c r="Z1788" i="1"/>
  <c r="Y1788" i="1"/>
  <c r="AA1788" i="1"/>
  <c r="X1788" i="1"/>
  <c r="Y1249" i="1"/>
  <c r="Z1249" i="1"/>
  <c r="X1249" i="1"/>
  <c r="Y318" i="1"/>
  <c r="X318" i="1"/>
  <c r="Y1756" i="1"/>
  <c r="X1756" i="1"/>
  <c r="AA1756" i="1"/>
  <c r="Z1756" i="1"/>
  <c r="Z1217" i="1"/>
  <c r="Y1217" i="1"/>
  <c r="X1217" i="1"/>
  <c r="AA1217" i="1"/>
  <c r="Y1735" i="1"/>
  <c r="X1735" i="1"/>
  <c r="AA1735" i="1"/>
  <c r="Z1735" i="1"/>
  <c r="X1753" i="1"/>
  <c r="AA1753" i="1"/>
  <c r="Z1753" i="1"/>
  <c r="Y1753" i="1"/>
  <c r="AA2096" i="1"/>
  <c r="Z2096" i="1"/>
  <c r="Y2096" i="1"/>
  <c r="X2096" i="1"/>
  <c r="AA759" i="1"/>
  <c r="Z759" i="1"/>
  <c r="Y759" i="1"/>
  <c r="X759" i="1"/>
  <c r="Z661" i="1"/>
  <c r="Y661" i="1"/>
  <c r="X661" i="1"/>
  <c r="AA661" i="1"/>
  <c r="AA3226" i="1"/>
  <c r="Y3226" i="1"/>
  <c r="X3226" i="1"/>
  <c r="AA1882" i="1"/>
  <c r="Z1882" i="1"/>
  <c r="X1882" i="1"/>
  <c r="AA1000" i="1"/>
  <c r="Z1000" i="1"/>
  <c r="Y1000" i="1"/>
  <c r="X1000" i="1"/>
  <c r="AA923" i="1"/>
  <c r="Z923" i="1"/>
  <c r="Y923" i="1"/>
  <c r="X923" i="1"/>
  <c r="AA3233" i="1"/>
  <c r="Z3233" i="1"/>
  <c r="X3233" i="1"/>
  <c r="Y3233" i="1"/>
  <c r="X335" i="1"/>
  <c r="AA335" i="1"/>
  <c r="Z335" i="1"/>
  <c r="Y335" i="1"/>
  <c r="AA1158" i="1"/>
  <c r="Z1158" i="1"/>
  <c r="Y1158" i="1"/>
  <c r="X1158" i="1"/>
  <c r="X248" i="1"/>
  <c r="AA248" i="1"/>
  <c r="Z248" i="1"/>
  <c r="Y248" i="1"/>
  <c r="X783" i="1"/>
  <c r="AA783" i="1"/>
  <c r="Z783" i="1"/>
  <c r="Y783" i="1"/>
  <c r="AA2029" i="1"/>
  <c r="Z2029" i="1"/>
  <c r="X2029" i="1"/>
  <c r="Y2029" i="1"/>
  <c r="AA2481" i="1"/>
  <c r="Z2481" i="1"/>
  <c r="Y2481" i="1"/>
  <c r="X2481" i="1"/>
  <c r="Z3293" i="1"/>
  <c r="AA3293" i="1"/>
  <c r="X3293" i="1"/>
  <c r="Y3293" i="1"/>
  <c r="X1956" i="1"/>
  <c r="Y1956" i="1"/>
  <c r="AA1956" i="1"/>
  <c r="AA906" i="1"/>
  <c r="Y906" i="1"/>
  <c r="X906" i="1"/>
  <c r="Z906" i="1"/>
  <c r="Z1221" i="1"/>
  <c r="AA1221" i="1"/>
  <c r="X1221" i="1"/>
  <c r="Z1732" i="1"/>
  <c r="Y1732" i="1"/>
  <c r="X1732" i="1"/>
  <c r="AA1732" i="1"/>
  <c r="Z1004" i="1"/>
  <c r="Z521" i="1"/>
  <c r="AA3023" i="1"/>
  <c r="Y3023" i="1"/>
  <c r="X3023" i="1"/>
  <c r="Z3023" i="1"/>
  <c r="AA3107" i="1"/>
  <c r="Y3107" i="1"/>
  <c r="X3107" i="1"/>
  <c r="Z3107" i="1"/>
  <c r="AA2379" i="1"/>
  <c r="Z2379" i="1"/>
  <c r="Y2379" i="1"/>
  <c r="X2379" i="1"/>
  <c r="AA1833" i="1"/>
  <c r="Y1833" i="1"/>
  <c r="X1833" i="1"/>
  <c r="Z1833" i="1"/>
  <c r="AA1140" i="1"/>
  <c r="Z1140" i="1"/>
  <c r="Y1140" i="1"/>
  <c r="X1140" i="1"/>
  <c r="Z692" i="1"/>
  <c r="Y692" i="1"/>
  <c r="X692" i="1"/>
  <c r="AA2897" i="1"/>
  <c r="Z2897" i="1"/>
  <c r="Y2897" i="1"/>
  <c r="AA3030" i="1"/>
  <c r="Z3030" i="1"/>
  <c r="Y3030" i="1"/>
  <c r="X3030" i="1"/>
  <c r="Y2365" i="1"/>
  <c r="X2365" i="1"/>
  <c r="Z2365" i="1"/>
  <c r="AA2365" i="1"/>
  <c r="Y2799" i="1"/>
  <c r="X2799" i="1"/>
  <c r="Z2799" i="1"/>
  <c r="Z517" i="1"/>
  <c r="X517" i="1"/>
  <c r="Y517" i="1"/>
  <c r="Z104" i="1"/>
  <c r="Y104" i="1"/>
  <c r="X104" i="1"/>
  <c r="AA104" i="1"/>
  <c r="X3209" i="1"/>
  <c r="AA3209" i="1"/>
  <c r="Z3209" i="1"/>
  <c r="AA3251" i="1"/>
  <c r="Z3251" i="1"/>
  <c r="Y3251" i="1"/>
  <c r="X3251" i="1"/>
  <c r="AA2635" i="1"/>
  <c r="Z2635" i="1"/>
  <c r="Y2635" i="1"/>
  <c r="X2635" i="1"/>
  <c r="Z997" i="1"/>
  <c r="Y997" i="1"/>
  <c r="X997" i="1"/>
  <c r="AA997" i="1"/>
  <c r="Y738" i="1"/>
  <c r="X738" i="1"/>
  <c r="AA738" i="1"/>
  <c r="Z738" i="1"/>
  <c r="AA598" i="1"/>
  <c r="Y598" i="1"/>
  <c r="Z598" i="1"/>
  <c r="X598" i="1"/>
  <c r="AA423" i="1"/>
  <c r="Z423" i="1"/>
  <c r="Y423" i="1"/>
  <c r="X423" i="1"/>
  <c r="X269" i="1"/>
  <c r="Y269" i="1"/>
  <c r="Z269" i="1"/>
  <c r="AA2883" i="1"/>
  <c r="Z2883" i="1"/>
  <c r="Y2883" i="1"/>
  <c r="X2883" i="1"/>
  <c r="X2337" i="1"/>
  <c r="AA2337" i="1"/>
  <c r="Y2337" i="1"/>
  <c r="Z2337" i="1"/>
  <c r="AA3205" i="1"/>
  <c r="Z3205" i="1"/>
  <c r="Y3205" i="1"/>
  <c r="X3205" i="1"/>
  <c r="AA1119" i="1"/>
  <c r="Y1119" i="1"/>
  <c r="X1119" i="1"/>
  <c r="Z1119" i="1"/>
  <c r="Z510" i="1"/>
  <c r="X510" i="1"/>
  <c r="Y510" i="1"/>
  <c r="AA510" i="1"/>
  <c r="Y2467" i="1"/>
  <c r="X2467" i="1"/>
  <c r="Z2467" i="1"/>
  <c r="Y1648" i="1"/>
  <c r="X1648" i="1"/>
  <c r="AA1648" i="1"/>
  <c r="Z1648" i="1"/>
  <c r="X983" i="1"/>
  <c r="AA983" i="1"/>
  <c r="Z983" i="1"/>
  <c r="Y983" i="1"/>
  <c r="AA2005" i="1"/>
  <c r="X2005" i="1"/>
  <c r="Y2005" i="1"/>
  <c r="Z675" i="1"/>
  <c r="Y675" i="1"/>
  <c r="X675" i="1"/>
  <c r="AA675" i="1"/>
  <c r="X2673" i="1"/>
  <c r="AA2673" i="1"/>
  <c r="Z2673" i="1"/>
  <c r="Y2673" i="1"/>
  <c r="Y2866" i="1"/>
  <c r="AA1567" i="1"/>
  <c r="Z1567" i="1"/>
  <c r="Y1567" i="1"/>
  <c r="X1567" i="1"/>
  <c r="X1259" i="1"/>
  <c r="Y1259" i="1"/>
  <c r="AA1259" i="1"/>
  <c r="Z1259" i="1"/>
  <c r="AA279" i="1"/>
  <c r="Z279" i="1"/>
  <c r="Y279" i="1"/>
  <c r="X279" i="1"/>
  <c r="X920" i="1"/>
  <c r="Y920" i="1"/>
  <c r="Z1375" i="1"/>
  <c r="AA1375" i="1"/>
  <c r="Y1375" i="1"/>
  <c r="X1375" i="1"/>
  <c r="Y633" i="1"/>
  <c r="AA633" i="1"/>
  <c r="X633" i="1"/>
  <c r="Z633" i="1"/>
  <c r="AA2596" i="1"/>
  <c r="X2596" i="1"/>
  <c r="Z2596" i="1"/>
  <c r="Y2596" i="1"/>
  <c r="Y3394" i="1"/>
  <c r="Z3394" i="1"/>
  <c r="AA3394" i="1"/>
  <c r="Y2855" i="1"/>
  <c r="X2855" i="1"/>
  <c r="AA2855" i="1"/>
  <c r="Z2855" i="1"/>
  <c r="AA2127" i="1"/>
  <c r="Z2127" i="1"/>
  <c r="Y2127" i="1"/>
  <c r="X2127" i="1"/>
  <c r="Z1224" i="1"/>
  <c r="Y1224" i="1"/>
  <c r="X1224" i="1"/>
  <c r="AA1224" i="1"/>
  <c r="AA1553" i="1"/>
  <c r="Z1553" i="1"/>
  <c r="Y1553" i="1"/>
  <c r="X1553" i="1"/>
  <c r="X881" i="1"/>
  <c r="Y881" i="1"/>
  <c r="AA881" i="1"/>
  <c r="AA34" i="1"/>
  <c r="X34" i="1"/>
  <c r="Z34" i="1"/>
  <c r="Y34" i="1"/>
  <c r="AA2173" i="1"/>
  <c r="Y2173" i="1"/>
  <c r="X2173" i="1"/>
  <c r="Z2173" i="1"/>
  <c r="Z1816" i="1"/>
  <c r="X1816" i="1"/>
  <c r="AA1816" i="1"/>
  <c r="Z3373" i="1"/>
  <c r="Y3373" i="1"/>
  <c r="X3373" i="1"/>
  <c r="AA3373" i="1"/>
  <c r="Z3093" i="1"/>
  <c r="Y3093" i="1"/>
  <c r="AA3093" i="1"/>
  <c r="X3093" i="1"/>
  <c r="AA2176" i="1"/>
  <c r="Z2176" i="1"/>
  <c r="Y2176" i="1"/>
  <c r="Y1385" i="1"/>
  <c r="X1385" i="1"/>
  <c r="AA1385" i="1"/>
  <c r="Z1385" i="1"/>
  <c r="AA2505" i="1"/>
  <c r="Z2075" i="1"/>
  <c r="X2075" i="1"/>
  <c r="Y2075" i="1"/>
  <c r="AA2075" i="1"/>
  <c r="AA794" i="1"/>
  <c r="X794" i="1"/>
  <c r="Z794" i="1"/>
  <c r="AA1032" i="1"/>
  <c r="Z1032" i="1"/>
  <c r="Y1032" i="1"/>
  <c r="X1032" i="1"/>
  <c r="Y3303" i="1"/>
  <c r="AA3303" i="1"/>
  <c r="Z3303" i="1"/>
  <c r="X3303" i="1"/>
  <c r="Z1364" i="1"/>
  <c r="AA1364" i="1"/>
  <c r="X1364" i="1"/>
  <c r="Y1364" i="1"/>
  <c r="X90" i="1"/>
  <c r="Y90" i="1"/>
  <c r="AA90" i="1"/>
  <c r="Z90" i="1"/>
  <c r="X703" i="1"/>
  <c r="AA1203" i="1"/>
  <c r="Z3321" i="1"/>
  <c r="Y3321" i="1"/>
  <c r="X3321" i="1"/>
  <c r="AA3321" i="1"/>
  <c r="Y2040" i="1"/>
  <c r="Z2040" i="1"/>
  <c r="X2040" i="1"/>
  <c r="Z752" i="1"/>
  <c r="AA927" i="1"/>
  <c r="Z927" i="1"/>
  <c r="Y927" i="1"/>
  <c r="X927" i="1"/>
  <c r="AA2295" i="1"/>
  <c r="Z2295" i="1"/>
  <c r="Y2295" i="1"/>
  <c r="X2295" i="1"/>
  <c r="X1819" i="1"/>
  <c r="Z1819" i="1"/>
  <c r="Y1819" i="1"/>
  <c r="AA1819" i="1"/>
  <c r="Y1343" i="1"/>
  <c r="X1343" i="1"/>
  <c r="Z1343" i="1"/>
  <c r="AA1343" i="1"/>
  <c r="AA1238" i="1"/>
  <c r="Z1238" i="1"/>
  <c r="Y1238" i="1"/>
  <c r="X1238" i="1"/>
  <c r="Z2831" i="1"/>
  <c r="Y2950" i="1"/>
  <c r="X2950" i="1"/>
  <c r="AA2950" i="1"/>
  <c r="Z2950" i="1"/>
  <c r="Z2313" i="1"/>
  <c r="X2313" i="1"/>
  <c r="AA2313" i="1"/>
  <c r="Y2313" i="1"/>
  <c r="Z402" i="1"/>
  <c r="AA402" i="1"/>
  <c r="Y402" i="1"/>
  <c r="AA2666" i="1"/>
  <c r="X2666" i="1"/>
  <c r="Z2666" i="1"/>
  <c r="X1931" i="1"/>
  <c r="Z1931" i="1"/>
  <c r="AA1931" i="1"/>
  <c r="Y1931" i="1"/>
  <c r="AA832" i="1"/>
  <c r="Z832" i="1"/>
  <c r="Y832" i="1"/>
  <c r="X832" i="1"/>
  <c r="AA1021" i="1"/>
  <c r="Z1021" i="1"/>
  <c r="Y1021" i="1"/>
  <c r="X1021" i="1"/>
  <c r="X3380" i="1"/>
  <c r="AA3380" i="1"/>
  <c r="Y3380" i="1"/>
  <c r="Z3380" i="1"/>
  <c r="AA1672" i="1"/>
  <c r="Z1672" i="1"/>
  <c r="Y1672" i="1"/>
  <c r="X1672" i="1"/>
  <c r="Y608" i="1"/>
  <c r="X608" i="1"/>
  <c r="AA608" i="1"/>
  <c r="Z608" i="1"/>
  <c r="AA2817" i="1"/>
  <c r="Z2817" i="1"/>
  <c r="Y2817" i="1"/>
  <c r="X2817" i="1"/>
  <c r="AA1172" i="1"/>
  <c r="Z1172" i="1"/>
  <c r="Y1172" i="1"/>
  <c r="AA612" i="1"/>
  <c r="Z612" i="1"/>
  <c r="X612" i="1"/>
  <c r="Y612" i="1"/>
  <c r="Z3226" i="1"/>
  <c r="Y2701" i="1"/>
  <c r="X2701" i="1"/>
  <c r="AA2701" i="1"/>
  <c r="Y1882" i="1"/>
  <c r="Z1231" i="1"/>
  <c r="Y1231" i="1"/>
  <c r="X1231" i="1"/>
  <c r="AA1231" i="1"/>
  <c r="Y2033" i="1"/>
  <c r="X2033" i="1"/>
  <c r="Z2033" i="1"/>
  <c r="AA2033" i="1"/>
  <c r="X234" i="1"/>
  <c r="AA934" i="1"/>
  <c r="Z934" i="1"/>
  <c r="Y934" i="1"/>
  <c r="X934" i="1"/>
  <c r="X3345" i="1"/>
  <c r="AA3345" i="1"/>
  <c r="Z3345" i="1"/>
  <c r="Y3345" i="1"/>
  <c r="AA1511" i="1"/>
  <c r="Z1511" i="1"/>
  <c r="X1511" i="1"/>
  <c r="Y1511" i="1"/>
  <c r="Z2796" i="1"/>
  <c r="Y2796" i="1"/>
  <c r="X2796" i="1"/>
  <c r="AA2796" i="1"/>
  <c r="AA1004" i="1"/>
  <c r="X1004" i="1"/>
  <c r="Y479" i="1"/>
  <c r="X479" i="1"/>
  <c r="AA479" i="1"/>
  <c r="Z479" i="1"/>
  <c r="Z3447" i="1"/>
  <c r="Y2901" i="1"/>
  <c r="Z2901" i="1"/>
  <c r="X2901" i="1"/>
  <c r="AA2901" i="1"/>
  <c r="Y1774" i="1"/>
  <c r="Z1774" i="1"/>
  <c r="X1774" i="1"/>
  <c r="X1060" i="1"/>
  <c r="AA1060" i="1"/>
  <c r="Z1060" i="1"/>
  <c r="Y1060" i="1"/>
  <c r="Z45" i="1"/>
  <c r="Y45" i="1"/>
  <c r="X45" i="1"/>
  <c r="AA45" i="1"/>
  <c r="Y822" i="1"/>
  <c r="X822" i="1"/>
  <c r="AA822" i="1"/>
  <c r="Z822" i="1"/>
  <c r="AA3079" i="1"/>
  <c r="Z3079" i="1"/>
  <c r="X3079" i="1"/>
  <c r="Y3079" i="1"/>
  <c r="AA2400" i="1"/>
  <c r="Z2400" i="1"/>
  <c r="X2400" i="1"/>
  <c r="Y2400" i="1"/>
  <c r="Y1438" i="1"/>
  <c r="X1067" i="1"/>
  <c r="Z514" i="1"/>
  <c r="AA514" i="1"/>
  <c r="X514" i="1"/>
  <c r="Y1161" i="1"/>
  <c r="X1161" i="1"/>
  <c r="Z1161" i="1"/>
  <c r="AA1161" i="1"/>
  <c r="AA3482" i="1"/>
  <c r="Y3482" i="1"/>
  <c r="Z3482" i="1"/>
  <c r="X3482" i="1"/>
  <c r="AA2512" i="1"/>
  <c r="X2512" i="1"/>
  <c r="Z2512" i="1"/>
  <c r="Y2512" i="1"/>
  <c r="Z2502" i="1"/>
  <c r="X962" i="1"/>
  <c r="Z3422" i="1"/>
  <c r="AA3422" i="1"/>
  <c r="X3422" i="1"/>
  <c r="Y3422" i="1"/>
  <c r="X2869" i="1"/>
  <c r="AA2869" i="1"/>
  <c r="Y2869" i="1"/>
  <c r="X965" i="1"/>
  <c r="Y965" i="1"/>
  <c r="AA965" i="1"/>
  <c r="AA2495" i="1"/>
  <c r="Z2495" i="1"/>
  <c r="X2495" i="1"/>
  <c r="Z3356" i="1"/>
  <c r="Y3356" i="1"/>
  <c r="X3356" i="1"/>
  <c r="AA3356" i="1"/>
  <c r="Z2250" i="1"/>
  <c r="AA2250" i="1"/>
  <c r="Y2250" i="1"/>
  <c r="AA948" i="1"/>
  <c r="Z948" i="1"/>
  <c r="Y948" i="1"/>
  <c r="X948" i="1"/>
  <c r="Y1305" i="1"/>
  <c r="AA1305" i="1"/>
  <c r="Z1305" i="1"/>
  <c r="X3135" i="1"/>
  <c r="Z3135" i="1"/>
  <c r="AA3135" i="1"/>
  <c r="Y3135" i="1"/>
  <c r="AA972" i="1"/>
  <c r="Y972" i="1"/>
  <c r="X972" i="1"/>
  <c r="Z972" i="1"/>
  <c r="Z2320" i="1"/>
  <c r="AA2320" i="1"/>
  <c r="Y2320" i="1"/>
  <c r="X2320" i="1"/>
  <c r="AA2838" i="1"/>
  <c r="Y2838" i="1"/>
  <c r="X2838" i="1"/>
  <c r="X1046" i="1"/>
  <c r="AA1046" i="1"/>
  <c r="Z1046" i="1"/>
  <c r="Y1046" i="1"/>
  <c r="X2806" i="1"/>
  <c r="AA2806" i="1"/>
  <c r="Z2806" i="1"/>
  <c r="Y2806" i="1"/>
  <c r="AA1518" i="1"/>
  <c r="Z1518" i="1"/>
  <c r="Y1518" i="1"/>
  <c r="X1518" i="1"/>
  <c r="X41" i="1"/>
  <c r="AA41" i="1"/>
  <c r="Y41" i="1"/>
  <c r="Z41" i="1"/>
  <c r="AA696" i="1"/>
  <c r="Y2509" i="1"/>
  <c r="AA2509" i="1"/>
  <c r="X2509" i="1"/>
  <c r="AA2243" i="1"/>
  <c r="Z2243" i="1"/>
  <c r="Y2243" i="1"/>
  <c r="X2243" i="1"/>
  <c r="X1088" i="1"/>
  <c r="X2449" i="1"/>
  <c r="AA2449" i="1"/>
  <c r="Z2449" i="1"/>
  <c r="Y2449" i="1"/>
  <c r="Y3163" i="1"/>
  <c r="X3163" i="1"/>
  <c r="AA3163" i="1"/>
  <c r="Z3163" i="1"/>
  <c r="AA1966" i="1"/>
  <c r="Y1966" i="1"/>
  <c r="X1966" i="1"/>
  <c r="Z1966" i="1"/>
  <c r="AA1420" i="1"/>
  <c r="Z1420" i="1"/>
  <c r="Y1420" i="1"/>
  <c r="X1420" i="1"/>
  <c r="Y2439" i="1"/>
  <c r="AA2439" i="1"/>
  <c r="Z2439" i="1"/>
  <c r="X2439" i="1"/>
  <c r="Y752" i="1"/>
  <c r="X752" i="1"/>
  <c r="AA136" i="1"/>
  <c r="Y136" i="1"/>
  <c r="X136" i="1"/>
  <c r="Z2750" i="1"/>
  <c r="AA2750" i="1"/>
  <c r="Y2750" i="1"/>
  <c r="X2750" i="1"/>
  <c r="AA2967" i="1"/>
  <c r="Z2967" i="1"/>
  <c r="Y2967" i="1"/>
  <c r="X2967" i="1"/>
  <c r="Z1546" i="1"/>
  <c r="Y1546" i="1"/>
  <c r="AA1546" i="1"/>
  <c r="AA566" i="1"/>
  <c r="Z566" i="1"/>
  <c r="Y566" i="1"/>
  <c r="X566" i="1"/>
  <c r="AA475" i="1"/>
  <c r="AA3384" i="1"/>
  <c r="Z3384" i="1"/>
  <c r="X3384" i="1"/>
  <c r="Z2026" i="1"/>
  <c r="X2026" i="1"/>
  <c r="Y2026" i="1"/>
  <c r="AA2026" i="1"/>
  <c r="Z2194" i="1"/>
  <c r="Y2194" i="1"/>
  <c r="AA2194" i="1"/>
  <c r="X2194" i="1"/>
  <c r="X2292" i="1"/>
  <c r="X899" i="1"/>
  <c r="AA899" i="1"/>
  <c r="Z899" i="1"/>
  <c r="Y899" i="1"/>
  <c r="AA1273" i="1"/>
  <c r="X1273" i="1"/>
  <c r="Z1273" i="1"/>
  <c r="Z3237" i="1"/>
  <c r="Y3237" i="1"/>
  <c r="X3237" i="1"/>
  <c r="AA3237" i="1"/>
  <c r="X2019" i="1"/>
  <c r="Y2019" i="1"/>
  <c r="Z2019" i="1"/>
  <c r="AA2019" i="1"/>
  <c r="AA710" i="1"/>
  <c r="X710" i="1"/>
  <c r="Z710" i="1"/>
  <c r="AA458" i="1"/>
  <c r="Z458" i="1"/>
  <c r="Y458" i="1"/>
  <c r="X458" i="1"/>
  <c r="Y3142" i="1"/>
  <c r="Z3142" i="1"/>
  <c r="X3142" i="1"/>
  <c r="AA3142" i="1"/>
  <c r="Z2008" i="1"/>
  <c r="Y2008" i="1"/>
  <c r="X2008" i="1"/>
  <c r="AA2008" i="1"/>
  <c r="AA1063" i="1"/>
  <c r="Z1063" i="1"/>
  <c r="X1063" i="1"/>
  <c r="Y1063" i="1"/>
  <c r="Y531" i="1"/>
  <c r="X531" i="1"/>
  <c r="Z531" i="1"/>
  <c r="AA531" i="1"/>
  <c r="Y2621" i="1"/>
  <c r="X2621" i="1"/>
  <c r="AA2621" i="1"/>
  <c r="Z2621" i="1"/>
  <c r="AA2600" i="1"/>
  <c r="Z2600" i="1"/>
  <c r="Y2600" i="1"/>
  <c r="X2600" i="1"/>
  <c r="AA1641" i="1"/>
  <c r="Z1641" i="1"/>
  <c r="Y1641" i="1"/>
  <c r="X1641" i="1"/>
  <c r="Z297" i="1"/>
  <c r="Z388" i="1"/>
  <c r="X388" i="1"/>
  <c r="Y388" i="1"/>
  <c r="X3016" i="1"/>
  <c r="AA3016" i="1"/>
  <c r="Z3016" i="1"/>
  <c r="Y3016" i="1"/>
  <c r="AA3359" i="1"/>
  <c r="Z3359" i="1"/>
  <c r="Y3359" i="1"/>
  <c r="X3359" i="1"/>
  <c r="Y1942" i="1"/>
  <c r="Z1490" i="1"/>
  <c r="AA1490" i="1"/>
  <c r="Y1490" i="1"/>
  <c r="X1490" i="1"/>
  <c r="X2761" i="1"/>
  <c r="Y2761" i="1"/>
  <c r="Z2761" i="1"/>
  <c r="AA2761" i="1"/>
  <c r="AA2565" i="1"/>
  <c r="Z2565" i="1"/>
  <c r="Y2565" i="1"/>
  <c r="X2565" i="1"/>
  <c r="X1928" i="1"/>
  <c r="Y1928" i="1"/>
  <c r="Z1928" i="1"/>
  <c r="Z1144" i="1"/>
  <c r="Y1144" i="1"/>
  <c r="X1144" i="1"/>
  <c r="AA1144" i="1"/>
  <c r="Z1193" i="1"/>
  <c r="X1193" i="1"/>
  <c r="Y1193" i="1"/>
  <c r="AA1193" i="1"/>
  <c r="Z234" i="1"/>
  <c r="AA234" i="1"/>
  <c r="Y234" i="1"/>
  <c r="Y2953" i="1"/>
  <c r="X2953" i="1"/>
  <c r="AA2953" i="1"/>
  <c r="Z2953" i="1"/>
  <c r="X895" i="1"/>
  <c r="Z895" i="1"/>
  <c r="Y895" i="1"/>
  <c r="AA433" i="1"/>
  <c r="Y433" i="1"/>
  <c r="X433" i="1"/>
  <c r="Z433" i="1"/>
  <c r="AA97" i="1"/>
  <c r="X97" i="1"/>
  <c r="Z97" i="1"/>
  <c r="Y97" i="1"/>
  <c r="AA1112" i="1"/>
  <c r="Y1112" i="1"/>
  <c r="Z1112" i="1"/>
  <c r="X1112" i="1"/>
  <c r="AA1606" i="1"/>
  <c r="Z1606" i="1"/>
  <c r="X1606" i="1"/>
  <c r="Y1606" i="1"/>
  <c r="AA850" i="1"/>
  <c r="Z850" i="1"/>
  <c r="Y850" i="1"/>
  <c r="X850" i="1"/>
  <c r="AA3275" i="1"/>
  <c r="Z3275" i="1"/>
  <c r="Y3275" i="1"/>
  <c r="X3275" i="1"/>
  <c r="X412" i="1"/>
  <c r="AA412" i="1"/>
  <c r="Z412" i="1"/>
  <c r="Y412" i="1"/>
  <c r="Z307" i="1"/>
  <c r="AA307" i="1"/>
  <c r="X307" i="1"/>
  <c r="Y2642" i="1"/>
  <c r="X2530" i="1"/>
  <c r="AA2530" i="1"/>
  <c r="Z2530" i="1"/>
  <c r="Y2530" i="1"/>
  <c r="AA1053" i="1"/>
  <c r="Z1053" i="1"/>
  <c r="X1053" i="1"/>
  <c r="Y1053" i="1"/>
  <c r="Y1798" i="1"/>
  <c r="Z1798" i="1"/>
  <c r="X1798" i="1"/>
  <c r="AA1798" i="1"/>
  <c r="AA1441" i="1"/>
  <c r="Z1441" i="1"/>
  <c r="X1441" i="1"/>
  <c r="AA1070" i="1"/>
  <c r="Z1070" i="1"/>
  <c r="X1070" i="1"/>
  <c r="Y1070" i="1"/>
  <c r="AA468" i="1"/>
  <c r="Z468" i="1"/>
  <c r="Y468" i="1"/>
  <c r="X468" i="1"/>
  <c r="X1851" i="1"/>
  <c r="AA1851" i="1"/>
  <c r="Z1851" i="1"/>
  <c r="Y1851" i="1"/>
  <c r="AA3300" i="1"/>
  <c r="X3300" i="1"/>
  <c r="Z3300" i="1"/>
  <c r="Y3300" i="1"/>
  <c r="Z2631" i="1"/>
  <c r="X2631" i="1"/>
  <c r="Y2631" i="1"/>
  <c r="Y2330" i="1"/>
  <c r="AA2330" i="1"/>
  <c r="Z2330" i="1"/>
  <c r="X2330" i="1"/>
  <c r="X2162" i="1"/>
  <c r="Y2162" i="1"/>
  <c r="AA2162" i="1"/>
  <c r="Z2162" i="1"/>
  <c r="AA482" i="1"/>
  <c r="Y482" i="1"/>
  <c r="X482" i="1"/>
  <c r="Z482" i="1"/>
  <c r="X2502" i="1"/>
  <c r="AA2502" i="1"/>
  <c r="Y2502" i="1"/>
  <c r="Z3216" i="1"/>
  <c r="X3216" i="1"/>
  <c r="Y3216" i="1"/>
  <c r="Z2334" i="1"/>
  <c r="Y2334" i="1"/>
  <c r="X2334" i="1"/>
  <c r="Y962" i="1"/>
  <c r="AA962" i="1"/>
  <c r="Z962" i="1"/>
  <c r="Z1620" i="1"/>
  <c r="Y1620" i="1"/>
  <c r="AE1620" i="1" s="1"/>
  <c r="AA1620" i="1"/>
  <c r="AA2141" i="1"/>
  <c r="Y2141" i="1"/>
  <c r="Z2141" i="1"/>
  <c r="X2141" i="1"/>
  <c r="AA1826" i="1"/>
  <c r="X1826" i="1"/>
  <c r="Z1826" i="1"/>
  <c r="Y1826" i="1"/>
  <c r="Z244" i="1"/>
  <c r="X244" i="1"/>
  <c r="AA244" i="1"/>
  <c r="Y244" i="1"/>
  <c r="Y1434" i="1"/>
  <c r="X1434" i="1"/>
  <c r="Z1434" i="1"/>
  <c r="AA1434" i="1"/>
  <c r="Z2446" i="1"/>
  <c r="AA2446" i="1"/>
  <c r="Y2446" i="1"/>
  <c r="X2446" i="1"/>
  <c r="Z2929" i="1"/>
  <c r="AA2929" i="1"/>
  <c r="X2929" i="1"/>
  <c r="Y2929" i="1"/>
  <c r="AA1410" i="1"/>
  <c r="Z1410" i="1"/>
  <c r="Y1410" i="1"/>
  <c r="X1410" i="1"/>
  <c r="AA1102" i="1"/>
  <c r="Y1102" i="1"/>
  <c r="X1102" i="1"/>
  <c r="Z1102" i="1"/>
  <c r="Z909" i="1"/>
  <c r="Y909" i="1"/>
  <c r="X909" i="1"/>
  <c r="AA909" i="1"/>
  <c r="AA2894" i="1"/>
  <c r="Z2894" i="1"/>
  <c r="Y2894" i="1"/>
  <c r="X2894" i="1"/>
  <c r="Z2789" i="1"/>
  <c r="AA2789" i="1"/>
  <c r="Y2789" i="1"/>
  <c r="X2789" i="1"/>
  <c r="AA3426" i="1"/>
  <c r="Z3426" i="1"/>
  <c r="Y3426" i="1"/>
  <c r="X3426" i="1"/>
  <c r="Z1487" i="1"/>
  <c r="X1487" i="1"/>
  <c r="AA1487" i="1"/>
  <c r="Y1095" i="1"/>
  <c r="AA3198" i="1"/>
  <c r="Z3198" i="1"/>
  <c r="Y3198" i="1"/>
  <c r="X3198" i="1"/>
  <c r="AA1679" i="1"/>
  <c r="Z1679" i="1"/>
  <c r="Y1679" i="1"/>
  <c r="X1679" i="1"/>
  <c r="Z461" i="1"/>
  <c r="X461" i="1"/>
  <c r="AA461" i="1"/>
  <c r="Y461" i="1"/>
  <c r="X2698" i="1"/>
  <c r="Y2845" i="1"/>
  <c r="AA2845" i="1"/>
  <c r="Z2845" i="1"/>
  <c r="X2845" i="1"/>
  <c r="AA1088" i="1"/>
  <c r="Y1088" i="1"/>
  <c r="Z1088" i="1"/>
  <c r="Y1242" i="1"/>
  <c r="X1242" i="1"/>
  <c r="AA1242" i="1"/>
  <c r="Z1242" i="1"/>
  <c r="AA1081" i="1"/>
  <c r="Y1081" i="1"/>
  <c r="X1081" i="1"/>
  <c r="Z1081" i="1"/>
  <c r="AA3289" i="1"/>
  <c r="Z3289" i="1"/>
  <c r="Y3289" i="1"/>
  <c r="X3289" i="1"/>
  <c r="AA3160" i="1"/>
  <c r="Z741" i="1"/>
  <c r="Y741" i="1"/>
  <c r="X741" i="1"/>
  <c r="AA741" i="1"/>
  <c r="X2782" i="1"/>
  <c r="Y2740" i="1"/>
  <c r="AA2740" i="1"/>
  <c r="Z2740" i="1"/>
  <c r="X2740" i="1"/>
  <c r="AA1326" i="1"/>
  <c r="Z1326" i="1"/>
  <c r="Y1326" i="1"/>
  <c r="X1326" i="1"/>
  <c r="AA1074" i="1"/>
  <c r="Z1074" i="1"/>
  <c r="X1074" i="1"/>
  <c r="Y1074" i="1"/>
  <c r="AA1018" i="1"/>
  <c r="Z1018" i="1"/>
  <c r="Y1018" i="1"/>
  <c r="X1018" i="1"/>
  <c r="Z437" i="1"/>
  <c r="Y437" i="1"/>
  <c r="X437" i="1"/>
  <c r="AA437" i="1"/>
  <c r="Z1196" i="1"/>
  <c r="X1196" i="1"/>
  <c r="AA1196" i="1"/>
  <c r="Y1196" i="1"/>
  <c r="AA1403" i="1"/>
  <c r="X76" i="1"/>
  <c r="AA76" i="1"/>
  <c r="Z76" i="1"/>
  <c r="Y76" i="1"/>
  <c r="X402" i="1"/>
  <c r="AA129" i="1"/>
  <c r="AG37" i="1"/>
  <c r="B66" i="1"/>
  <c r="AC2246" i="1" l="1"/>
  <c r="AC2820" i="1"/>
  <c r="AC1609" i="1"/>
  <c r="AE1308" i="1"/>
  <c r="AC2708" i="1"/>
  <c r="AC2225" i="1"/>
  <c r="AC1490" i="1"/>
  <c r="AC3219" i="1"/>
  <c r="AC2533" i="1"/>
  <c r="AE1550" i="1"/>
  <c r="AC2505" i="1"/>
  <c r="AC1574" i="1"/>
  <c r="AC125" i="1"/>
  <c r="AC2211" i="1"/>
  <c r="AC2876" i="1"/>
  <c r="AC1476" i="1"/>
  <c r="AC2288" i="1"/>
  <c r="AE150" i="1"/>
  <c r="AE153" i="1"/>
  <c r="AC2253" i="1"/>
  <c r="AC1007" i="1"/>
  <c r="AC2316" i="1"/>
  <c r="AC1378" i="1"/>
  <c r="AC678" i="1"/>
  <c r="AC1651" i="1"/>
  <c r="AC1252" i="1"/>
  <c r="AC993" i="1"/>
  <c r="AC685" i="1"/>
  <c r="AC1742" i="1"/>
  <c r="AC27" i="1"/>
  <c r="AC3447" i="1"/>
  <c r="AC1133" i="1"/>
  <c r="AC132" i="1"/>
  <c r="AC1329" i="1"/>
  <c r="AE2253" i="1"/>
  <c r="AC3338" i="1"/>
  <c r="AC363" i="1"/>
  <c r="AC587" i="1"/>
  <c r="AC1903" i="1"/>
  <c r="AE2687" i="1"/>
  <c r="AC3002" i="1"/>
  <c r="AC2239" i="1"/>
  <c r="AC2932" i="1"/>
  <c r="AC1791" i="1"/>
  <c r="AC3212" i="1"/>
  <c r="AC1168" i="1"/>
  <c r="AC370" i="1"/>
  <c r="AC2687" i="1"/>
  <c r="AC174" i="1"/>
  <c r="AC2470" i="1"/>
  <c r="AC1861" i="1"/>
  <c r="AC2659" i="1"/>
  <c r="AC3051" i="1"/>
  <c r="AC314" i="1"/>
  <c r="AC787" i="1"/>
  <c r="AC3191" i="1"/>
  <c r="AC1539" i="1"/>
  <c r="AC496" i="1"/>
  <c r="AC2610" i="1"/>
  <c r="AC552" i="1"/>
  <c r="AC664" i="1"/>
  <c r="AC1308" i="1"/>
  <c r="AC3492" i="1"/>
  <c r="AC489" i="1"/>
  <c r="AC2694" i="1"/>
  <c r="AC776" i="1"/>
  <c r="AC2106" i="1"/>
  <c r="AC2841" i="1"/>
  <c r="AC923" i="1"/>
  <c r="AC3268" i="1"/>
  <c r="AC150" i="1"/>
  <c r="AE3450" i="1"/>
  <c r="AC2442" i="1"/>
  <c r="AC2043" i="1"/>
  <c r="AC2638" i="1"/>
  <c r="AC3394" i="1"/>
  <c r="AC3156" i="1"/>
  <c r="AC2799" i="1"/>
  <c r="AE1623" i="1"/>
  <c r="AC1945" i="1"/>
  <c r="AE3447" i="1"/>
  <c r="AC202" i="1"/>
  <c r="AC671" i="1"/>
  <c r="AC2827" i="1"/>
  <c r="AC118" i="1"/>
  <c r="AC2645" i="1"/>
  <c r="AC1728" i="1"/>
  <c r="AC650" i="1"/>
  <c r="AC1462" i="1"/>
  <c r="AC1805" i="1"/>
  <c r="AC2736" i="1"/>
  <c r="AC1098" i="1"/>
  <c r="AC1056" i="1"/>
  <c r="AC1147" i="1"/>
  <c r="AC2603" i="1"/>
  <c r="AC3240" i="1"/>
  <c r="AC2197" i="1"/>
  <c r="AC517" i="1"/>
  <c r="AC1175" i="1"/>
  <c r="AC3324" i="1"/>
  <c r="AE514" i="1"/>
  <c r="AC2484" i="1"/>
  <c r="AC300" i="1"/>
  <c r="AC2785" i="1"/>
  <c r="AC3478" i="1"/>
  <c r="AC811" i="1"/>
  <c r="AC2757" i="1"/>
  <c r="AE1039" i="1"/>
  <c r="AE374" i="1"/>
  <c r="AC1812" i="1"/>
  <c r="AE2894" i="1"/>
  <c r="AC2894" i="1"/>
  <c r="AE2897" i="1"/>
  <c r="AE1018" i="1"/>
  <c r="AE1021" i="1"/>
  <c r="AC1018" i="1"/>
  <c r="AE2740" i="1"/>
  <c r="AC2740" i="1"/>
  <c r="AE2743" i="1"/>
  <c r="AE2502" i="1"/>
  <c r="AC2502" i="1"/>
  <c r="AE2505" i="1"/>
  <c r="AC2568" i="1"/>
  <c r="AC2624" i="1"/>
  <c r="AE3384" i="1"/>
  <c r="AC3384" i="1"/>
  <c r="AE3387" i="1"/>
  <c r="AE2439" i="1"/>
  <c r="AE2442" i="1"/>
  <c r="AC2439" i="1"/>
  <c r="AE2320" i="1"/>
  <c r="AC2320" i="1"/>
  <c r="AE2323" i="1"/>
  <c r="AC3359" i="1"/>
  <c r="AC48" i="1"/>
  <c r="AC2904" i="1"/>
  <c r="AE234" i="1"/>
  <c r="AE237" i="1"/>
  <c r="AC234" i="1"/>
  <c r="AC2869" i="1"/>
  <c r="AC986" i="1"/>
  <c r="AC1000" i="1"/>
  <c r="AE3209" i="1"/>
  <c r="AC3209" i="1"/>
  <c r="AE3212" i="1"/>
  <c r="AE1732" i="1"/>
  <c r="AC1732" i="1"/>
  <c r="AE1735" i="1"/>
  <c r="AE1956" i="1"/>
  <c r="AC1956" i="1"/>
  <c r="AE1959" i="1"/>
  <c r="AE661" i="1"/>
  <c r="AE664" i="1"/>
  <c r="AC661" i="1"/>
  <c r="AE2908" i="1"/>
  <c r="AC2908" i="1"/>
  <c r="AE2911" i="1"/>
  <c r="AE3419" i="1"/>
  <c r="AE3422" i="1"/>
  <c r="AC3419" i="1"/>
  <c r="AE2054" i="1"/>
  <c r="AE2057" i="1"/>
  <c r="AC2054" i="1"/>
  <c r="AE213" i="1"/>
  <c r="AE216" i="1"/>
  <c r="AC213" i="1"/>
  <c r="AC524" i="1"/>
  <c r="AC1364" i="1"/>
  <c r="AC2540" i="1"/>
  <c r="AC1581" i="1"/>
  <c r="AC958" i="1"/>
  <c r="AE1585" i="1"/>
  <c r="AE1588" i="1"/>
  <c r="AC1585" i="1"/>
  <c r="AE3111" i="1"/>
  <c r="AC3111" i="1"/>
  <c r="AE3114" i="1"/>
  <c r="AE80" i="1"/>
  <c r="AE83" i="1"/>
  <c r="AC80" i="1"/>
  <c r="AC2596" i="1"/>
  <c r="AC2365" i="1"/>
  <c r="AC2456" i="1"/>
  <c r="AE283" i="1"/>
  <c r="AC283" i="1"/>
  <c r="AE286" i="1"/>
  <c r="AC1784" i="1"/>
  <c r="AE976" i="1"/>
  <c r="AC976" i="1"/>
  <c r="AE979" i="1"/>
  <c r="AC1238" i="1"/>
  <c r="AC2918" i="1"/>
  <c r="AE787" i="1"/>
  <c r="AC790" i="1"/>
  <c r="AE2089" i="1"/>
  <c r="AE2092" i="1"/>
  <c r="AC2089" i="1"/>
  <c r="AE577" i="1"/>
  <c r="AE580" i="1"/>
  <c r="AC577" i="1"/>
  <c r="AC860" i="1"/>
  <c r="AE3139" i="1"/>
  <c r="AE3142" i="1"/>
  <c r="AC3139" i="1"/>
  <c r="AC1532" i="1"/>
  <c r="AC2218" i="1"/>
  <c r="AE1571" i="1"/>
  <c r="AC1571" i="1"/>
  <c r="AE1574" i="1"/>
  <c r="AE1879" i="1"/>
  <c r="AC1879" i="1"/>
  <c r="AE1882" i="1"/>
  <c r="AC1182" i="1"/>
  <c r="AC2162" i="1"/>
  <c r="AE1627" i="1"/>
  <c r="AE1630" i="1"/>
  <c r="AC1627" i="1"/>
  <c r="AE815" i="1"/>
  <c r="AE818" i="1"/>
  <c r="AC815" i="1"/>
  <c r="AE1445" i="1"/>
  <c r="AE1448" i="1"/>
  <c r="AC1445" i="1"/>
  <c r="AE1256" i="1"/>
  <c r="AC1256" i="1"/>
  <c r="AE1259" i="1"/>
  <c r="AE1837" i="1"/>
  <c r="AC1837" i="1"/>
  <c r="AE1840" i="1"/>
  <c r="AC2302" i="1"/>
  <c r="AC2778" i="1"/>
  <c r="AE1452" i="1"/>
  <c r="AC1452" i="1"/>
  <c r="AE1455" i="1"/>
  <c r="AC846" i="1"/>
  <c r="AC3247" i="1"/>
  <c r="AC1511" i="1"/>
  <c r="AC2589" i="1"/>
  <c r="AC608" i="1"/>
  <c r="AC1665" i="1"/>
  <c r="AE1095" i="1"/>
  <c r="AC1095" i="1"/>
  <c r="AE1098" i="1"/>
  <c r="AC972" i="1"/>
  <c r="AC377" i="1"/>
  <c r="AE2803" i="1"/>
  <c r="AC2803" i="1"/>
  <c r="AE2806" i="1"/>
  <c r="AC1938" i="1"/>
  <c r="AC468" i="1"/>
  <c r="AE1151" i="1"/>
  <c r="AE1154" i="1"/>
  <c r="AC1151" i="1"/>
  <c r="AC3401" i="1"/>
  <c r="AC3436" i="1"/>
  <c r="AC3450" i="1"/>
  <c r="AE542" i="1"/>
  <c r="AC2183" i="1"/>
  <c r="AC3331" i="1"/>
  <c r="AC2372" i="1"/>
  <c r="AE1417" i="1"/>
  <c r="AE1420" i="1"/>
  <c r="AC1417" i="1"/>
  <c r="AC440" i="1"/>
  <c r="AC1021" i="1"/>
  <c r="AE2845" i="1"/>
  <c r="AE2848" i="1"/>
  <c r="AC2845" i="1"/>
  <c r="AE2530" i="1"/>
  <c r="AE2533" i="1"/>
  <c r="AC2530" i="1"/>
  <c r="AC1196" i="1"/>
  <c r="AE1641" i="1"/>
  <c r="AE1644" i="1"/>
  <c r="AC1641" i="1"/>
  <c r="AE2509" i="1"/>
  <c r="AC2509" i="1"/>
  <c r="AE2512" i="1"/>
  <c r="AC2323" i="1"/>
  <c r="AE2950" i="1"/>
  <c r="AC2950" i="1"/>
  <c r="AE2953" i="1"/>
  <c r="AE2040" i="1"/>
  <c r="AE2043" i="1"/>
  <c r="AC2040" i="1"/>
  <c r="AC1735" i="1"/>
  <c r="AC3296" i="1"/>
  <c r="AC2911" i="1"/>
  <c r="AC2057" i="1"/>
  <c r="AC797" i="1"/>
  <c r="AC1315" i="1"/>
  <c r="AE1564" i="1"/>
  <c r="AE1567" i="1"/>
  <c r="AC1564" i="1"/>
  <c r="AC216" i="1"/>
  <c r="AC769" i="1"/>
  <c r="AE1172" i="1"/>
  <c r="AC1172" i="1"/>
  <c r="AE1175" i="1"/>
  <c r="AE1984" i="1"/>
  <c r="AE1987" i="1"/>
  <c r="AC1984" i="1"/>
  <c r="AE955" i="1"/>
  <c r="AC955" i="1"/>
  <c r="AE958" i="1"/>
  <c r="AC1588" i="1"/>
  <c r="AC3114" i="1"/>
  <c r="AC433" i="1"/>
  <c r="AC1672" i="1"/>
  <c r="AE2362" i="1"/>
  <c r="AC2362" i="1"/>
  <c r="AE2365" i="1"/>
  <c r="AE3090" i="1"/>
  <c r="AC3090" i="1"/>
  <c r="AE3093" i="1"/>
  <c r="AC286" i="1"/>
  <c r="AC979" i="1"/>
  <c r="AE3048" i="1"/>
  <c r="AE3051" i="1"/>
  <c r="AC3048" i="1"/>
  <c r="AC1868" i="1"/>
  <c r="AE668" i="1"/>
  <c r="AC668" i="1"/>
  <c r="AE671" i="1"/>
  <c r="AE3363" i="1"/>
  <c r="AC3363" i="1"/>
  <c r="AE3366" i="1"/>
  <c r="AC2092" i="1"/>
  <c r="AE878" i="1"/>
  <c r="AE881" i="1"/>
  <c r="AC878" i="1"/>
  <c r="AC3142" i="1"/>
  <c r="AE1529" i="1"/>
  <c r="AE1532" i="1"/>
  <c r="AC1529" i="1"/>
  <c r="AC1700" i="1"/>
  <c r="AC2050" i="1"/>
  <c r="AE1977" i="1"/>
  <c r="AE1980" i="1"/>
  <c r="AC1977" i="1"/>
  <c r="AC727" i="1"/>
  <c r="AC2344" i="1"/>
  <c r="AE1200" i="1"/>
  <c r="AE1203" i="1"/>
  <c r="AC1200" i="1"/>
  <c r="AE2663" i="1"/>
  <c r="AE2666" i="1"/>
  <c r="AC2663" i="1"/>
  <c r="AE3517" i="1"/>
  <c r="AE3520" i="1"/>
  <c r="AC3517" i="1"/>
  <c r="AC188" i="1"/>
  <c r="AE1872" i="1"/>
  <c r="AC1872" i="1"/>
  <c r="AE1875" i="1"/>
  <c r="AC2155" i="1"/>
  <c r="AC2684" i="1"/>
  <c r="AE2124" i="1"/>
  <c r="AC2124" i="1"/>
  <c r="AE2127" i="1"/>
  <c r="AE1186" i="1"/>
  <c r="AE1189" i="1"/>
  <c r="AC1186" i="1"/>
  <c r="AC3086" i="1"/>
  <c r="AC1259" i="1"/>
  <c r="AE164" i="1"/>
  <c r="AC164" i="1"/>
  <c r="AE167" i="1"/>
  <c r="AC1840" i="1"/>
  <c r="AE549" i="1"/>
  <c r="AE552" i="1"/>
  <c r="AC549" i="1"/>
  <c r="AE1914" i="1"/>
  <c r="AE1917" i="1"/>
  <c r="AC1914" i="1"/>
  <c r="AE2810" i="1"/>
  <c r="AC2810" i="1"/>
  <c r="AE2813" i="1"/>
  <c r="AE1690" i="1"/>
  <c r="AE1693" i="1"/>
  <c r="AC1690" i="1"/>
  <c r="AE1676" i="1"/>
  <c r="AE1679" i="1"/>
  <c r="AC1676" i="1"/>
  <c r="AE2187" i="1"/>
  <c r="AC2187" i="1"/>
  <c r="AE2190" i="1"/>
  <c r="AC3506" i="1"/>
  <c r="AC374" i="1"/>
  <c r="AE377" i="1"/>
  <c r="AC2806" i="1"/>
  <c r="AE1613" i="1"/>
  <c r="AC1613" i="1"/>
  <c r="AE1616" i="1"/>
  <c r="AE1935" i="1"/>
  <c r="AE1938" i="1"/>
  <c r="AC1935" i="1"/>
  <c r="AE73" i="1"/>
  <c r="AE76" i="1"/>
  <c r="AC73" i="1"/>
  <c r="AE2642" i="1"/>
  <c r="AC2642" i="1"/>
  <c r="AE2645" i="1"/>
  <c r="AE850" i="1"/>
  <c r="AE853" i="1"/>
  <c r="AC850" i="1"/>
  <c r="AC853" i="1"/>
  <c r="AE2446" i="1"/>
  <c r="AC2446" i="1"/>
  <c r="AE2449" i="1"/>
  <c r="AE1193" i="1"/>
  <c r="AE1196" i="1"/>
  <c r="AC1193" i="1"/>
  <c r="AC1644" i="1"/>
  <c r="AC2022" i="1"/>
  <c r="AE899" i="1"/>
  <c r="AC899" i="1"/>
  <c r="AE902" i="1"/>
  <c r="AE2495" i="1"/>
  <c r="AC2495" i="1"/>
  <c r="AE2498" i="1"/>
  <c r="AC1063" i="1"/>
  <c r="AC615" i="1"/>
  <c r="AC2953" i="1"/>
  <c r="AE1816" i="1"/>
  <c r="AE1819" i="1"/>
  <c r="AC1816" i="1"/>
  <c r="AE598" i="1"/>
  <c r="AC598" i="1"/>
  <c r="AE601" i="1"/>
  <c r="AE2635" i="1"/>
  <c r="AE2638" i="1"/>
  <c r="AC2635" i="1"/>
  <c r="AE3293" i="1"/>
  <c r="AE3296" i="1"/>
  <c r="AC3293" i="1"/>
  <c r="AE1753" i="1"/>
  <c r="AE1756" i="1"/>
  <c r="AC1753" i="1"/>
  <c r="AC3422" i="1"/>
  <c r="AC538" i="1"/>
  <c r="AE766" i="1"/>
  <c r="AE769" i="1"/>
  <c r="AC766" i="1"/>
  <c r="AE2733" i="1"/>
  <c r="AC2733" i="1"/>
  <c r="AE2736" i="1"/>
  <c r="AE1361" i="1"/>
  <c r="AC1361" i="1"/>
  <c r="AE1364" i="1"/>
  <c r="AE2537" i="1"/>
  <c r="AE2540" i="1"/>
  <c r="AC2537" i="1"/>
  <c r="AE717" i="1"/>
  <c r="AC717" i="1"/>
  <c r="AE720" i="1"/>
  <c r="AC2680" i="1"/>
  <c r="AE472" i="1"/>
  <c r="AC475" i="1"/>
  <c r="AE3125" i="1"/>
  <c r="AC3125" i="1"/>
  <c r="AE3128" i="1"/>
  <c r="AC1970" i="1"/>
  <c r="AE1973" i="1"/>
  <c r="AE1669" i="1"/>
  <c r="AE1672" i="1"/>
  <c r="AC1669" i="1"/>
  <c r="AE626" i="1"/>
  <c r="AE629" i="1"/>
  <c r="AC626" i="1"/>
  <c r="AE3181" i="1"/>
  <c r="AC3181" i="1"/>
  <c r="AE3184" i="1"/>
  <c r="AC874" i="1"/>
  <c r="AE2453" i="1"/>
  <c r="AC2453" i="1"/>
  <c r="AE2456" i="1"/>
  <c r="AC1833" i="1"/>
  <c r="AE3167" i="1"/>
  <c r="AC3167" i="1"/>
  <c r="AE3170" i="1"/>
  <c r="AE1235" i="1"/>
  <c r="AC1235" i="1"/>
  <c r="AE1238" i="1"/>
  <c r="AE3349" i="1"/>
  <c r="AE3352" i="1"/>
  <c r="AC3349" i="1"/>
  <c r="AC3366" i="1"/>
  <c r="AC580" i="1"/>
  <c r="AE857" i="1"/>
  <c r="AE860" i="1"/>
  <c r="AC857" i="1"/>
  <c r="AE1697" i="1"/>
  <c r="AE1700" i="1"/>
  <c r="AC1697" i="1"/>
  <c r="AE2880" i="1"/>
  <c r="AC2880" i="1"/>
  <c r="AE2883" i="1"/>
  <c r="AE367" i="1"/>
  <c r="AC367" i="1"/>
  <c r="AE370" i="1"/>
  <c r="AC1980" i="1"/>
  <c r="AE1137" i="1"/>
  <c r="AC1137" i="1"/>
  <c r="AE1140" i="1"/>
  <c r="AC1882" i="1"/>
  <c r="AE724" i="1"/>
  <c r="AC724" i="1"/>
  <c r="AE727" i="1"/>
  <c r="AC2519" i="1"/>
  <c r="AC1483" i="1"/>
  <c r="AE1424" i="1"/>
  <c r="AC1424" i="1"/>
  <c r="AE1427" i="1"/>
  <c r="AE619" i="1"/>
  <c r="AC619" i="1"/>
  <c r="AE622" i="1"/>
  <c r="AC2666" i="1"/>
  <c r="AC3520" i="1"/>
  <c r="AE185" i="1"/>
  <c r="AE188" i="1"/>
  <c r="AC185" i="1"/>
  <c r="AE2152" i="1"/>
  <c r="AE2155" i="1"/>
  <c r="AC2152" i="1"/>
  <c r="AC2127" i="1"/>
  <c r="AC2141" i="1"/>
  <c r="AC209" i="1"/>
  <c r="AE1599" i="1"/>
  <c r="AC1599" i="1"/>
  <c r="AE1602" i="1"/>
  <c r="AE3083" i="1"/>
  <c r="AE3086" i="1"/>
  <c r="AC3083" i="1"/>
  <c r="AC167" i="1"/>
  <c r="AE2887" i="1"/>
  <c r="AC2887" i="1"/>
  <c r="AE2890" i="1"/>
  <c r="AC3415" i="1"/>
  <c r="AC1455" i="1"/>
  <c r="AE1508" i="1"/>
  <c r="AC1508" i="1"/>
  <c r="AE1511" i="1"/>
  <c r="AC2813" i="1"/>
  <c r="AE2586" i="1"/>
  <c r="AC2586" i="1"/>
  <c r="AE2589" i="1"/>
  <c r="AC2673" i="1"/>
  <c r="AC1693" i="1"/>
  <c r="AE2131" i="1"/>
  <c r="AC2131" i="1"/>
  <c r="AE2134" i="1"/>
  <c r="AE2236" i="1"/>
  <c r="AE2239" i="1"/>
  <c r="AC2236" i="1"/>
  <c r="AC1679" i="1"/>
  <c r="AE2726" i="1"/>
  <c r="AC2726" i="1"/>
  <c r="AE2729" i="1"/>
  <c r="AC2190" i="1"/>
  <c r="AE2271" i="1"/>
  <c r="AC2271" i="1"/>
  <c r="AE2274" i="1"/>
  <c r="AE3503" i="1"/>
  <c r="AC3503" i="1"/>
  <c r="AE3506" i="1"/>
  <c r="AE101" i="1"/>
  <c r="AE104" i="1"/>
  <c r="AC101" i="1"/>
  <c r="AE696" i="1"/>
  <c r="AC696" i="1"/>
  <c r="AE699" i="1"/>
  <c r="AE290" i="1"/>
  <c r="AE3076" i="1"/>
  <c r="AE3079" i="1"/>
  <c r="AC3076" i="1"/>
  <c r="AC2715" i="1"/>
  <c r="AC1154" i="1"/>
  <c r="AC76" i="1"/>
  <c r="AE178" i="1"/>
  <c r="AE181" i="1"/>
  <c r="AC178" i="1"/>
  <c r="AE1907" i="1"/>
  <c r="AC1907" i="1"/>
  <c r="AE1910" i="1"/>
  <c r="AE381" i="1"/>
  <c r="AC381" i="1"/>
  <c r="AE384" i="1"/>
  <c r="AE3328" i="1"/>
  <c r="AC3328" i="1"/>
  <c r="AE3331" i="1"/>
  <c r="AC2449" i="1"/>
  <c r="AE962" i="1"/>
  <c r="AC965" i="1"/>
  <c r="AE2019" i="1"/>
  <c r="AC2019" i="1"/>
  <c r="AE2022" i="1"/>
  <c r="AE2295" i="1"/>
  <c r="AC2292" i="1"/>
  <c r="AC2512" i="1"/>
  <c r="AE948" i="1"/>
  <c r="AE951" i="1"/>
  <c r="AC948" i="1"/>
  <c r="AE965" i="1"/>
  <c r="AC962" i="1"/>
  <c r="AE2033" i="1"/>
  <c r="AC2033" i="1"/>
  <c r="AE2036" i="1"/>
  <c r="AE612" i="1"/>
  <c r="AC612" i="1"/>
  <c r="AE615" i="1"/>
  <c r="AE794" i="1"/>
  <c r="AC794" i="1"/>
  <c r="AE797" i="1"/>
  <c r="AE633" i="1"/>
  <c r="AC633" i="1"/>
  <c r="AE636" i="1"/>
  <c r="AE983" i="1"/>
  <c r="AC983" i="1"/>
  <c r="AE986" i="1"/>
  <c r="AE1221" i="1"/>
  <c r="AE1224" i="1"/>
  <c r="AC1221" i="1"/>
  <c r="AE759" i="1"/>
  <c r="AE762" i="1"/>
  <c r="AC759" i="1"/>
  <c r="AE318" i="1"/>
  <c r="AC318" i="1"/>
  <c r="AE321" i="1"/>
  <c r="AE3174" i="1"/>
  <c r="AE3177" i="1"/>
  <c r="AC3174" i="1"/>
  <c r="AE535" i="1"/>
  <c r="AC535" i="1"/>
  <c r="AE538" i="1"/>
  <c r="AE640" i="1"/>
  <c r="AE643" i="1"/>
  <c r="AC640" i="1"/>
  <c r="AE1543" i="1"/>
  <c r="AC1543" i="1"/>
  <c r="AE1546" i="1"/>
  <c r="AE3132" i="1"/>
  <c r="AC3132" i="1"/>
  <c r="AE3135" i="1"/>
  <c r="AC3128" i="1"/>
  <c r="AC566" i="1"/>
  <c r="AC2250" i="1"/>
  <c r="AC629" i="1"/>
  <c r="AC3184" i="1"/>
  <c r="AC3093" i="1"/>
  <c r="AE2376" i="1"/>
  <c r="AC2376" i="1"/>
  <c r="AE2379" i="1"/>
  <c r="AE395" i="1"/>
  <c r="AC395" i="1"/>
  <c r="AE398" i="1"/>
  <c r="AC3170" i="1"/>
  <c r="AC1763" i="1"/>
  <c r="AC3352" i="1"/>
  <c r="AC1305" i="1"/>
  <c r="AE885" i="1"/>
  <c r="AC885" i="1"/>
  <c r="AE888" i="1"/>
  <c r="AE3027" i="1"/>
  <c r="AE3030" i="1"/>
  <c r="AC3027" i="1"/>
  <c r="AC2883" i="1"/>
  <c r="AC1140" i="1"/>
  <c r="AE1823" i="1"/>
  <c r="AE1826" i="1"/>
  <c r="AC1823" i="1"/>
  <c r="AC1427" i="1"/>
  <c r="AC622" i="1"/>
  <c r="AE339" i="1"/>
  <c r="AC339" i="1"/>
  <c r="AE342" i="1"/>
  <c r="AE1298" i="1"/>
  <c r="AE1301" i="1"/>
  <c r="AC1298" i="1"/>
  <c r="AE3202" i="1"/>
  <c r="AE3205" i="1"/>
  <c r="AC3202" i="1"/>
  <c r="AC2169" i="1"/>
  <c r="AE2684" i="1"/>
  <c r="AE206" i="1"/>
  <c r="AC206" i="1"/>
  <c r="AE209" i="1"/>
  <c r="AE1130" i="1"/>
  <c r="AC1130" i="1"/>
  <c r="AE1133" i="1"/>
  <c r="AC1602" i="1"/>
  <c r="AE1515" i="1"/>
  <c r="AC1515" i="1"/>
  <c r="AE1518" i="1"/>
  <c r="AC2890" i="1"/>
  <c r="AE1858" i="1"/>
  <c r="AC1858" i="1"/>
  <c r="AE1861" i="1"/>
  <c r="AE2971" i="1"/>
  <c r="AE2974" i="1"/>
  <c r="AC2971" i="1"/>
  <c r="AE2957" i="1"/>
  <c r="AE2960" i="1"/>
  <c r="AC2957" i="1"/>
  <c r="AE52" i="1"/>
  <c r="AE55" i="1"/>
  <c r="AC52" i="1"/>
  <c r="AC1721" i="1"/>
  <c r="AC2134" i="1"/>
  <c r="AC1889" i="1"/>
  <c r="AE3216" i="1"/>
  <c r="AC2729" i="1"/>
  <c r="AE38" i="1"/>
  <c r="AE41" i="1"/>
  <c r="AC38" i="1"/>
  <c r="AC2274" i="1"/>
  <c r="AE2327" i="1"/>
  <c r="AC2327" i="1"/>
  <c r="AE2330" i="1"/>
  <c r="AC2204" i="1"/>
  <c r="AC104" i="1"/>
  <c r="AE2341" i="1"/>
  <c r="AE2344" i="1"/>
  <c r="AC2341" i="1"/>
  <c r="AE2544" i="1"/>
  <c r="AE2547" i="1"/>
  <c r="AC2544" i="1"/>
  <c r="AC1616" i="1"/>
  <c r="AC699" i="1"/>
  <c r="AC531" i="1"/>
  <c r="AE2712" i="1"/>
  <c r="AE2715" i="1"/>
  <c r="AC2712" i="1"/>
  <c r="AE2145" i="1"/>
  <c r="AC2145" i="1"/>
  <c r="AE2148" i="1"/>
  <c r="AC258" i="1"/>
  <c r="AC2722" i="1"/>
  <c r="AE1025" i="1"/>
  <c r="AC1025" i="1"/>
  <c r="AE1028" i="1"/>
  <c r="AE1116" i="1"/>
  <c r="AC1119" i="1"/>
  <c r="AE1228" i="1"/>
  <c r="AC1228" i="1"/>
  <c r="AE1231" i="1"/>
  <c r="AE2369" i="1"/>
  <c r="AC2369" i="1"/>
  <c r="AE2372" i="1"/>
  <c r="AE1942" i="1"/>
  <c r="AE1945" i="1"/>
  <c r="AC1942" i="1"/>
  <c r="AE3300" i="1"/>
  <c r="AC3300" i="1"/>
  <c r="AE3303" i="1"/>
  <c r="AC2743" i="1"/>
  <c r="AC2792" i="1"/>
  <c r="AC1077" i="1"/>
  <c r="AC1084" i="1"/>
  <c r="AE2334" i="1"/>
  <c r="AC2334" i="1"/>
  <c r="AE2337" i="1"/>
  <c r="AC3303" i="1"/>
  <c r="AE2194" i="1"/>
  <c r="AC2194" i="1"/>
  <c r="AE2197" i="1"/>
  <c r="AE2747" i="1"/>
  <c r="AC951" i="1"/>
  <c r="AE479" i="1"/>
  <c r="AE482" i="1"/>
  <c r="AC479" i="1"/>
  <c r="AC2036" i="1"/>
  <c r="AC405" i="1"/>
  <c r="AC601" i="1"/>
  <c r="AC762" i="1"/>
  <c r="AC321" i="1"/>
  <c r="AE2306" i="1"/>
  <c r="AE2309" i="1"/>
  <c r="AC2306" i="1"/>
  <c r="AE3391" i="1"/>
  <c r="AE3394" i="1"/>
  <c r="AC3391" i="1"/>
  <c r="AE2117" i="1"/>
  <c r="AE2120" i="1"/>
  <c r="AC2117" i="1"/>
  <c r="AC3177" i="1"/>
  <c r="AC706" i="1"/>
  <c r="AE2831" i="1"/>
  <c r="AC2831" i="1"/>
  <c r="AE2834" i="1"/>
  <c r="AC643" i="1"/>
  <c r="AE1655" i="1"/>
  <c r="AE1658" i="1"/>
  <c r="AC1655" i="1"/>
  <c r="AC3135" i="1"/>
  <c r="AE199" i="1"/>
  <c r="AE202" i="1"/>
  <c r="AC199" i="1"/>
  <c r="AE2614" i="1"/>
  <c r="AC2614" i="1"/>
  <c r="AE2617" i="1"/>
  <c r="AC1686" i="1"/>
  <c r="AE430" i="1"/>
  <c r="AC430" i="1"/>
  <c r="AE433" i="1"/>
  <c r="AE332" i="1"/>
  <c r="AC332" i="1"/>
  <c r="AE335" i="1"/>
  <c r="AC2379" i="1"/>
  <c r="AC398" i="1"/>
  <c r="AE1830" i="1"/>
  <c r="AC1830" i="1"/>
  <c r="AE1833" i="1"/>
  <c r="AE3314" i="1"/>
  <c r="AE3317" i="1"/>
  <c r="AC3314" i="1"/>
  <c r="AE1844" i="1"/>
  <c r="AC1844" i="1"/>
  <c r="AE1847" i="1"/>
  <c r="AE3377" i="1"/>
  <c r="AE3380" i="1"/>
  <c r="AC3377" i="1"/>
  <c r="AE2691" i="1"/>
  <c r="AC2691" i="1"/>
  <c r="AE2694" i="1"/>
  <c r="AC2939" i="1"/>
  <c r="AE941" i="1"/>
  <c r="AE944" i="1"/>
  <c r="AC941" i="1"/>
  <c r="AC3030" i="1"/>
  <c r="AE773" i="1"/>
  <c r="AC773" i="1"/>
  <c r="AE776" i="1"/>
  <c r="AE2516" i="1"/>
  <c r="AE2519" i="1"/>
  <c r="AC2516" i="1"/>
  <c r="AE1480" i="1"/>
  <c r="AC1480" i="1"/>
  <c r="AE1483" i="1"/>
  <c r="AE493" i="1"/>
  <c r="AE496" i="1"/>
  <c r="AC493" i="1"/>
  <c r="AC342" i="1"/>
  <c r="AC3205" i="1"/>
  <c r="AE3510" i="1"/>
  <c r="AE3513" i="1"/>
  <c r="AC3510" i="1"/>
  <c r="AE1473" i="1"/>
  <c r="AC1473" i="1"/>
  <c r="AE1476" i="1"/>
  <c r="AC2260" i="1"/>
  <c r="AC1469" i="1"/>
  <c r="AE2943" i="1"/>
  <c r="AC2943" i="1"/>
  <c r="AE2946" i="1"/>
  <c r="AC1518" i="1"/>
  <c r="AE353" i="1"/>
  <c r="AC353" i="1"/>
  <c r="AE356" i="1"/>
  <c r="AC2974" i="1"/>
  <c r="AC2960" i="1"/>
  <c r="AC55" i="1"/>
  <c r="AE3454" i="1"/>
  <c r="AE3457" i="1"/>
  <c r="AC3454" i="1"/>
  <c r="AE3055" i="1"/>
  <c r="AE3058" i="1"/>
  <c r="AC3055" i="1"/>
  <c r="AE94" i="1"/>
  <c r="AE97" i="1"/>
  <c r="AC94" i="1"/>
  <c r="AE3041" i="1"/>
  <c r="AC3041" i="1"/>
  <c r="AE3044" i="1"/>
  <c r="AC1966" i="1"/>
  <c r="AC41" i="1"/>
  <c r="AE1592" i="1"/>
  <c r="AE1595" i="1"/>
  <c r="AC1592" i="1"/>
  <c r="AC2547" i="1"/>
  <c r="AE451" i="1"/>
  <c r="AC451" i="1"/>
  <c r="AE454" i="1"/>
  <c r="AC713" i="1"/>
  <c r="AE528" i="1"/>
  <c r="AE531" i="1"/>
  <c r="AC528" i="1"/>
  <c r="AC3079" i="1"/>
  <c r="AE2383" i="1"/>
  <c r="AC2383" i="1"/>
  <c r="AE2386" i="1"/>
  <c r="AC2148" i="1"/>
  <c r="AC1028" i="1"/>
  <c r="AC384" i="1"/>
  <c r="AC1231" i="1"/>
  <c r="AE3146" i="1"/>
  <c r="AC3146" i="1"/>
  <c r="AE3149" i="1"/>
  <c r="AE1998" i="1"/>
  <c r="AE2001" i="1"/>
  <c r="AC1998" i="1"/>
  <c r="AC1413" i="1"/>
  <c r="AE2789" i="1"/>
  <c r="AE2792" i="1"/>
  <c r="AC2789" i="1"/>
  <c r="AE1081" i="1"/>
  <c r="AE1084" i="1"/>
  <c r="AC1081" i="1"/>
  <c r="AE1102" i="1"/>
  <c r="AC1102" i="1"/>
  <c r="AE1105" i="1"/>
  <c r="AE2782" i="1"/>
  <c r="AC2782" i="1"/>
  <c r="AE2785" i="1"/>
  <c r="AC2848" i="1"/>
  <c r="AC1105" i="1"/>
  <c r="AE1074" i="1"/>
  <c r="AE1077" i="1"/>
  <c r="AC1074" i="1"/>
  <c r="AE2698" i="1"/>
  <c r="AC2698" i="1"/>
  <c r="AE2701" i="1"/>
  <c r="AC2337" i="1"/>
  <c r="AE1144" i="1"/>
  <c r="AE1147" i="1"/>
  <c r="AC1144" i="1"/>
  <c r="AC2764" i="1"/>
  <c r="AE2600" i="1"/>
  <c r="AE2603" i="1"/>
  <c r="AC2600" i="1"/>
  <c r="AE458" i="1"/>
  <c r="AE461" i="1"/>
  <c r="AC458" i="1"/>
  <c r="AE3237" i="1"/>
  <c r="AC3237" i="1"/>
  <c r="AE3240" i="1"/>
  <c r="AC1049" i="1"/>
  <c r="AC514" i="1"/>
  <c r="AE517" i="1"/>
  <c r="AE1060" i="1"/>
  <c r="AE1063" i="1"/>
  <c r="AC1060" i="1"/>
  <c r="AC482" i="1"/>
  <c r="AE3321" i="1"/>
  <c r="AE3324" i="1"/>
  <c r="AC3321" i="1"/>
  <c r="AE2173" i="1"/>
  <c r="AE2176" i="1"/>
  <c r="AC2173" i="1"/>
  <c r="AC636" i="1"/>
  <c r="AE2481" i="1"/>
  <c r="AC2481" i="1"/>
  <c r="AE2484" i="1"/>
  <c r="AC251" i="1"/>
  <c r="AE1249" i="1"/>
  <c r="AE1252" i="1"/>
  <c r="AC1249" i="1"/>
  <c r="AC1546" i="1"/>
  <c r="AC2309" i="1"/>
  <c r="AC2120" i="1"/>
  <c r="AC2834" i="1"/>
  <c r="AC1217" i="1"/>
  <c r="AE3489" i="1"/>
  <c r="AC3489" i="1"/>
  <c r="AE3492" i="1"/>
  <c r="AC720" i="1"/>
  <c r="AE2677" i="1"/>
  <c r="AE2680" i="1"/>
  <c r="AC2677" i="1"/>
  <c r="AC472" i="1"/>
  <c r="AE475" i="1"/>
  <c r="AC2617" i="1"/>
  <c r="AE2250" i="1"/>
  <c r="AE1683" i="1"/>
  <c r="AE1686" i="1"/>
  <c r="AC1683" i="1"/>
  <c r="AC1273" i="1"/>
  <c r="AE2047" i="1"/>
  <c r="AE2050" i="1"/>
  <c r="AC2047" i="1"/>
  <c r="AE780" i="1"/>
  <c r="AE783" i="1"/>
  <c r="AC780" i="1"/>
  <c r="AC2064" i="1"/>
  <c r="AE808" i="1"/>
  <c r="AC335" i="1"/>
  <c r="AE801" i="1"/>
  <c r="AC801" i="1"/>
  <c r="AE804" i="1"/>
  <c r="AC2477" i="1"/>
  <c r="AC307" i="1"/>
  <c r="AC3317" i="1"/>
  <c r="AC1847" i="1"/>
  <c r="AE1396" i="1"/>
  <c r="AE1399" i="1"/>
  <c r="AC1396" i="1"/>
  <c r="AE3230" i="1"/>
  <c r="AC3230" i="1"/>
  <c r="AE3233" i="1"/>
  <c r="AC3380" i="1"/>
  <c r="AE1305" i="1"/>
  <c r="AE486" i="1"/>
  <c r="AC486" i="1"/>
  <c r="AE489" i="1"/>
  <c r="AC1322" i="1"/>
  <c r="AC888" i="1"/>
  <c r="AC944" i="1"/>
  <c r="AC2750" i="1"/>
  <c r="AE2922" i="1"/>
  <c r="AE2925" i="1"/>
  <c r="AC2922" i="1"/>
  <c r="AC1826" i="1"/>
  <c r="AE2103" i="1"/>
  <c r="AE2106" i="1"/>
  <c r="AC2103" i="1"/>
  <c r="AC2652" i="1"/>
  <c r="AE2607" i="1"/>
  <c r="AE2610" i="1"/>
  <c r="AC2607" i="1"/>
  <c r="AC1301" i="1"/>
  <c r="AC3499" i="1"/>
  <c r="AC3513" i="1"/>
  <c r="AC3443" i="1"/>
  <c r="AE2138" i="1"/>
  <c r="AC2138" i="1"/>
  <c r="AE2141" i="1"/>
  <c r="AE3097" i="1"/>
  <c r="AC3097" i="1"/>
  <c r="AE3100" i="1"/>
  <c r="AE2257" i="1"/>
  <c r="AC2257" i="1"/>
  <c r="AE2260" i="1"/>
  <c r="AC2946" i="1"/>
  <c r="AC2407" i="1"/>
  <c r="AE2285" i="1"/>
  <c r="AE2288" i="1"/>
  <c r="AC2285" i="1"/>
  <c r="AE3412" i="1"/>
  <c r="AC3412" i="1"/>
  <c r="AE3415" i="1"/>
  <c r="AC356" i="1"/>
  <c r="AC419" i="1"/>
  <c r="AC3457" i="1"/>
  <c r="AC3058" i="1"/>
  <c r="AE1704" i="1"/>
  <c r="AE1707" i="1"/>
  <c r="AC1704" i="1"/>
  <c r="AC97" i="1"/>
  <c r="AE115" i="1"/>
  <c r="AE118" i="1"/>
  <c r="AC115" i="1"/>
  <c r="AC2015" i="1"/>
  <c r="AC3044" i="1"/>
  <c r="AE1340" i="1"/>
  <c r="AE1343" i="1"/>
  <c r="AC1340" i="1"/>
  <c r="AC69" i="1"/>
  <c r="AC2330" i="1"/>
  <c r="AC1595" i="1"/>
  <c r="AC454" i="1"/>
  <c r="AE2768" i="1"/>
  <c r="AE2771" i="1"/>
  <c r="AC2768" i="1"/>
  <c r="AC111" i="1"/>
  <c r="AC2386" i="1"/>
  <c r="AE2523" i="1"/>
  <c r="AE2526" i="1"/>
  <c r="AC2523" i="1"/>
  <c r="AC1116" i="1"/>
  <c r="AE1119" i="1"/>
  <c r="AE2964" i="1"/>
  <c r="AC2964" i="1"/>
  <c r="AE2967" i="1"/>
  <c r="AC3149" i="1"/>
  <c r="AE3524" i="1"/>
  <c r="AC3524" i="1"/>
  <c r="AE3527" i="1"/>
  <c r="AC461" i="1"/>
  <c r="AE1774" i="1"/>
  <c r="AC1774" i="1"/>
  <c r="AE1777" i="1"/>
  <c r="AE1004" i="1"/>
  <c r="AC1004" i="1"/>
  <c r="AE1007" i="1"/>
  <c r="AC2078" i="1"/>
  <c r="AC2176" i="1"/>
  <c r="AE1375" i="1"/>
  <c r="AE1378" i="1"/>
  <c r="AC1375" i="1"/>
  <c r="AE675" i="1"/>
  <c r="AE678" i="1"/>
  <c r="AC675" i="1"/>
  <c r="AE1648" i="1"/>
  <c r="AE1651" i="1"/>
  <c r="AC1648" i="1"/>
  <c r="AE3251" i="1"/>
  <c r="AC3251" i="1"/>
  <c r="AE3254" i="1"/>
  <c r="AE990" i="1"/>
  <c r="AE993" i="1"/>
  <c r="AC990" i="1"/>
  <c r="AC1224" i="1"/>
  <c r="AC2498" i="1"/>
  <c r="AE3272" i="1"/>
  <c r="AE3275" i="1"/>
  <c r="AC3272" i="1"/>
  <c r="AE811" i="1"/>
  <c r="AC808" i="1"/>
  <c r="AE563" i="1"/>
  <c r="AE566" i="1"/>
  <c r="AC563" i="1"/>
  <c r="AC1070" i="1"/>
  <c r="AC783" i="1"/>
  <c r="AE2061" i="1"/>
  <c r="AE2064" i="1"/>
  <c r="AC2061" i="1"/>
  <c r="AC804" i="1"/>
  <c r="AE304" i="1"/>
  <c r="AC304" i="1"/>
  <c r="AE307" i="1"/>
  <c r="AE360" i="1"/>
  <c r="AE363" i="1"/>
  <c r="AC360" i="1"/>
  <c r="AE3160" i="1"/>
  <c r="AC3163" i="1"/>
  <c r="AE1760" i="1"/>
  <c r="AC1760" i="1"/>
  <c r="AE1763" i="1"/>
  <c r="AE3195" i="1"/>
  <c r="AC3195" i="1"/>
  <c r="AE3198" i="1"/>
  <c r="AC3233" i="1"/>
  <c r="AE2936" i="1"/>
  <c r="AC2936" i="1"/>
  <c r="AE2939" i="1"/>
  <c r="AE1319" i="1"/>
  <c r="AC1319" i="1"/>
  <c r="AE1322" i="1"/>
  <c r="AE3153" i="1"/>
  <c r="AE3156" i="1"/>
  <c r="AC3153" i="1"/>
  <c r="AC2113" i="1"/>
  <c r="AE1368" i="1"/>
  <c r="AE1371" i="1"/>
  <c r="AC1368" i="1"/>
  <c r="AE3468" i="1"/>
  <c r="AE3471" i="1"/>
  <c r="AC3468" i="1"/>
  <c r="AE2978" i="1"/>
  <c r="AE2981" i="1"/>
  <c r="AC2978" i="1"/>
  <c r="AE871" i="1"/>
  <c r="AC871" i="1"/>
  <c r="AE874" i="1"/>
  <c r="AE3163" i="1"/>
  <c r="AC3160" i="1"/>
  <c r="AE2348" i="1"/>
  <c r="AC2348" i="1"/>
  <c r="AE2351" i="1"/>
  <c r="AE3440" i="1"/>
  <c r="AC3440" i="1"/>
  <c r="AE3443" i="1"/>
  <c r="AC3100" i="1"/>
  <c r="AE171" i="1"/>
  <c r="AE174" i="1"/>
  <c r="AC171" i="1"/>
  <c r="AE3104" i="1"/>
  <c r="AE3107" i="1"/>
  <c r="AC3104" i="1"/>
  <c r="AE1466" i="1"/>
  <c r="AE1469" i="1"/>
  <c r="AC1466" i="1"/>
  <c r="AE2404" i="1"/>
  <c r="AC2404" i="1"/>
  <c r="AE2407" i="1"/>
  <c r="AE1718" i="1"/>
  <c r="AE1721" i="1"/>
  <c r="AC1718" i="1"/>
  <c r="AE1165" i="1"/>
  <c r="AE1168" i="1"/>
  <c r="AC1165" i="1"/>
  <c r="AC1707" i="1"/>
  <c r="AE2012" i="1"/>
  <c r="AE2015" i="1"/>
  <c r="AC2012" i="1"/>
  <c r="AC1343" i="1"/>
  <c r="AE1886" i="1"/>
  <c r="AE1889" i="1"/>
  <c r="AC1886" i="1"/>
  <c r="AC146" i="1"/>
  <c r="AC1039" i="1"/>
  <c r="AE1042" i="1"/>
  <c r="AE3013" i="1"/>
  <c r="AC3013" i="1"/>
  <c r="AE3016" i="1"/>
  <c r="AE1963" i="1"/>
  <c r="AC1963" i="1"/>
  <c r="AE1966" i="1"/>
  <c r="AE2201" i="1"/>
  <c r="AC2201" i="1"/>
  <c r="AE2204" i="1"/>
  <c r="AE2859" i="1"/>
  <c r="AC2859" i="1"/>
  <c r="AE2862" i="1"/>
  <c r="AE2292" i="1"/>
  <c r="AC2295" i="1"/>
  <c r="AE255" i="1"/>
  <c r="AE258" i="1"/>
  <c r="AC255" i="1"/>
  <c r="AE2719" i="1"/>
  <c r="AE2722" i="1"/>
  <c r="AC2719" i="1"/>
  <c r="AC2526" i="1"/>
  <c r="AC2967" i="1"/>
  <c r="AE2572" i="1"/>
  <c r="AC2572" i="1"/>
  <c r="AE2575" i="1"/>
  <c r="AE1333" i="1"/>
  <c r="AE1336" i="1"/>
  <c r="AC1333" i="1"/>
  <c r="AC1420" i="1"/>
  <c r="AC3527" i="1"/>
  <c r="AE136" i="1"/>
  <c r="AC136" i="1"/>
  <c r="AE139" i="1"/>
  <c r="AE2075" i="1"/>
  <c r="AE2078" i="1"/>
  <c r="AC2075" i="1"/>
  <c r="AC3254" i="1"/>
  <c r="AE906" i="1"/>
  <c r="AE909" i="1"/>
  <c r="AC906" i="1"/>
  <c r="AE2096" i="1"/>
  <c r="AC2096" i="1"/>
  <c r="AE2099" i="1"/>
  <c r="AE227" i="1"/>
  <c r="AE230" i="1"/>
  <c r="AC227" i="1"/>
  <c r="AE3475" i="1"/>
  <c r="AC3475" i="1"/>
  <c r="AE3478" i="1"/>
  <c r="AE1949" i="1"/>
  <c r="AE1952" i="1"/>
  <c r="AC1949" i="1"/>
  <c r="AE1011" i="1"/>
  <c r="AE1014" i="1"/>
  <c r="AC1011" i="1"/>
  <c r="AC3275" i="1"/>
  <c r="AE1214" i="1"/>
  <c r="AE1217" i="1"/>
  <c r="AC1214" i="1"/>
  <c r="AE2628" i="1"/>
  <c r="AC2628" i="1"/>
  <c r="AE2631" i="1"/>
  <c r="AC3387" i="1"/>
  <c r="AE3118" i="1"/>
  <c r="AC3118" i="1"/>
  <c r="AE3121" i="1"/>
  <c r="AE1270" i="1"/>
  <c r="AE1273" i="1"/>
  <c r="AC1270" i="1"/>
  <c r="AE2355" i="1"/>
  <c r="AC2355" i="1"/>
  <c r="AE2358" i="1"/>
  <c r="AC881" i="1"/>
  <c r="AE2390" i="1"/>
  <c r="AE2393" i="1"/>
  <c r="AC2390" i="1"/>
  <c r="AC3198" i="1"/>
  <c r="AC1399" i="1"/>
  <c r="AE1553" i="1"/>
  <c r="AC1550" i="1"/>
  <c r="AC2747" i="1"/>
  <c r="AE2750" i="1"/>
  <c r="AE3188" i="1"/>
  <c r="AE3191" i="1"/>
  <c r="AC3188" i="1"/>
  <c r="AE2649" i="1"/>
  <c r="AE2652" i="1"/>
  <c r="AC2649" i="1"/>
  <c r="AE2705" i="1"/>
  <c r="AE2708" i="1"/>
  <c r="AC2705" i="1"/>
  <c r="AE892" i="1"/>
  <c r="AC892" i="1"/>
  <c r="AE895" i="1"/>
  <c r="AC3471" i="1"/>
  <c r="AE1746" i="1"/>
  <c r="AE1749" i="1"/>
  <c r="AC1746" i="1"/>
  <c r="AC2351" i="1"/>
  <c r="AE2866" i="1"/>
  <c r="AC2866" i="1"/>
  <c r="AE2869" i="1"/>
  <c r="AE1501" i="1"/>
  <c r="AE1504" i="1"/>
  <c r="AC1501" i="1"/>
  <c r="AC265" i="1"/>
  <c r="AC3107" i="1"/>
  <c r="AE325" i="1"/>
  <c r="AC325" i="1"/>
  <c r="AE328" i="1"/>
  <c r="AE409" i="1"/>
  <c r="AE412" i="1"/>
  <c r="AC409" i="1"/>
  <c r="AE1634" i="1"/>
  <c r="AE1637" i="1"/>
  <c r="AC1634" i="1"/>
  <c r="AE3370" i="1"/>
  <c r="AC3370" i="1"/>
  <c r="AE3373" i="1"/>
  <c r="AE416" i="1"/>
  <c r="AE419" i="1"/>
  <c r="AC416" i="1"/>
  <c r="AC3023" i="1"/>
  <c r="AC1658" i="1"/>
  <c r="AE346" i="1"/>
  <c r="AC346" i="1"/>
  <c r="AE349" i="1"/>
  <c r="AC2428" i="1"/>
  <c r="AE836" i="1"/>
  <c r="AE839" i="1"/>
  <c r="AC836" i="1"/>
  <c r="AE3258" i="1"/>
  <c r="AC3258" i="1"/>
  <c r="AE3261" i="1"/>
  <c r="AE143" i="1"/>
  <c r="AC143" i="1"/>
  <c r="AE146" i="1"/>
  <c r="AC1042" i="1"/>
  <c r="AC3016" i="1"/>
  <c r="AE31" i="1"/>
  <c r="AE34" i="1"/>
  <c r="AC31" i="1"/>
  <c r="AC2701" i="1"/>
  <c r="AE66" i="1"/>
  <c r="AC66" i="1"/>
  <c r="AE69" i="1"/>
  <c r="AE2411" i="1"/>
  <c r="AE2414" i="1"/>
  <c r="AC2411" i="1"/>
  <c r="AE2418" i="1"/>
  <c r="AE2421" i="1"/>
  <c r="AC2418" i="1"/>
  <c r="AE2852" i="1"/>
  <c r="AE2855" i="1"/>
  <c r="AC2852" i="1"/>
  <c r="AE1284" i="1"/>
  <c r="AC1284" i="1"/>
  <c r="AE1287" i="1"/>
  <c r="AC2862" i="1"/>
  <c r="AE297" i="1"/>
  <c r="AC297" i="1"/>
  <c r="AE300" i="1"/>
  <c r="AE293" i="1"/>
  <c r="AC290" i="1"/>
  <c r="AC3464" i="1"/>
  <c r="AE87" i="1"/>
  <c r="AE90" i="1"/>
  <c r="AC87" i="1"/>
  <c r="AE1291" i="1"/>
  <c r="AE1294" i="1"/>
  <c r="AC1291" i="1"/>
  <c r="AE2397" i="1"/>
  <c r="AC2397" i="1"/>
  <c r="AE2400" i="1"/>
  <c r="AE2551" i="1"/>
  <c r="AE2554" i="1"/>
  <c r="AC2551" i="1"/>
  <c r="AC2575" i="1"/>
  <c r="AC1336" i="1"/>
  <c r="AE2264" i="1"/>
  <c r="AE2267" i="1"/>
  <c r="AC2264" i="1"/>
  <c r="AC2001" i="1"/>
  <c r="AE1410" i="1"/>
  <c r="AE1413" i="1"/>
  <c r="AC1410" i="1"/>
  <c r="AC2897" i="1"/>
  <c r="AE1053" i="1"/>
  <c r="AE1056" i="1"/>
  <c r="AC1053" i="1"/>
  <c r="AE1326" i="1"/>
  <c r="AC1326" i="1"/>
  <c r="AE1329" i="1"/>
  <c r="AE1242" i="1"/>
  <c r="AE1245" i="1"/>
  <c r="AC1242" i="1"/>
  <c r="AE1487" i="1"/>
  <c r="AC1487" i="1"/>
  <c r="AE1490" i="1"/>
  <c r="AE3219" i="1"/>
  <c r="AC3216" i="1"/>
  <c r="AC1854" i="1"/>
  <c r="AC139" i="1"/>
  <c r="AE1088" i="1"/>
  <c r="AE1091" i="1"/>
  <c r="AC1088" i="1"/>
  <c r="AE1046" i="1"/>
  <c r="AE1049" i="1"/>
  <c r="AC1046" i="1"/>
  <c r="AE1067" i="1"/>
  <c r="AE1070" i="1"/>
  <c r="AC1067" i="1"/>
  <c r="AE822" i="1"/>
  <c r="AC822" i="1"/>
  <c r="AE825" i="1"/>
  <c r="AC1777" i="1"/>
  <c r="AE934" i="1"/>
  <c r="AC934" i="1"/>
  <c r="AE937" i="1"/>
  <c r="AE927" i="1"/>
  <c r="AC927" i="1"/>
  <c r="AE930" i="1"/>
  <c r="AC272" i="1"/>
  <c r="AE738" i="1"/>
  <c r="AC738" i="1"/>
  <c r="AE741" i="1"/>
  <c r="AC909" i="1"/>
  <c r="AE248" i="1"/>
  <c r="AE251" i="1"/>
  <c r="AC248" i="1"/>
  <c r="AC2099" i="1"/>
  <c r="AE1788" i="1"/>
  <c r="AC1788" i="1"/>
  <c r="AE1791" i="1"/>
  <c r="AC1112" i="1"/>
  <c r="AC230" i="1"/>
  <c r="AC1014" i="1"/>
  <c r="AE3342" i="1"/>
  <c r="AC3342" i="1"/>
  <c r="AE3345" i="1"/>
  <c r="AE1438" i="1"/>
  <c r="AE1441" i="1"/>
  <c r="AC1438" i="1"/>
  <c r="AC2631" i="1"/>
  <c r="AC3121" i="1"/>
  <c r="AE1921" i="1"/>
  <c r="AE1924" i="1"/>
  <c r="AC1921" i="1"/>
  <c r="AC1385" i="1"/>
  <c r="AE745" i="1"/>
  <c r="AE748" i="1"/>
  <c r="AC745" i="1"/>
  <c r="AE1354" i="1"/>
  <c r="AC1354" i="1"/>
  <c r="AE1357" i="1"/>
  <c r="AC2358" i="1"/>
  <c r="AE1536" i="1"/>
  <c r="AE1539" i="1"/>
  <c r="AC1536" i="1"/>
  <c r="AE2474" i="1"/>
  <c r="AC2474" i="1"/>
  <c r="AE2477" i="1"/>
  <c r="AE157" i="1"/>
  <c r="AE160" i="1"/>
  <c r="AC157" i="1"/>
  <c r="AE556" i="1"/>
  <c r="AE559" i="1"/>
  <c r="AC556" i="1"/>
  <c r="AC2393" i="1"/>
  <c r="AE3062" i="1"/>
  <c r="AE3065" i="1"/>
  <c r="AC3062" i="1"/>
  <c r="AE584" i="1"/>
  <c r="AC584" i="1"/>
  <c r="AE587" i="1"/>
  <c r="AE790" i="1"/>
  <c r="AC1525" i="1"/>
  <c r="AC1553" i="1"/>
  <c r="AE1725" i="1"/>
  <c r="AC1725" i="1"/>
  <c r="AE1728" i="1"/>
  <c r="AE647" i="1"/>
  <c r="AC647" i="1"/>
  <c r="AE650" i="1"/>
  <c r="AC2925" i="1"/>
  <c r="AE1459" i="1"/>
  <c r="AC1459" i="1"/>
  <c r="AE1462" i="1"/>
  <c r="AC1371" i="1"/>
  <c r="AC895" i="1"/>
  <c r="AE545" i="1"/>
  <c r="AC542" i="1"/>
  <c r="AE570" i="1"/>
  <c r="AC570" i="1"/>
  <c r="AE573" i="1"/>
  <c r="AC1749" i="1"/>
  <c r="AE3496" i="1"/>
  <c r="AE3499" i="1"/>
  <c r="AC3496" i="1"/>
  <c r="AE262" i="1"/>
  <c r="AC262" i="1"/>
  <c r="AE265" i="1"/>
  <c r="AE1739" i="1"/>
  <c r="AE1742" i="1"/>
  <c r="AC1739" i="1"/>
  <c r="AC1620" i="1"/>
  <c r="AC328" i="1"/>
  <c r="AE59" i="1"/>
  <c r="AC59" i="1"/>
  <c r="AE62" i="1"/>
  <c r="AC412" i="1"/>
  <c r="AC1637" i="1"/>
  <c r="AC2425" i="1"/>
  <c r="AE2428" i="1"/>
  <c r="AC3373" i="1"/>
  <c r="AE2999" i="1"/>
  <c r="AE3002" i="1"/>
  <c r="AC2999" i="1"/>
  <c r="AC447" i="1"/>
  <c r="AC2435" i="1"/>
  <c r="AE1431" i="1"/>
  <c r="AE1434" i="1"/>
  <c r="AC1431" i="1"/>
  <c r="AC2491" i="1"/>
  <c r="AC223" i="1"/>
  <c r="AC349" i="1"/>
  <c r="AC839" i="1"/>
  <c r="AC3261" i="1"/>
  <c r="AC34" i="1"/>
  <c r="AC1266" i="1"/>
  <c r="AC1287" i="1"/>
  <c r="AC1714" i="1"/>
  <c r="AC293" i="1"/>
  <c r="AE3461" i="1"/>
  <c r="AC3461" i="1"/>
  <c r="AE3464" i="1"/>
  <c r="AE122" i="1"/>
  <c r="AE125" i="1"/>
  <c r="AC122" i="1"/>
  <c r="AC2771" i="1"/>
  <c r="AE108" i="1"/>
  <c r="AE111" i="1"/>
  <c r="AC108" i="1"/>
  <c r="AE241" i="1"/>
  <c r="AC241" i="1"/>
  <c r="AE244" i="1"/>
  <c r="AE2579" i="1"/>
  <c r="AC2579" i="1"/>
  <c r="AE2582" i="1"/>
  <c r="AC1294" i="1"/>
  <c r="AE1123" i="1"/>
  <c r="AC1123" i="1"/>
  <c r="AE1126" i="1"/>
  <c r="AC2554" i="1"/>
  <c r="AC2267" i="1"/>
  <c r="AE913" i="1"/>
  <c r="AE916" i="1"/>
  <c r="AC913" i="1"/>
  <c r="AC237" i="1"/>
  <c r="AC1931" i="1"/>
  <c r="AC391" i="1"/>
  <c r="AC2029" i="1"/>
  <c r="AE2243" i="1"/>
  <c r="AC2243" i="1"/>
  <c r="AE2246" i="1"/>
  <c r="AE2838" i="1"/>
  <c r="AE2841" i="1"/>
  <c r="AC2838" i="1"/>
  <c r="AE3482" i="1"/>
  <c r="AE3485" i="1"/>
  <c r="AC3482" i="1"/>
  <c r="AC1441" i="1"/>
  <c r="AC825" i="1"/>
  <c r="AE2796" i="1"/>
  <c r="AE2799" i="1"/>
  <c r="AC2796" i="1"/>
  <c r="AC937" i="1"/>
  <c r="AE2817" i="1"/>
  <c r="AC2817" i="1"/>
  <c r="AE2820" i="1"/>
  <c r="AE2313" i="1"/>
  <c r="AC2313" i="1"/>
  <c r="AE2316" i="1"/>
  <c r="AC930" i="1"/>
  <c r="AE703" i="1"/>
  <c r="AC703" i="1"/>
  <c r="AE706" i="1"/>
  <c r="AC2008" i="1"/>
  <c r="AE2467" i="1"/>
  <c r="AC2467" i="1"/>
  <c r="AE2470" i="1"/>
  <c r="AE269" i="1"/>
  <c r="AC269" i="1"/>
  <c r="AE272" i="1"/>
  <c r="AC741" i="1"/>
  <c r="AE1158" i="1"/>
  <c r="AC1158" i="1"/>
  <c r="AE1161" i="1"/>
  <c r="AC1952" i="1"/>
  <c r="AC3345" i="1"/>
  <c r="AC1497" i="1"/>
  <c r="AE2754" i="1"/>
  <c r="AE2757" i="1"/>
  <c r="AC2754" i="1"/>
  <c r="AE2278" i="1"/>
  <c r="AE2281" i="1"/>
  <c r="AC2278" i="1"/>
  <c r="AE1403" i="1"/>
  <c r="AC1403" i="1"/>
  <c r="AE1406" i="1"/>
  <c r="AC83" i="1"/>
  <c r="AC1924" i="1"/>
  <c r="AC748" i="1"/>
  <c r="AE1991" i="1"/>
  <c r="AC1991" i="1"/>
  <c r="AE1994" i="1"/>
  <c r="AE2222" i="1"/>
  <c r="AC2222" i="1"/>
  <c r="AE2225" i="1"/>
  <c r="AC160" i="1"/>
  <c r="AC559" i="1"/>
  <c r="AE311" i="1"/>
  <c r="AC311" i="1"/>
  <c r="AE314" i="1"/>
  <c r="AE1900" i="1"/>
  <c r="AC1900" i="1"/>
  <c r="AE1903" i="1"/>
  <c r="AE1767" i="1"/>
  <c r="AE1770" i="1"/>
  <c r="AC1767" i="1"/>
  <c r="AE654" i="1"/>
  <c r="AE657" i="1"/>
  <c r="AC654" i="1"/>
  <c r="AE3279" i="1"/>
  <c r="AE3282" i="1"/>
  <c r="AC3279" i="1"/>
  <c r="AE2110" i="1"/>
  <c r="AE2113" i="1"/>
  <c r="AC2110" i="1"/>
  <c r="AE1795" i="1"/>
  <c r="AE1798" i="1"/>
  <c r="AC1795" i="1"/>
  <c r="AE591" i="1"/>
  <c r="AE594" i="1"/>
  <c r="AC591" i="1"/>
  <c r="AE1557" i="1"/>
  <c r="AE1560" i="1"/>
  <c r="AC1557" i="1"/>
  <c r="AC1280" i="1"/>
  <c r="AC545" i="1"/>
  <c r="AC2981" i="1"/>
  <c r="AE129" i="1"/>
  <c r="AC129" i="1"/>
  <c r="AE132" i="1"/>
  <c r="AE2992" i="1"/>
  <c r="AE2995" i="1"/>
  <c r="AC2992" i="1"/>
  <c r="AE507" i="1"/>
  <c r="AC507" i="1"/>
  <c r="AE510" i="1"/>
  <c r="AC573" i="1"/>
  <c r="AC503" i="1"/>
  <c r="AE864" i="1"/>
  <c r="AC864" i="1"/>
  <c r="AE867" i="1"/>
  <c r="AC818" i="1"/>
  <c r="AC1504" i="1"/>
  <c r="AE2824" i="1"/>
  <c r="AE2827" i="1"/>
  <c r="AC2824" i="1"/>
  <c r="AC3226" i="1"/>
  <c r="AC62" i="1"/>
  <c r="AE3006" i="1"/>
  <c r="AE3009" i="1"/>
  <c r="AC3006" i="1"/>
  <c r="AE3265" i="1"/>
  <c r="AC3265" i="1"/>
  <c r="AE3268" i="1"/>
  <c r="AC2085" i="1"/>
  <c r="AE1893" i="1"/>
  <c r="AE1896" i="1"/>
  <c r="AC1893" i="1"/>
  <c r="AE3020" i="1"/>
  <c r="AE3023" i="1"/>
  <c r="AC3020" i="1"/>
  <c r="AC1434" i="1"/>
  <c r="AE2488" i="1"/>
  <c r="AE2491" i="1"/>
  <c r="AC2488" i="1"/>
  <c r="AE2229" i="1"/>
  <c r="AC2229" i="1"/>
  <c r="AE2232" i="1"/>
  <c r="AE1970" i="1"/>
  <c r="AC1973" i="1"/>
  <c r="AC2988" i="1"/>
  <c r="AE1263" i="1"/>
  <c r="AC1263" i="1"/>
  <c r="AE1266" i="1"/>
  <c r="AC2855" i="1"/>
  <c r="AE1207" i="1"/>
  <c r="AE1210" i="1"/>
  <c r="AC1207" i="1"/>
  <c r="AC3072" i="1"/>
  <c r="AE465" i="1"/>
  <c r="AC465" i="1"/>
  <c r="AE468" i="1"/>
  <c r="AC244" i="1"/>
  <c r="AC692" i="1"/>
  <c r="AC2400" i="1"/>
  <c r="AC1126" i="1"/>
  <c r="AC916" i="1"/>
  <c r="AE3286" i="1"/>
  <c r="AC3286" i="1"/>
  <c r="AE3289" i="1"/>
  <c r="AE2761" i="1"/>
  <c r="AC2761" i="1"/>
  <c r="AE2764" i="1"/>
  <c r="AE437" i="1"/>
  <c r="AE440" i="1"/>
  <c r="AC437" i="1"/>
  <c r="AE402" i="1"/>
  <c r="AE405" i="1"/>
  <c r="AC402" i="1"/>
  <c r="AE3426" i="1"/>
  <c r="AC3426" i="1"/>
  <c r="AE3429" i="1"/>
  <c r="AE388" i="1"/>
  <c r="AE391" i="1"/>
  <c r="AC388" i="1"/>
  <c r="AE710" i="1"/>
  <c r="AC710" i="1"/>
  <c r="AE713" i="1"/>
  <c r="AE2026" i="1"/>
  <c r="AE2029" i="1"/>
  <c r="AC2026" i="1"/>
  <c r="AE752" i="1"/>
  <c r="AC752" i="1"/>
  <c r="AE755" i="1"/>
  <c r="AE2901" i="1"/>
  <c r="AE2904" i="1"/>
  <c r="AC2901" i="1"/>
  <c r="AE1032" i="1"/>
  <c r="AC1032" i="1"/>
  <c r="AE1035" i="1"/>
  <c r="AE2005" i="1"/>
  <c r="AE2008" i="1"/>
  <c r="AC2005" i="1"/>
  <c r="AE423" i="1"/>
  <c r="AE426" i="1"/>
  <c r="AC423" i="1"/>
  <c r="AC1161" i="1"/>
  <c r="AC1819" i="1"/>
  <c r="AE1109" i="1"/>
  <c r="AE1112" i="1"/>
  <c r="AC1109" i="1"/>
  <c r="AE2460" i="1"/>
  <c r="AE2463" i="1"/>
  <c r="AC2460" i="1"/>
  <c r="AE1389" i="1"/>
  <c r="AC1389" i="1"/>
  <c r="AE1392" i="1"/>
  <c r="AE2558" i="1"/>
  <c r="AC2558" i="1"/>
  <c r="AE2561" i="1"/>
  <c r="AE731" i="1"/>
  <c r="AC731" i="1"/>
  <c r="AE734" i="1"/>
  <c r="AE3405" i="1"/>
  <c r="AC3405" i="1"/>
  <c r="AE3408" i="1"/>
  <c r="AE1494" i="1"/>
  <c r="AC1494" i="1"/>
  <c r="AE1497" i="1"/>
  <c r="AC2281" i="1"/>
  <c r="AC1406" i="1"/>
  <c r="AE2593" i="1"/>
  <c r="AE2596" i="1"/>
  <c r="AC2593" i="1"/>
  <c r="AE1179" i="1"/>
  <c r="AC1179" i="1"/>
  <c r="AE1182" i="1"/>
  <c r="AE3307" i="1"/>
  <c r="AE3310" i="1"/>
  <c r="AC3307" i="1"/>
  <c r="AC3065" i="1"/>
  <c r="AE2915" i="1"/>
  <c r="AE2918" i="1"/>
  <c r="AC2915" i="1"/>
  <c r="AE1522" i="1"/>
  <c r="AC1522" i="1"/>
  <c r="AE1525" i="1"/>
  <c r="AC657" i="1"/>
  <c r="AC3282" i="1"/>
  <c r="AC1798" i="1"/>
  <c r="AE2208" i="1"/>
  <c r="AC2208" i="1"/>
  <c r="AE2211" i="1"/>
  <c r="AC1560" i="1"/>
  <c r="AC2995" i="1"/>
  <c r="AC1630" i="1"/>
  <c r="AC1875" i="1"/>
  <c r="AE500" i="1"/>
  <c r="AE503" i="1"/>
  <c r="AC500" i="1"/>
  <c r="AC867" i="1"/>
  <c r="AC1448" i="1"/>
  <c r="AE3223" i="1"/>
  <c r="AC3223" i="1"/>
  <c r="AE3226" i="1"/>
  <c r="AE2082" i="1"/>
  <c r="AE2085" i="1"/>
  <c r="AC2082" i="1"/>
  <c r="AC1896" i="1"/>
  <c r="AC3037" i="1"/>
  <c r="AE444" i="1"/>
  <c r="AE447" i="1"/>
  <c r="AC444" i="1"/>
  <c r="AE2432" i="1"/>
  <c r="AC2432" i="1"/>
  <c r="AE2435" i="1"/>
  <c r="AE220" i="1"/>
  <c r="AE223" i="1"/>
  <c r="AC220" i="1"/>
  <c r="AC2232" i="1"/>
  <c r="AE276" i="1"/>
  <c r="AE279" i="1"/>
  <c r="AC276" i="1"/>
  <c r="AE829" i="1"/>
  <c r="AE832" i="1"/>
  <c r="AC829" i="1"/>
  <c r="AC2414" i="1"/>
  <c r="AC2421" i="1"/>
  <c r="AE969" i="1"/>
  <c r="AC969" i="1"/>
  <c r="AE972" i="1"/>
  <c r="AC2071" i="1"/>
  <c r="AE1711" i="1"/>
  <c r="AC1711" i="1"/>
  <c r="AE1714" i="1"/>
  <c r="AC195" i="1"/>
  <c r="AC1210" i="1"/>
  <c r="AC90" i="1"/>
  <c r="AC1350" i="1"/>
  <c r="AC2582" i="1"/>
  <c r="AE689" i="1"/>
  <c r="AE692" i="1"/>
  <c r="AC689" i="1"/>
  <c r="AC153" i="1"/>
  <c r="AC3289" i="1"/>
  <c r="AC1245" i="1"/>
  <c r="AE1928" i="1"/>
  <c r="AC1928" i="1"/>
  <c r="AE1931" i="1"/>
  <c r="AC1091" i="1"/>
  <c r="AC3429" i="1"/>
  <c r="AE2929" i="1"/>
  <c r="AC2929" i="1"/>
  <c r="AE2932" i="1"/>
  <c r="AC1623" i="1"/>
  <c r="AE1851" i="1"/>
  <c r="AC1851" i="1"/>
  <c r="AE1854" i="1"/>
  <c r="AE1606" i="1"/>
  <c r="AC1606" i="1"/>
  <c r="AE1609" i="1"/>
  <c r="AE2565" i="1"/>
  <c r="AE2568" i="1"/>
  <c r="AC2565" i="1"/>
  <c r="AE2621" i="1"/>
  <c r="AC2621" i="1"/>
  <c r="AE2624" i="1"/>
  <c r="AC902" i="1"/>
  <c r="AC755" i="1"/>
  <c r="AE3356" i="1"/>
  <c r="AE3359" i="1"/>
  <c r="AC3356" i="1"/>
  <c r="AC3485" i="1"/>
  <c r="AE45" i="1"/>
  <c r="AE48" i="1"/>
  <c r="AC45" i="1"/>
  <c r="AC1035" i="1"/>
  <c r="AE920" i="1"/>
  <c r="AE923" i="1"/>
  <c r="AC920" i="1"/>
  <c r="AC426" i="1"/>
  <c r="AE997" i="1"/>
  <c r="AC997" i="1"/>
  <c r="AE1000" i="1"/>
  <c r="AC1959" i="1"/>
  <c r="AC1756" i="1"/>
  <c r="AC2463" i="1"/>
  <c r="AC1392" i="1"/>
  <c r="AE1312" i="1"/>
  <c r="AE1315" i="1"/>
  <c r="AC1312" i="1"/>
  <c r="AC2561" i="1"/>
  <c r="AC1567" i="1"/>
  <c r="AC734" i="1"/>
  <c r="AC3408" i="1"/>
  <c r="AE521" i="1"/>
  <c r="AE524" i="1"/>
  <c r="AC521" i="1"/>
  <c r="AE1578" i="1"/>
  <c r="AE1581" i="1"/>
  <c r="AC1578" i="1"/>
  <c r="AC1987" i="1"/>
  <c r="AE3335" i="1"/>
  <c r="AE3338" i="1"/>
  <c r="AC3335" i="1"/>
  <c r="AE2656" i="1"/>
  <c r="AC2656" i="1"/>
  <c r="AE2659" i="1"/>
  <c r="AE1382" i="1"/>
  <c r="AE1385" i="1"/>
  <c r="AC1382" i="1"/>
  <c r="AC3310" i="1"/>
  <c r="AC1994" i="1"/>
  <c r="AE1781" i="1"/>
  <c r="AE1784" i="1"/>
  <c r="AC1781" i="1"/>
  <c r="AC1917" i="1"/>
  <c r="AE1865" i="1"/>
  <c r="AC1865" i="1"/>
  <c r="AE1868" i="1"/>
  <c r="AC1770" i="1"/>
  <c r="AE682" i="1"/>
  <c r="AC682" i="1"/>
  <c r="AE685" i="1"/>
  <c r="AE1809" i="1"/>
  <c r="AC1809" i="1"/>
  <c r="AE1812" i="1"/>
  <c r="AE2215" i="1"/>
  <c r="AC2215" i="1"/>
  <c r="AE2218" i="1"/>
  <c r="AC594" i="1"/>
  <c r="AE1802" i="1"/>
  <c r="AC1802" i="1"/>
  <c r="AE1805" i="1"/>
  <c r="AE1277" i="1"/>
  <c r="AC1277" i="1"/>
  <c r="AE1280" i="1"/>
  <c r="AC1203" i="1"/>
  <c r="AE2159" i="1"/>
  <c r="AC2159" i="1"/>
  <c r="AE2162" i="1"/>
  <c r="AC510" i="1"/>
  <c r="AE24" i="1"/>
  <c r="AE27" i="1"/>
  <c r="AC24" i="1"/>
  <c r="AE2873" i="1"/>
  <c r="AE2876" i="1"/>
  <c r="AC2873" i="1"/>
  <c r="AC1189" i="1"/>
  <c r="AC3009" i="1"/>
  <c r="AE2299" i="1"/>
  <c r="AC2299" i="1"/>
  <c r="AE2302" i="1"/>
  <c r="AE2775" i="1"/>
  <c r="AC2775" i="1"/>
  <c r="AE2778" i="1"/>
  <c r="AC1357" i="1"/>
  <c r="AE3034" i="1"/>
  <c r="AE3037" i="1"/>
  <c r="AC3034" i="1"/>
  <c r="AE843" i="1"/>
  <c r="AE846" i="1"/>
  <c r="AC843" i="1"/>
  <c r="AE3244" i="1"/>
  <c r="AE3247" i="1"/>
  <c r="AC3244" i="1"/>
  <c r="AE2670" i="1"/>
  <c r="AC2670" i="1"/>
  <c r="AE2673" i="1"/>
  <c r="AC279" i="1"/>
  <c r="AE605" i="1"/>
  <c r="AE608" i="1"/>
  <c r="AC605" i="1"/>
  <c r="AC832" i="1"/>
  <c r="AE2985" i="1"/>
  <c r="AC2985" i="1"/>
  <c r="AE2988" i="1"/>
  <c r="AE1662" i="1"/>
  <c r="AE1665" i="1"/>
  <c r="AC1662" i="1"/>
  <c r="AE2068" i="1"/>
  <c r="AE2071" i="1"/>
  <c r="AC2068" i="1"/>
  <c r="AE192" i="1"/>
  <c r="AE195" i="1"/>
  <c r="AC192" i="1"/>
  <c r="AE3069" i="1"/>
  <c r="AC3069" i="1"/>
  <c r="AE3072" i="1"/>
  <c r="AE2425" i="1"/>
  <c r="AE1347" i="1"/>
  <c r="AC1347" i="1"/>
  <c r="AE1350" i="1"/>
  <c r="AE3398" i="1"/>
  <c r="AC3398" i="1"/>
  <c r="AE3401" i="1"/>
  <c r="AE2166" i="1"/>
  <c r="AC2166" i="1"/>
  <c r="AE2169" i="1"/>
  <c r="AE3433" i="1"/>
  <c r="AE3436" i="1"/>
  <c r="AC3433" i="1"/>
  <c r="AC181" i="1"/>
  <c r="AC1910" i="1"/>
  <c r="AE2180" i="1"/>
  <c r="AC2180" i="1"/>
  <c r="AE2183" i="1"/>
  <c r="AG38" i="1"/>
  <c r="B73" i="1"/>
  <c r="Q20" i="1"/>
  <c r="P20" i="1"/>
  <c r="N20" i="1"/>
  <c r="Q17" i="1"/>
  <c r="AG39" i="1" l="1"/>
  <c r="B80" i="1"/>
  <c r="O20" i="1"/>
  <c r="X20" i="1" s="1"/>
  <c r="P17" i="1"/>
  <c r="N17" i="1"/>
  <c r="O17" i="1"/>
  <c r="AG40" i="1" l="1"/>
  <c r="B87" i="1"/>
  <c r="AA20" i="1"/>
  <c r="Z20" i="1"/>
  <c r="Y20" i="1"/>
  <c r="X17" i="1"/>
  <c r="Y17" i="1"/>
  <c r="Z17" i="1"/>
  <c r="AA17" i="1"/>
  <c r="AE17" i="1" l="1"/>
  <c r="AE20" i="1"/>
  <c r="AC20" i="1"/>
  <c r="AC17" i="1"/>
  <c r="AH32" i="1"/>
  <c r="AM35" i="1"/>
  <c r="AH35" i="1"/>
  <c r="AM34" i="1"/>
  <c r="AH34" i="1"/>
  <c r="AI34" i="1"/>
  <c r="AI33" i="1"/>
  <c r="AM33" i="1"/>
  <c r="AH33" i="1"/>
  <c r="AI35" i="1"/>
  <c r="AG41" i="1"/>
  <c r="B94" i="1"/>
  <c r="AH36" i="1" l="1"/>
  <c r="AI36" i="1"/>
  <c r="AM36" i="1"/>
  <c r="AG42" i="1"/>
  <c r="B101" i="1"/>
  <c r="AK34" i="1"/>
  <c r="AK33" i="1"/>
  <c r="AM37" i="1" l="1"/>
  <c r="AH37" i="1"/>
  <c r="AI37" i="1"/>
  <c r="AK36" i="1" s="1"/>
  <c r="AL36" i="1" s="1"/>
  <c r="AG43" i="1"/>
  <c r="AK35" i="1"/>
  <c r="AL34" i="1" s="1"/>
  <c r="B108" i="1"/>
  <c r="AM38" i="1" l="1"/>
  <c r="AH38" i="1"/>
  <c r="AI38" i="1"/>
  <c r="AK37" i="1" s="1"/>
  <c r="AL37" i="1" s="1"/>
  <c r="AL35" i="1"/>
  <c r="AG44" i="1"/>
  <c r="B115" i="1"/>
  <c r="AI39" i="1" l="1"/>
  <c r="AK38" i="1" s="1"/>
  <c r="AL38" i="1" s="1"/>
  <c r="AM39" i="1"/>
  <c r="AH39" i="1"/>
  <c r="AG45" i="1"/>
  <c r="B122" i="1"/>
  <c r="AI40" i="1" l="1"/>
  <c r="AK39" i="1" s="1"/>
  <c r="AL39" i="1" s="1"/>
  <c r="AM40" i="1"/>
  <c r="AH40" i="1"/>
  <c r="AG46" i="1"/>
  <c r="B129" i="1"/>
  <c r="AM41" i="1" l="1"/>
  <c r="AH41" i="1"/>
  <c r="AI41" i="1"/>
  <c r="AK40" i="1" s="1"/>
  <c r="AG47" i="1"/>
  <c r="B136" i="1"/>
  <c r="AH42" i="1" l="1"/>
  <c r="AM42" i="1"/>
  <c r="AI42" i="1"/>
  <c r="AK41" i="1" s="1"/>
  <c r="AL41" i="1" s="1"/>
  <c r="AL40" i="1"/>
  <c r="AG48" i="1"/>
  <c r="B143" i="1"/>
  <c r="AM43" i="1" l="1"/>
  <c r="AH43" i="1"/>
  <c r="AI43" i="1"/>
  <c r="AK42" i="1" s="1"/>
  <c r="AG49" i="1"/>
  <c r="B150" i="1"/>
  <c r="AH44" i="1" l="1"/>
  <c r="AM44" i="1"/>
  <c r="AI44" i="1"/>
  <c r="AK43" i="1" s="1"/>
  <c r="AL43" i="1" s="1"/>
  <c r="AG50" i="1"/>
  <c r="B157" i="1"/>
  <c r="AM45" i="1" l="1"/>
  <c r="AH45" i="1"/>
  <c r="AI45" i="1"/>
  <c r="AK44" i="1" s="1"/>
  <c r="AL44" i="1" s="1"/>
  <c r="AG51" i="1"/>
  <c r="AL42" i="1"/>
  <c r="B164" i="1"/>
  <c r="AH46" i="1" l="1"/>
  <c r="AM46" i="1"/>
  <c r="AI46" i="1"/>
  <c r="AK45" i="1" s="1"/>
  <c r="AG52" i="1"/>
  <c r="B171" i="1"/>
  <c r="AM47" i="1" l="1"/>
  <c r="AH47" i="1"/>
  <c r="AI47" i="1"/>
  <c r="AK46" i="1" s="1"/>
  <c r="AL45" i="1" s="1"/>
  <c r="AG53" i="1"/>
  <c r="B178" i="1"/>
  <c r="AI48" i="1" l="1"/>
  <c r="AK47" i="1" s="1"/>
  <c r="AL46" i="1" s="1"/>
  <c r="AH48" i="1"/>
  <c r="AM48" i="1"/>
  <c r="AG54" i="1"/>
  <c r="B185" i="1"/>
  <c r="AH49" i="1" l="1"/>
  <c r="AM49" i="1"/>
  <c r="AI49" i="1"/>
  <c r="AK48" i="1" s="1"/>
  <c r="AL48" i="1" s="1"/>
  <c r="AG55" i="1"/>
  <c r="B192" i="1"/>
  <c r="AM50" i="1" l="1"/>
  <c r="AH50" i="1"/>
  <c r="AI50" i="1"/>
  <c r="AK49" i="1" s="1"/>
  <c r="AL47" i="1"/>
  <c r="AG56" i="1"/>
  <c r="B199" i="1"/>
  <c r="AI51" i="1" l="1"/>
  <c r="AK50" i="1" s="1"/>
  <c r="AL50" i="1" s="1"/>
  <c r="AH51" i="1"/>
  <c r="AM51" i="1"/>
  <c r="AG57" i="1"/>
  <c r="B206" i="1"/>
  <c r="AI52" i="1" l="1"/>
  <c r="AK51" i="1" s="1"/>
  <c r="AH52" i="1"/>
  <c r="AM52" i="1"/>
  <c r="AL49" i="1"/>
  <c r="AG58" i="1"/>
  <c r="B213" i="1"/>
  <c r="AI53" i="1" l="1"/>
  <c r="AK52" i="1" s="1"/>
  <c r="AL51" i="1" s="1"/>
  <c r="AH53" i="1"/>
  <c r="AM53" i="1"/>
  <c r="AG59" i="1"/>
  <c r="B220" i="1"/>
  <c r="AM54" i="1" l="1"/>
  <c r="AH54" i="1"/>
  <c r="AI54" i="1"/>
  <c r="AK53" i="1" s="1"/>
  <c r="AL53" i="1" s="1"/>
  <c r="AG60" i="1"/>
  <c r="B227" i="1"/>
  <c r="AI55" i="1" l="1"/>
  <c r="AK54" i="1" s="1"/>
  <c r="AL54" i="1" s="1"/>
  <c r="AM55" i="1"/>
  <c r="AH55" i="1"/>
  <c r="AG61" i="1"/>
  <c r="AL52" i="1"/>
  <c r="B234" i="1"/>
  <c r="AI56" i="1" l="1"/>
  <c r="AK55" i="1" s="1"/>
  <c r="AH56" i="1"/>
  <c r="AM56" i="1"/>
  <c r="AG62" i="1"/>
  <c r="B241" i="1"/>
  <c r="AM57" i="1" l="1"/>
  <c r="AH57" i="1"/>
  <c r="AI57" i="1"/>
  <c r="AK56" i="1" s="1"/>
  <c r="AL55" i="1" s="1"/>
  <c r="AG63" i="1"/>
  <c r="B248" i="1"/>
  <c r="AM58" i="1" l="1"/>
  <c r="AH58" i="1"/>
  <c r="AI58" i="1"/>
  <c r="AK57" i="1" s="1"/>
  <c r="AL57" i="1" s="1"/>
  <c r="AG64" i="1"/>
  <c r="B255" i="1"/>
  <c r="AM59" i="1" l="1"/>
  <c r="AH59" i="1"/>
  <c r="AI59" i="1"/>
  <c r="AK58" i="1" s="1"/>
  <c r="AL56" i="1"/>
  <c r="AG65" i="1"/>
  <c r="B262" i="1"/>
  <c r="AH60" i="1" l="1"/>
  <c r="AM60" i="1"/>
  <c r="AI60" i="1"/>
  <c r="AK59" i="1" s="1"/>
  <c r="AG66" i="1"/>
  <c r="B269" i="1"/>
  <c r="AI61" i="1" l="1"/>
  <c r="AK60" i="1" s="1"/>
  <c r="AL60" i="1" s="1"/>
  <c r="AM61" i="1"/>
  <c r="AH61" i="1"/>
  <c r="AL58" i="1"/>
  <c r="AG67" i="1"/>
  <c r="B276" i="1"/>
  <c r="AM62" i="1" l="1"/>
  <c r="AH62" i="1"/>
  <c r="AI62" i="1"/>
  <c r="AK61" i="1" s="1"/>
  <c r="AL59" i="1"/>
  <c r="AG68" i="1"/>
  <c r="B283" i="1"/>
  <c r="AI63" i="1" l="1"/>
  <c r="AK62" i="1" s="1"/>
  <c r="AL62" i="1" s="1"/>
  <c r="AH63" i="1"/>
  <c r="AM63" i="1"/>
  <c r="AG69" i="1"/>
  <c r="B290" i="1"/>
  <c r="AH64" i="1" l="1"/>
  <c r="AM64" i="1"/>
  <c r="AI64" i="1"/>
  <c r="AK63" i="1" s="1"/>
  <c r="AL63" i="1" s="1"/>
  <c r="AL61" i="1"/>
  <c r="AG70" i="1"/>
  <c r="B297" i="1"/>
  <c r="AM65" i="1" l="1"/>
  <c r="AH65" i="1"/>
  <c r="AI65" i="1"/>
  <c r="AK64" i="1" s="1"/>
  <c r="AL64" i="1" s="1"/>
  <c r="AG71" i="1"/>
  <c r="B304" i="1"/>
  <c r="AI66" i="1" l="1"/>
  <c r="AK65" i="1" s="1"/>
  <c r="AM66" i="1"/>
  <c r="AH66" i="1"/>
  <c r="AG72" i="1"/>
  <c r="B311" i="1"/>
  <c r="AI67" i="1" l="1"/>
  <c r="AK66" i="1" s="1"/>
  <c r="AM67" i="1"/>
  <c r="AH67" i="1"/>
  <c r="AG73" i="1"/>
  <c r="B318" i="1"/>
  <c r="AH68" i="1" l="1"/>
  <c r="AM68" i="1"/>
  <c r="AI68" i="1"/>
  <c r="AK67" i="1" s="1"/>
  <c r="AL66" i="1" s="1"/>
  <c r="AL65" i="1"/>
  <c r="AG74" i="1"/>
  <c r="B325" i="1"/>
  <c r="AI69" i="1" l="1"/>
  <c r="AK68" i="1" s="1"/>
  <c r="AM69" i="1"/>
  <c r="AH69" i="1"/>
  <c r="AL67" i="1"/>
  <c r="AG75" i="1"/>
  <c r="B332" i="1"/>
  <c r="AI70" i="1" l="1"/>
  <c r="AK69" i="1" s="1"/>
  <c r="AH70" i="1"/>
  <c r="AM70" i="1"/>
  <c r="AG76" i="1"/>
  <c r="B339" i="1"/>
  <c r="AI71" i="1" l="1"/>
  <c r="AK70" i="1" s="1"/>
  <c r="AH71" i="1"/>
  <c r="AM71" i="1"/>
  <c r="AG77" i="1"/>
  <c r="AL68" i="1"/>
  <c r="B346" i="1"/>
  <c r="AI72" i="1" l="1"/>
  <c r="AK71" i="1" s="1"/>
  <c r="AL71" i="1" s="1"/>
  <c r="AH72" i="1"/>
  <c r="AM72" i="1"/>
  <c r="AL69" i="1"/>
  <c r="AG78" i="1"/>
  <c r="B353" i="1"/>
  <c r="AI73" i="1" l="1"/>
  <c r="AK72" i="1" s="1"/>
  <c r="AM73" i="1"/>
  <c r="AH73" i="1"/>
  <c r="AL70" i="1"/>
  <c r="AG79" i="1"/>
  <c r="B360" i="1"/>
  <c r="AH74" i="1" l="1"/>
  <c r="AM74" i="1"/>
  <c r="AI74" i="1"/>
  <c r="AK73" i="1" s="1"/>
  <c r="AL72" i="1" s="1"/>
  <c r="AG80" i="1"/>
  <c r="B367" i="1"/>
  <c r="AI75" i="1" l="1"/>
  <c r="AK74" i="1" s="1"/>
  <c r="AL74" i="1" s="1"/>
  <c r="AM75" i="1"/>
  <c r="AH75" i="1"/>
  <c r="AG81" i="1"/>
  <c r="B374" i="1"/>
  <c r="AI76" i="1" l="1"/>
  <c r="AK75" i="1" s="1"/>
  <c r="AL75" i="1" s="1"/>
  <c r="AH76" i="1"/>
  <c r="AM76" i="1"/>
  <c r="AL73" i="1"/>
  <c r="AG82" i="1"/>
  <c r="B381" i="1"/>
  <c r="AM77" i="1" l="1"/>
  <c r="AH77" i="1"/>
  <c r="AI77" i="1"/>
  <c r="AK76" i="1" s="1"/>
  <c r="AG83" i="1"/>
  <c r="B388" i="1"/>
  <c r="AM78" i="1" l="1"/>
  <c r="AH78" i="1"/>
  <c r="AJ78" i="1" s="1"/>
  <c r="AI78" i="1"/>
  <c r="AK77" i="1" s="1"/>
  <c r="AL77" i="1" s="1"/>
  <c r="AG84" i="1"/>
  <c r="B395" i="1"/>
  <c r="AM79" i="1" l="1"/>
  <c r="AH79" i="1"/>
  <c r="AJ79" i="1" s="1"/>
  <c r="AI79" i="1"/>
  <c r="AK78" i="1" s="1"/>
  <c r="AL78" i="1" s="1"/>
  <c r="AL76" i="1"/>
  <c r="AG85" i="1"/>
  <c r="B402" i="1"/>
  <c r="AI80" i="1" l="1"/>
  <c r="AK79" i="1" s="1"/>
  <c r="AH80" i="1"/>
  <c r="AJ80" i="1" s="1"/>
  <c r="AM80" i="1"/>
  <c r="AG86" i="1"/>
  <c r="B409" i="1"/>
  <c r="AM81" i="1" l="1"/>
  <c r="AH81" i="1"/>
  <c r="AJ81" i="1" s="1"/>
  <c r="AI81" i="1"/>
  <c r="AK80" i="1" s="1"/>
  <c r="AL79" i="1" s="1"/>
  <c r="AG87" i="1"/>
  <c r="B416" i="1"/>
  <c r="AM82" i="1" l="1"/>
  <c r="AH82" i="1"/>
  <c r="AJ82" i="1" s="1"/>
  <c r="AI82" i="1"/>
  <c r="AK81" i="1" s="1"/>
  <c r="AL81" i="1" s="1"/>
  <c r="AG88" i="1"/>
  <c r="B423" i="1"/>
  <c r="AI83" i="1" l="1"/>
  <c r="AK82" i="1" s="1"/>
  <c r="AM83" i="1"/>
  <c r="AH83" i="1"/>
  <c r="AJ83" i="1" s="1"/>
  <c r="AL80" i="1"/>
  <c r="AG89" i="1"/>
  <c r="B430" i="1"/>
  <c r="AI84" i="1" l="1"/>
  <c r="AK83" i="1" s="1"/>
  <c r="AL82" i="1" s="1"/>
  <c r="AM84" i="1"/>
  <c r="AH84" i="1"/>
  <c r="AJ84" i="1" s="1"/>
  <c r="AG90" i="1"/>
  <c r="B437" i="1"/>
  <c r="AH85" i="1" l="1"/>
  <c r="AJ85" i="1" s="1"/>
  <c r="AM85" i="1"/>
  <c r="AI85" i="1"/>
  <c r="AK84" i="1" s="1"/>
  <c r="AG91" i="1"/>
  <c r="B444" i="1"/>
  <c r="AH86" i="1" l="1"/>
  <c r="AJ86" i="1" s="1"/>
  <c r="AM86" i="1"/>
  <c r="AI86" i="1"/>
  <c r="AK85" i="1" s="1"/>
  <c r="AL84" i="1" s="1"/>
  <c r="AL83" i="1"/>
  <c r="AG92" i="1"/>
  <c r="B451" i="1"/>
  <c r="AI87" i="1" l="1"/>
  <c r="AK86" i="1" s="1"/>
  <c r="AL86" i="1" s="1"/>
  <c r="AM87" i="1"/>
  <c r="AH87" i="1"/>
  <c r="AJ87" i="1" s="1"/>
  <c r="AG93" i="1"/>
  <c r="B458" i="1"/>
  <c r="AI88" i="1" l="1"/>
  <c r="AK87" i="1" s="1"/>
  <c r="AM88" i="1"/>
  <c r="AH88" i="1"/>
  <c r="AJ88" i="1" s="1"/>
  <c r="AL85" i="1"/>
  <c r="AG94" i="1"/>
  <c r="B465" i="1"/>
  <c r="AH89" i="1" l="1"/>
  <c r="AJ89" i="1" s="1"/>
  <c r="AM89" i="1"/>
  <c r="AI89" i="1"/>
  <c r="AK88" i="1" s="1"/>
  <c r="AL88" i="1" s="1"/>
  <c r="AG95" i="1"/>
  <c r="B472" i="1"/>
  <c r="AM90" i="1" l="1"/>
  <c r="AH90" i="1"/>
  <c r="AJ90" i="1" s="1"/>
  <c r="AI90" i="1"/>
  <c r="AK89" i="1" s="1"/>
  <c r="AL87" i="1"/>
  <c r="AG96" i="1"/>
  <c r="B479" i="1"/>
  <c r="AI91" i="1" l="1"/>
  <c r="AK90" i="1" s="1"/>
  <c r="AH91" i="1"/>
  <c r="AJ91" i="1" s="1"/>
  <c r="AM91" i="1"/>
  <c r="AG97" i="1"/>
  <c r="B486" i="1"/>
  <c r="AI92" i="1" l="1"/>
  <c r="AK91" i="1" s="1"/>
  <c r="AL91" i="1" s="1"/>
  <c r="AH92" i="1"/>
  <c r="AJ92" i="1" s="1"/>
  <c r="AM92" i="1"/>
  <c r="AL89" i="1"/>
  <c r="AG98" i="1"/>
  <c r="B493" i="1"/>
  <c r="AH93" i="1" l="1"/>
  <c r="AJ93" i="1" s="1"/>
  <c r="AM93" i="1"/>
  <c r="AI93" i="1"/>
  <c r="AK92" i="1" s="1"/>
  <c r="AL90" i="1"/>
  <c r="AG99" i="1"/>
  <c r="B500" i="1"/>
  <c r="AI94" i="1" l="1"/>
  <c r="AM94" i="1"/>
  <c r="AH94" i="1"/>
  <c r="AJ94" i="1" s="1"/>
  <c r="AG100" i="1"/>
  <c r="B507" i="1"/>
  <c r="AM95" i="1" l="1"/>
  <c r="AH95" i="1"/>
  <c r="AJ95" i="1" s="1"/>
  <c r="AI95" i="1"/>
  <c r="AK94" i="1" s="1"/>
  <c r="AG101" i="1"/>
  <c r="B514" i="1"/>
  <c r="AK93" i="1"/>
  <c r="AH96" i="1" l="1"/>
  <c r="AJ96" i="1" s="1"/>
  <c r="AM96" i="1"/>
  <c r="AL93" i="1"/>
  <c r="AL92" i="1"/>
  <c r="AI96" i="1"/>
  <c r="AK95" i="1" s="1"/>
  <c r="AG102" i="1"/>
  <c r="B521" i="1"/>
  <c r="AL94" i="1"/>
  <c r="AH97" i="1" l="1"/>
  <c r="AJ97" i="1" s="1"/>
  <c r="AM97" i="1"/>
  <c r="AI97" i="1"/>
  <c r="AK96" i="1" s="1"/>
  <c r="AG103" i="1"/>
  <c r="B528" i="1"/>
  <c r="AI98" i="1" l="1"/>
  <c r="AK97" i="1" s="1"/>
  <c r="AL97" i="1" s="1"/>
  <c r="AM98" i="1"/>
  <c r="AH98" i="1"/>
  <c r="AJ98" i="1" s="1"/>
  <c r="AG104" i="1"/>
  <c r="AL96" i="1"/>
  <c r="AL95" i="1"/>
  <c r="B535" i="1"/>
  <c r="AI99" i="1" l="1"/>
  <c r="AK98" i="1" s="1"/>
  <c r="AM99" i="1"/>
  <c r="AH99" i="1"/>
  <c r="AJ99" i="1" s="1"/>
  <c r="AG105" i="1"/>
  <c r="B542" i="1"/>
  <c r="AI100" i="1" l="1"/>
  <c r="AK99" i="1" s="1"/>
  <c r="AL99" i="1" s="1"/>
  <c r="AM100" i="1"/>
  <c r="AH100" i="1"/>
  <c r="AJ100" i="1" s="1"/>
  <c r="AG106" i="1"/>
  <c r="B549" i="1"/>
  <c r="AI101" i="1" l="1"/>
  <c r="AK100" i="1" s="1"/>
  <c r="AL100" i="1" s="1"/>
  <c r="AM101" i="1"/>
  <c r="AH101" i="1"/>
  <c r="AJ101" i="1" s="1"/>
  <c r="AL98" i="1"/>
  <c r="AG107" i="1"/>
  <c r="B556" i="1"/>
  <c r="AI102" i="1" l="1"/>
  <c r="AK101" i="1" s="1"/>
  <c r="AL101" i="1" s="1"/>
  <c r="AH102" i="1"/>
  <c r="AJ102" i="1" s="1"/>
  <c r="AM102" i="1"/>
  <c r="AG108" i="1"/>
  <c r="B563" i="1"/>
  <c r="AI103" i="1" l="1"/>
  <c r="AK102" i="1" s="1"/>
  <c r="AL102" i="1" s="1"/>
  <c r="AH103" i="1"/>
  <c r="AJ103" i="1" s="1"/>
  <c r="AM103" i="1"/>
  <c r="AG109" i="1"/>
  <c r="B570" i="1"/>
  <c r="AI104" i="1" l="1"/>
  <c r="AK103" i="1" s="1"/>
  <c r="AM104" i="1"/>
  <c r="AH104" i="1"/>
  <c r="AJ104" i="1" s="1"/>
  <c r="AG110" i="1"/>
  <c r="B577" i="1"/>
  <c r="AI105" i="1" l="1"/>
  <c r="AK104" i="1" s="1"/>
  <c r="AL104" i="1" s="1"/>
  <c r="AH105" i="1"/>
  <c r="AJ105" i="1" s="1"/>
  <c r="AM105" i="1"/>
  <c r="AG111" i="1"/>
  <c r="B584" i="1"/>
  <c r="AI106" i="1" l="1"/>
  <c r="AK105" i="1" s="1"/>
  <c r="AM106" i="1"/>
  <c r="AH106" i="1"/>
  <c r="AJ106" i="1" s="1"/>
  <c r="AG112" i="1"/>
  <c r="AL103" i="1"/>
  <c r="B591" i="1"/>
  <c r="AI107" i="1" l="1"/>
  <c r="AK106" i="1" s="1"/>
  <c r="AL106" i="1" s="1"/>
  <c r="AM107" i="1"/>
  <c r="AH107" i="1"/>
  <c r="AJ107" i="1" s="1"/>
  <c r="AG113" i="1"/>
  <c r="B598" i="1"/>
  <c r="AM108" i="1" l="1"/>
  <c r="AH108" i="1"/>
  <c r="AJ108" i="1" s="1"/>
  <c r="AI108" i="1"/>
  <c r="AK107" i="1" s="1"/>
  <c r="AL107" i="1" s="1"/>
  <c r="AG114" i="1"/>
  <c r="AL105" i="1"/>
  <c r="B605" i="1"/>
  <c r="AI109" i="1" l="1"/>
  <c r="AK108" i="1" s="1"/>
  <c r="AL108" i="1" s="1"/>
  <c r="AH109" i="1"/>
  <c r="AJ109" i="1" s="1"/>
  <c r="AM109" i="1"/>
  <c r="AG115" i="1"/>
  <c r="B612" i="1"/>
  <c r="AI110" i="1" l="1"/>
  <c r="AK109" i="1" s="1"/>
  <c r="AM110" i="1"/>
  <c r="AH110" i="1"/>
  <c r="AJ110" i="1" s="1"/>
  <c r="AG116" i="1"/>
  <c r="B619" i="1"/>
  <c r="AI111" i="1" l="1"/>
  <c r="AK110" i="1" s="1"/>
  <c r="AL109" i="1" s="1"/>
  <c r="AH111" i="1"/>
  <c r="AJ111" i="1" s="1"/>
  <c r="AM111" i="1"/>
  <c r="AG117" i="1"/>
  <c r="B626" i="1"/>
  <c r="AI112" i="1" l="1"/>
  <c r="AK111" i="1" s="1"/>
  <c r="AL111" i="1" s="1"/>
  <c r="AM112" i="1"/>
  <c r="AH112" i="1"/>
  <c r="AJ112" i="1" s="1"/>
  <c r="AG118" i="1"/>
  <c r="B633" i="1"/>
  <c r="AI113" i="1" l="1"/>
  <c r="AK112" i="1" s="1"/>
  <c r="AL112" i="1" s="1"/>
  <c r="AM113" i="1"/>
  <c r="AH113" i="1"/>
  <c r="AJ113" i="1" s="1"/>
  <c r="AG119" i="1"/>
  <c r="AL110" i="1"/>
  <c r="B640" i="1"/>
  <c r="AI114" i="1" l="1"/>
  <c r="AK113" i="1" s="1"/>
  <c r="AH114" i="1"/>
  <c r="AJ114" i="1" s="1"/>
  <c r="AM114" i="1"/>
  <c r="AG120" i="1"/>
  <c r="B647" i="1"/>
  <c r="AM115" i="1" l="1"/>
  <c r="AH115" i="1"/>
  <c r="AJ115" i="1" s="1"/>
  <c r="AI115" i="1"/>
  <c r="AK114" i="1" s="1"/>
  <c r="AL114" i="1" s="1"/>
  <c r="AG121" i="1"/>
  <c r="B654" i="1"/>
  <c r="AI116" i="1" l="1"/>
  <c r="AK115" i="1" s="1"/>
  <c r="AH116" i="1"/>
  <c r="AJ116" i="1" s="1"/>
  <c r="AM116" i="1"/>
  <c r="AL113" i="1"/>
  <c r="AG122" i="1"/>
  <c r="B661" i="1"/>
  <c r="AI117" i="1" l="1"/>
  <c r="AK116" i="1" s="1"/>
  <c r="AM117" i="1"/>
  <c r="AH117" i="1"/>
  <c r="AJ117" i="1" s="1"/>
  <c r="AG123" i="1"/>
  <c r="B668" i="1"/>
  <c r="AI118" i="1" l="1"/>
  <c r="AK117" i="1" s="1"/>
  <c r="AL116" i="1" s="1"/>
  <c r="AM118" i="1"/>
  <c r="AH118" i="1"/>
  <c r="AJ118" i="1" s="1"/>
  <c r="AG124" i="1"/>
  <c r="AL115" i="1"/>
  <c r="B675" i="1"/>
  <c r="AI119" i="1" l="1"/>
  <c r="AK118" i="1" s="1"/>
  <c r="AL117" i="1" s="1"/>
  <c r="AH119" i="1"/>
  <c r="AJ119" i="1" s="1"/>
  <c r="AM119" i="1"/>
  <c r="AG125" i="1"/>
  <c r="B682" i="1"/>
  <c r="AI120" i="1" l="1"/>
  <c r="AK119" i="1" s="1"/>
  <c r="AL119" i="1" s="1"/>
  <c r="AM120" i="1"/>
  <c r="AH120" i="1"/>
  <c r="AJ120" i="1" s="1"/>
  <c r="AG126" i="1"/>
  <c r="B689" i="1"/>
  <c r="AH121" i="1" l="1"/>
  <c r="AJ121" i="1" s="1"/>
  <c r="AM121" i="1"/>
  <c r="AI121" i="1"/>
  <c r="AK120" i="1" s="1"/>
  <c r="AG127" i="1"/>
  <c r="AL118" i="1"/>
  <c r="B696" i="1"/>
  <c r="AI122" i="1" l="1"/>
  <c r="AK121" i="1" s="1"/>
  <c r="AM122" i="1"/>
  <c r="AH122" i="1"/>
  <c r="AJ122" i="1" s="1"/>
  <c r="AG128" i="1"/>
  <c r="AL120" i="1"/>
  <c r="B703" i="1"/>
  <c r="AM123" i="1" l="1"/>
  <c r="AH123" i="1"/>
  <c r="AJ123" i="1" s="1"/>
  <c r="AI123" i="1"/>
  <c r="AK122" i="1" s="1"/>
  <c r="AL121" i="1" s="1"/>
  <c r="AG129" i="1"/>
  <c r="B710" i="1"/>
  <c r="AI124" i="1" l="1"/>
  <c r="AK123" i="1" s="1"/>
  <c r="AL122" i="1" s="1"/>
  <c r="AM124" i="1"/>
  <c r="AH124" i="1"/>
  <c r="AJ124" i="1" s="1"/>
  <c r="AG130" i="1"/>
  <c r="B717" i="1"/>
  <c r="AI125" i="1" l="1"/>
  <c r="AK124" i="1" s="1"/>
  <c r="AM125" i="1"/>
  <c r="AH125" i="1"/>
  <c r="AJ125" i="1" s="1"/>
  <c r="AG131" i="1"/>
  <c r="AL123" i="1"/>
  <c r="B724" i="1"/>
  <c r="AI126" i="1" l="1"/>
  <c r="AK125" i="1" s="1"/>
  <c r="AL124" i="1" s="1"/>
  <c r="AM126" i="1"/>
  <c r="AH126" i="1"/>
  <c r="AJ126" i="1" s="1"/>
  <c r="AG132" i="1"/>
  <c r="B731" i="1"/>
  <c r="AH127" i="1" l="1"/>
  <c r="AJ127" i="1" s="1"/>
  <c r="AI127" i="1"/>
  <c r="AK126" i="1" s="1"/>
  <c r="AM127" i="1"/>
  <c r="AG133" i="1"/>
  <c r="B738" i="1"/>
  <c r="AM128" i="1" l="1"/>
  <c r="AH128" i="1"/>
  <c r="AJ128" i="1" s="1"/>
  <c r="AI128" i="1"/>
  <c r="AK127" i="1" s="1"/>
  <c r="AL126" i="1" s="1"/>
  <c r="AG134" i="1"/>
  <c r="AL125" i="1"/>
  <c r="B745" i="1"/>
  <c r="AM129" i="1" l="1"/>
  <c r="AH129" i="1"/>
  <c r="AJ129" i="1" s="1"/>
  <c r="AI129" i="1"/>
  <c r="AK128" i="1" s="1"/>
  <c r="AL127" i="1" s="1"/>
  <c r="AG135" i="1"/>
  <c r="B752" i="1"/>
  <c r="AM130" i="1" l="1"/>
  <c r="AH130" i="1"/>
  <c r="AJ130" i="1" s="1"/>
  <c r="AI130" i="1"/>
  <c r="AK129" i="1" s="1"/>
  <c r="AL128" i="1" s="1"/>
  <c r="AG136" i="1"/>
  <c r="B759" i="1"/>
  <c r="AH131" i="1" l="1"/>
  <c r="AJ131" i="1" s="1"/>
  <c r="AM131" i="1"/>
  <c r="AI131" i="1"/>
  <c r="AK130" i="1" s="1"/>
  <c r="AG137" i="1"/>
  <c r="B766" i="1"/>
  <c r="AI132" i="1" l="1"/>
  <c r="AK131" i="1" s="1"/>
  <c r="AL130" i="1" s="1"/>
  <c r="AM132" i="1"/>
  <c r="AH132" i="1"/>
  <c r="AJ132" i="1" s="1"/>
  <c r="AG138" i="1"/>
  <c r="AL129" i="1"/>
  <c r="B773" i="1"/>
  <c r="AI133" i="1" l="1"/>
  <c r="AK132" i="1" s="1"/>
  <c r="AL131" i="1" s="1"/>
  <c r="AM133" i="1"/>
  <c r="AH133" i="1"/>
  <c r="AJ133" i="1" s="1"/>
  <c r="AG139" i="1"/>
  <c r="B780" i="1"/>
  <c r="AI134" i="1" l="1"/>
  <c r="AK133" i="1" s="1"/>
  <c r="AM134" i="1"/>
  <c r="AH134" i="1"/>
  <c r="AJ134" i="1" s="1"/>
  <c r="AG140" i="1"/>
  <c r="B787" i="1"/>
  <c r="AM135" i="1" l="1"/>
  <c r="AH135" i="1"/>
  <c r="AJ135" i="1" s="1"/>
  <c r="AI135" i="1"/>
  <c r="AK134" i="1" s="1"/>
  <c r="AG141" i="1"/>
  <c r="AL132" i="1"/>
  <c r="B794" i="1"/>
  <c r="AH136" i="1" l="1"/>
  <c r="AJ136" i="1" s="1"/>
  <c r="AM136" i="1"/>
  <c r="AI136" i="1"/>
  <c r="AK135" i="1" s="1"/>
  <c r="AG142" i="1"/>
  <c r="AL133" i="1"/>
  <c r="B801" i="1"/>
  <c r="AI137" i="1" l="1"/>
  <c r="AK136" i="1" s="1"/>
  <c r="AL135" i="1" s="1"/>
  <c r="AH137" i="1"/>
  <c r="AJ137" i="1" s="1"/>
  <c r="AM137" i="1"/>
  <c r="AG143" i="1"/>
  <c r="AL134" i="1"/>
  <c r="B808" i="1"/>
  <c r="AI138" i="1" l="1"/>
  <c r="AK137" i="1" s="1"/>
  <c r="AM138" i="1"/>
  <c r="AH138" i="1"/>
  <c r="AJ138" i="1" s="1"/>
  <c r="AG144" i="1"/>
  <c r="AL136" i="1"/>
  <c r="B815" i="1"/>
  <c r="AI139" i="1" l="1"/>
  <c r="AK138" i="1" s="1"/>
  <c r="AL137" i="1" s="1"/>
  <c r="AM139" i="1"/>
  <c r="AH139" i="1"/>
  <c r="AJ139" i="1" s="1"/>
  <c r="AG145" i="1"/>
  <c r="B822" i="1"/>
  <c r="AM140" i="1" l="1"/>
  <c r="AH140" i="1"/>
  <c r="AJ140" i="1" s="1"/>
  <c r="AI140" i="1"/>
  <c r="AK139" i="1" s="1"/>
  <c r="AL138" i="1" s="1"/>
  <c r="AG146" i="1"/>
  <c r="B829" i="1"/>
  <c r="AH141" i="1" l="1"/>
  <c r="AJ141" i="1" s="1"/>
  <c r="AM141" i="1"/>
  <c r="AI141" i="1"/>
  <c r="AK140" i="1" s="1"/>
  <c r="AL140" i="1" s="1"/>
  <c r="AG147" i="1"/>
  <c r="B836" i="1"/>
  <c r="AI142" i="1" l="1"/>
  <c r="AK141" i="1" s="1"/>
  <c r="AH142" i="1"/>
  <c r="AJ142" i="1" s="1"/>
  <c r="AM142" i="1"/>
  <c r="AG148" i="1"/>
  <c r="AL139" i="1"/>
  <c r="B843" i="1"/>
  <c r="AI143" i="1" l="1"/>
  <c r="AK142" i="1" s="1"/>
  <c r="AL142" i="1" s="1"/>
  <c r="AM143" i="1"/>
  <c r="AH143" i="1"/>
  <c r="AJ143" i="1" s="1"/>
  <c r="AG149" i="1"/>
  <c r="B850" i="1"/>
  <c r="AI144" i="1" l="1"/>
  <c r="AK143" i="1" s="1"/>
  <c r="AM144" i="1"/>
  <c r="AH144" i="1"/>
  <c r="AJ144" i="1" s="1"/>
  <c r="AG150" i="1"/>
  <c r="AL141" i="1"/>
  <c r="B857" i="1"/>
  <c r="AI145" i="1" l="1"/>
  <c r="AK144" i="1" s="1"/>
  <c r="AM145" i="1"/>
  <c r="AH145" i="1"/>
  <c r="AJ145" i="1" s="1"/>
  <c r="AG151" i="1"/>
  <c r="B864" i="1"/>
  <c r="AM146" i="1" l="1"/>
  <c r="AH146" i="1"/>
  <c r="AJ146" i="1" s="1"/>
  <c r="AI146" i="1"/>
  <c r="AK145" i="1" s="1"/>
  <c r="AL144" i="1" s="1"/>
  <c r="AG152" i="1"/>
  <c r="AL143" i="1"/>
  <c r="B871" i="1"/>
  <c r="AI147" i="1" l="1"/>
  <c r="AK146" i="1" s="1"/>
  <c r="AL146" i="1" s="1"/>
  <c r="AM147" i="1"/>
  <c r="AH147" i="1"/>
  <c r="AJ147" i="1" s="1"/>
  <c r="AG153" i="1"/>
  <c r="AL145" i="1"/>
  <c r="B878" i="1"/>
  <c r="AM148" i="1" l="1"/>
  <c r="AH148" i="1"/>
  <c r="AJ148" i="1" s="1"/>
  <c r="AI148" i="1"/>
  <c r="AK147" i="1" s="1"/>
  <c r="AG154" i="1"/>
  <c r="B885" i="1"/>
  <c r="AI149" i="1" l="1"/>
  <c r="AK148" i="1" s="1"/>
  <c r="AM149" i="1"/>
  <c r="AH149" i="1"/>
  <c r="AJ149" i="1" s="1"/>
  <c r="AG155" i="1"/>
  <c r="B892" i="1"/>
  <c r="AI150" i="1" l="1"/>
  <c r="AK149" i="1" s="1"/>
  <c r="AM150" i="1"/>
  <c r="AH150" i="1"/>
  <c r="AJ150" i="1" s="1"/>
  <c r="AG156" i="1"/>
  <c r="AL147" i="1"/>
  <c r="B899" i="1"/>
  <c r="AI151" i="1" l="1"/>
  <c r="AK150" i="1" s="1"/>
  <c r="AM151" i="1"/>
  <c r="AH151" i="1"/>
  <c r="AJ151" i="1" s="1"/>
  <c r="AG157" i="1"/>
  <c r="AL148" i="1"/>
  <c r="B906" i="1"/>
  <c r="AI152" i="1" l="1"/>
  <c r="AK151" i="1" s="1"/>
  <c r="AL150" i="1" s="1"/>
  <c r="AM152" i="1"/>
  <c r="AH152" i="1"/>
  <c r="AJ152" i="1" s="1"/>
  <c r="AG158" i="1"/>
  <c r="AL149" i="1"/>
  <c r="B913" i="1"/>
  <c r="AI153" i="1" l="1"/>
  <c r="AK152" i="1" s="1"/>
  <c r="AL151" i="1" s="1"/>
  <c r="AH153" i="1"/>
  <c r="AJ153" i="1" s="1"/>
  <c r="AM153" i="1"/>
  <c r="AG159" i="1"/>
  <c r="B920" i="1"/>
  <c r="AI154" i="1" l="1"/>
  <c r="AH154" i="1"/>
  <c r="AJ154" i="1" s="1"/>
  <c r="AM154" i="1"/>
  <c r="AG160" i="1"/>
  <c r="B927" i="1"/>
  <c r="AH155" i="1" l="1"/>
  <c r="AJ155" i="1" s="1"/>
  <c r="AM155" i="1"/>
  <c r="AI155" i="1"/>
  <c r="AK154" i="1" s="1"/>
  <c r="AG161" i="1"/>
  <c r="AK153" i="1"/>
  <c r="B934" i="1"/>
  <c r="AI156" i="1" l="1"/>
  <c r="AK155" i="1" s="1"/>
  <c r="AL154" i="1" s="1"/>
  <c r="AM156" i="1"/>
  <c r="AH156" i="1"/>
  <c r="AJ156" i="1" s="1"/>
  <c r="AG162" i="1"/>
  <c r="AL153" i="1"/>
  <c r="AL152" i="1"/>
  <c r="B941" i="1"/>
  <c r="AI157" i="1" l="1"/>
  <c r="AK156" i="1" s="1"/>
  <c r="AH157" i="1"/>
  <c r="AJ157" i="1" s="1"/>
  <c r="AM157" i="1"/>
  <c r="AG163" i="1"/>
  <c r="B948" i="1"/>
  <c r="AI158" i="1" l="1"/>
  <c r="AK157" i="1" s="1"/>
  <c r="AH158" i="1"/>
  <c r="AJ158" i="1" s="1"/>
  <c r="AM158" i="1"/>
  <c r="AG164" i="1"/>
  <c r="AL155" i="1"/>
  <c r="B955" i="1"/>
  <c r="AM159" i="1" l="1"/>
  <c r="AH159" i="1"/>
  <c r="AJ159" i="1" s="1"/>
  <c r="AI159" i="1"/>
  <c r="AK158" i="1" s="1"/>
  <c r="AG165" i="1"/>
  <c r="AL156" i="1"/>
  <c r="B962" i="1"/>
  <c r="AI160" i="1" l="1"/>
  <c r="AK159" i="1" s="1"/>
  <c r="AL158" i="1" s="1"/>
  <c r="AH160" i="1"/>
  <c r="AJ160" i="1" s="1"/>
  <c r="AM160" i="1"/>
  <c r="AG166" i="1"/>
  <c r="AL157" i="1"/>
  <c r="B969" i="1"/>
  <c r="AI161" i="1" l="1"/>
  <c r="AK160" i="1" s="1"/>
  <c r="AL159" i="1" s="1"/>
  <c r="AM161" i="1"/>
  <c r="AH161" i="1"/>
  <c r="AJ161" i="1" s="1"/>
  <c r="AG167" i="1"/>
  <c r="B976" i="1"/>
  <c r="AM162" i="1" l="1"/>
  <c r="AH162" i="1"/>
  <c r="AJ162" i="1" s="1"/>
  <c r="AI162" i="1"/>
  <c r="AK161" i="1" s="1"/>
  <c r="AG168" i="1"/>
  <c r="B983" i="1"/>
  <c r="AI163" i="1" l="1"/>
  <c r="AK162" i="1" s="1"/>
  <c r="AL161" i="1" s="1"/>
  <c r="AM163" i="1"/>
  <c r="AH163" i="1"/>
  <c r="AJ163" i="1" s="1"/>
  <c r="AG169" i="1"/>
  <c r="AL160" i="1"/>
  <c r="B990" i="1"/>
  <c r="AH164" i="1" l="1"/>
  <c r="AJ164" i="1" s="1"/>
  <c r="AM164" i="1"/>
  <c r="AI164" i="1"/>
  <c r="AK163" i="1" s="1"/>
  <c r="AG170" i="1"/>
  <c r="B997" i="1"/>
  <c r="AI165" i="1" l="1"/>
  <c r="AK164" i="1" s="1"/>
  <c r="AL163" i="1" s="1"/>
  <c r="AH165" i="1"/>
  <c r="AJ165" i="1" s="1"/>
  <c r="AM165" i="1"/>
  <c r="AG171" i="1"/>
  <c r="AL162" i="1"/>
  <c r="B1004" i="1"/>
  <c r="AI166" i="1" l="1"/>
  <c r="AK165" i="1" s="1"/>
  <c r="AL164" i="1" s="1"/>
  <c r="AM166" i="1"/>
  <c r="AH166" i="1"/>
  <c r="AJ166" i="1" s="1"/>
  <c r="AG172" i="1"/>
  <c r="B1011" i="1"/>
  <c r="AI167" i="1" l="1"/>
  <c r="AM167" i="1"/>
  <c r="AH167" i="1"/>
  <c r="AJ167" i="1" s="1"/>
  <c r="AG173" i="1"/>
  <c r="B1018" i="1"/>
  <c r="AI168" i="1" l="1"/>
  <c r="AK167" i="1" s="1"/>
  <c r="AM168" i="1"/>
  <c r="AH168" i="1"/>
  <c r="AJ168" i="1" s="1"/>
  <c r="AG174" i="1"/>
  <c r="B1025" i="1"/>
  <c r="AK166" i="1"/>
  <c r="AI169" i="1" l="1"/>
  <c r="AK168" i="1" s="1"/>
  <c r="AL168" i="1" s="1"/>
  <c r="AM169" i="1"/>
  <c r="AH169" i="1"/>
  <c r="AJ169" i="1" s="1"/>
  <c r="AG175" i="1"/>
  <c r="AL166" i="1"/>
  <c r="AL165" i="1"/>
  <c r="B1032" i="1"/>
  <c r="AM170" i="1" l="1"/>
  <c r="AH170" i="1"/>
  <c r="AJ170" i="1" s="1"/>
  <c r="AI170" i="1"/>
  <c r="AK169" i="1" s="1"/>
  <c r="AG176" i="1"/>
  <c r="AL167" i="1"/>
  <c r="B1039" i="1"/>
  <c r="AH171" i="1" l="1"/>
  <c r="AJ171" i="1" s="1"/>
  <c r="AM171" i="1"/>
  <c r="AI171" i="1"/>
  <c r="AK170" i="1" s="1"/>
  <c r="AG177" i="1"/>
  <c r="B1046" i="1"/>
  <c r="AM172" i="1" l="1"/>
  <c r="AH172" i="1"/>
  <c r="AJ172" i="1" s="1"/>
  <c r="AI172" i="1"/>
  <c r="AG178" i="1"/>
  <c r="AL169" i="1"/>
  <c r="B1053" i="1"/>
  <c r="AH173" i="1" l="1"/>
  <c r="AJ173" i="1" s="1"/>
  <c r="AM173" i="1"/>
  <c r="AI173" i="1"/>
  <c r="AK172" i="1" s="1"/>
  <c r="AG179" i="1"/>
  <c r="B1060" i="1"/>
  <c r="AK171" i="1"/>
  <c r="AL170" i="1" s="1"/>
  <c r="AI174" i="1" l="1"/>
  <c r="AK173" i="1" s="1"/>
  <c r="AL172" i="1" s="1"/>
  <c r="AH174" i="1"/>
  <c r="AJ174" i="1" s="1"/>
  <c r="AM174" i="1"/>
  <c r="AG180" i="1"/>
  <c r="AL171" i="1"/>
  <c r="B1067" i="1"/>
  <c r="AH175" i="1" l="1"/>
  <c r="AJ175" i="1" s="1"/>
  <c r="AM175" i="1"/>
  <c r="AI175" i="1"/>
  <c r="AK174" i="1" s="1"/>
  <c r="AG181" i="1"/>
  <c r="AL173" i="1"/>
  <c r="B1074" i="1"/>
  <c r="AM176" i="1" l="1"/>
  <c r="AH176" i="1"/>
  <c r="AJ176" i="1" s="1"/>
  <c r="AI176" i="1"/>
  <c r="AK175" i="1" s="1"/>
  <c r="AG182" i="1"/>
  <c r="B1081" i="1"/>
  <c r="AI177" i="1" l="1"/>
  <c r="AK176" i="1" s="1"/>
  <c r="AH177" i="1"/>
  <c r="AJ177" i="1" s="1"/>
  <c r="AM177" i="1"/>
  <c r="AG183" i="1"/>
  <c r="AL175" i="1"/>
  <c r="AL174" i="1"/>
  <c r="B1088" i="1"/>
  <c r="AM178" i="1" l="1"/>
  <c r="AH178" i="1"/>
  <c r="AJ178" i="1" s="1"/>
  <c r="AI178" i="1"/>
  <c r="AK177" i="1" s="1"/>
  <c r="AG184" i="1"/>
  <c r="B1095" i="1"/>
  <c r="AM179" i="1" l="1"/>
  <c r="AH179" i="1"/>
  <c r="AJ179" i="1" s="1"/>
  <c r="AG185" i="1"/>
  <c r="AI179" i="1"/>
  <c r="AK178" i="1" s="1"/>
  <c r="AL177" i="1" s="1"/>
  <c r="AL176" i="1"/>
  <c r="B1102" i="1"/>
  <c r="AI180" i="1" l="1"/>
  <c r="AK179" i="1" s="1"/>
  <c r="AL178" i="1" s="1"/>
  <c r="AH180" i="1"/>
  <c r="AJ180" i="1" s="1"/>
  <c r="AM180" i="1"/>
  <c r="AG186" i="1"/>
  <c r="B1109" i="1"/>
  <c r="AH181" i="1" l="1"/>
  <c r="AJ181" i="1" s="1"/>
  <c r="AM181" i="1"/>
  <c r="AI181" i="1"/>
  <c r="AK180" i="1" s="1"/>
  <c r="AL179" i="1" s="1"/>
  <c r="AG187" i="1"/>
  <c r="B1116" i="1"/>
  <c r="AI182" i="1" l="1"/>
  <c r="AK181" i="1" s="1"/>
  <c r="AM182" i="1"/>
  <c r="AH182" i="1"/>
  <c r="AJ182" i="1" s="1"/>
  <c r="AG188" i="1"/>
  <c r="B1123" i="1"/>
  <c r="AI183" i="1" l="1"/>
  <c r="AK182" i="1" s="1"/>
  <c r="AL181" i="1" s="1"/>
  <c r="AM183" i="1"/>
  <c r="AH183" i="1"/>
  <c r="AJ183" i="1" s="1"/>
  <c r="AG189" i="1"/>
  <c r="AL180" i="1"/>
  <c r="B1130" i="1"/>
  <c r="AM184" i="1" l="1"/>
  <c r="AH184" i="1"/>
  <c r="AJ184" i="1" s="1"/>
  <c r="AI184" i="1"/>
  <c r="AK183" i="1" s="1"/>
  <c r="AL182" i="1" s="1"/>
  <c r="AG190" i="1"/>
  <c r="B1137" i="1"/>
  <c r="AI185" i="1" l="1"/>
  <c r="AK184" i="1" s="1"/>
  <c r="AM185" i="1"/>
  <c r="AH185" i="1"/>
  <c r="AJ185" i="1" s="1"/>
  <c r="AG191" i="1"/>
  <c r="B1144" i="1"/>
  <c r="AH186" i="1" l="1"/>
  <c r="AJ186" i="1" s="1"/>
  <c r="AM186" i="1"/>
  <c r="AI186" i="1"/>
  <c r="AK185" i="1" s="1"/>
  <c r="AL184" i="1" s="1"/>
  <c r="AG192" i="1"/>
  <c r="AL183" i="1"/>
  <c r="B1151" i="1"/>
  <c r="AI187" i="1" l="1"/>
  <c r="AK186" i="1" s="1"/>
  <c r="AL185" i="1" s="1"/>
  <c r="AM187" i="1"/>
  <c r="AH187" i="1"/>
  <c r="AJ187" i="1" s="1"/>
  <c r="AG193" i="1"/>
  <c r="B1158" i="1"/>
  <c r="AI188" i="1" l="1"/>
  <c r="AK187" i="1" s="1"/>
  <c r="AM188" i="1"/>
  <c r="AH188" i="1"/>
  <c r="AJ188" i="1" s="1"/>
  <c r="AG194" i="1"/>
  <c r="B1165" i="1"/>
  <c r="AI189" i="1" l="1"/>
  <c r="AK188" i="1" s="1"/>
  <c r="AL188" i="1" s="1"/>
  <c r="AM189" i="1"/>
  <c r="AH189" i="1"/>
  <c r="AJ189" i="1" s="1"/>
  <c r="AG195" i="1"/>
  <c r="AL186" i="1"/>
  <c r="B1172" i="1"/>
  <c r="AM190" i="1" l="1"/>
  <c r="AH190" i="1"/>
  <c r="AJ190" i="1" s="1"/>
  <c r="AI190" i="1"/>
  <c r="AK189" i="1" s="1"/>
  <c r="AG196" i="1"/>
  <c r="AL187" i="1"/>
  <c r="B1179" i="1"/>
  <c r="AM191" i="1" l="1"/>
  <c r="AH191" i="1"/>
  <c r="AJ191" i="1" s="1"/>
  <c r="AI191" i="1"/>
  <c r="AK190" i="1" s="1"/>
  <c r="AL189" i="1" s="1"/>
  <c r="AG197" i="1"/>
  <c r="B1186" i="1"/>
  <c r="AI192" i="1" l="1"/>
  <c r="AK191" i="1" s="1"/>
  <c r="AM192" i="1"/>
  <c r="AH192" i="1"/>
  <c r="AJ192" i="1" s="1"/>
  <c r="AG198" i="1"/>
  <c r="B1193" i="1"/>
  <c r="AH193" i="1" l="1"/>
  <c r="AJ193" i="1" s="1"/>
  <c r="AM193" i="1"/>
  <c r="AI193" i="1"/>
  <c r="AK192" i="1" s="1"/>
  <c r="AL191" i="1" s="1"/>
  <c r="AG199" i="1"/>
  <c r="AL190" i="1"/>
  <c r="B1200" i="1"/>
  <c r="AH194" i="1" l="1"/>
  <c r="AJ194" i="1" s="1"/>
  <c r="AM194" i="1"/>
  <c r="AI194" i="1"/>
  <c r="AK193" i="1" s="1"/>
  <c r="AG200" i="1"/>
  <c r="B1207" i="1"/>
  <c r="AI195" i="1" l="1"/>
  <c r="AK194" i="1" s="1"/>
  <c r="AL193" i="1" s="1"/>
  <c r="AH195" i="1"/>
  <c r="AJ195" i="1" s="1"/>
  <c r="AM195" i="1"/>
  <c r="AG201" i="1"/>
  <c r="AL192" i="1"/>
  <c r="B1214" i="1"/>
  <c r="AI196" i="1" l="1"/>
  <c r="AK195" i="1" s="1"/>
  <c r="AM196" i="1"/>
  <c r="AH196" i="1"/>
  <c r="AJ196" i="1" s="1"/>
  <c r="AG202" i="1"/>
  <c r="B1221" i="1"/>
  <c r="AI197" i="1" l="1"/>
  <c r="AK196" i="1" s="1"/>
  <c r="AH197" i="1"/>
  <c r="AJ197" i="1" s="1"/>
  <c r="AM197" i="1"/>
  <c r="AG203" i="1"/>
  <c r="AL194" i="1"/>
  <c r="B1228" i="1"/>
  <c r="AM198" i="1" l="1"/>
  <c r="AH198" i="1"/>
  <c r="AJ198" i="1" s="1"/>
  <c r="AI198" i="1"/>
  <c r="AK197" i="1" s="1"/>
  <c r="AL196" i="1" s="1"/>
  <c r="AG204" i="1"/>
  <c r="AL195" i="1"/>
  <c r="B1235" i="1"/>
  <c r="AI199" i="1" l="1"/>
  <c r="AK198" i="1" s="1"/>
  <c r="AM199" i="1"/>
  <c r="AH199" i="1"/>
  <c r="AJ199" i="1" s="1"/>
  <c r="AG205" i="1"/>
  <c r="B1242" i="1"/>
  <c r="AM200" i="1" l="1"/>
  <c r="AH200" i="1"/>
  <c r="AJ200" i="1" s="1"/>
  <c r="AI200" i="1"/>
  <c r="AK199" i="1" s="1"/>
  <c r="AL198" i="1" s="1"/>
  <c r="AG206" i="1"/>
  <c r="AL197" i="1"/>
  <c r="B1249" i="1"/>
  <c r="AI201" i="1" l="1"/>
  <c r="AK200" i="1" s="1"/>
  <c r="AM201" i="1"/>
  <c r="AH201" i="1"/>
  <c r="AJ201" i="1" s="1"/>
  <c r="AG207" i="1"/>
  <c r="B1256" i="1"/>
  <c r="AI202" i="1" l="1"/>
  <c r="AK201" i="1" s="1"/>
  <c r="AL200" i="1" s="1"/>
  <c r="AH202" i="1"/>
  <c r="AJ202" i="1" s="1"/>
  <c r="AM202" i="1"/>
  <c r="AG208" i="1"/>
  <c r="AL199" i="1"/>
  <c r="B1263" i="1"/>
  <c r="AI203" i="1" l="1"/>
  <c r="AK202" i="1" s="1"/>
  <c r="AM203" i="1"/>
  <c r="AH203" i="1"/>
  <c r="AJ203" i="1" s="1"/>
  <c r="AG209" i="1"/>
  <c r="B1270" i="1"/>
  <c r="AM204" i="1" l="1"/>
  <c r="AH204" i="1"/>
  <c r="AJ204" i="1" s="1"/>
  <c r="AI204" i="1"/>
  <c r="AK203" i="1" s="1"/>
  <c r="AL202" i="1" s="1"/>
  <c r="AG210" i="1"/>
  <c r="AL201" i="1"/>
  <c r="B1277" i="1"/>
  <c r="AI205" i="1" l="1"/>
  <c r="AK204" i="1" s="1"/>
  <c r="AL204" i="1" s="1"/>
  <c r="AM205" i="1"/>
  <c r="AH205" i="1"/>
  <c r="AJ205" i="1" s="1"/>
  <c r="AG211" i="1"/>
  <c r="B1284" i="1"/>
  <c r="AI206" i="1" l="1"/>
  <c r="AK205" i="1" s="1"/>
  <c r="AH206" i="1"/>
  <c r="AJ206" i="1" s="1"/>
  <c r="AM206" i="1"/>
  <c r="AG212" i="1"/>
  <c r="AL203" i="1"/>
  <c r="B1291" i="1"/>
  <c r="AI207" i="1" l="1"/>
  <c r="AK206" i="1" s="1"/>
  <c r="AL205" i="1" s="1"/>
  <c r="AM207" i="1"/>
  <c r="AH207" i="1"/>
  <c r="AJ207" i="1" s="1"/>
  <c r="AG213" i="1"/>
  <c r="B1298" i="1"/>
  <c r="AM208" i="1" l="1"/>
  <c r="AH208" i="1"/>
  <c r="AJ208" i="1" s="1"/>
  <c r="AI208" i="1"/>
  <c r="AK207" i="1" s="1"/>
  <c r="AG214" i="1"/>
  <c r="B1305" i="1"/>
  <c r="AI209" i="1" l="1"/>
  <c r="AK208" i="1" s="1"/>
  <c r="AL207" i="1" s="1"/>
  <c r="AH209" i="1"/>
  <c r="AJ209" i="1" s="1"/>
  <c r="AM209" i="1"/>
  <c r="AL206" i="1"/>
  <c r="AG215" i="1"/>
  <c r="B1312" i="1"/>
  <c r="AI210" i="1" l="1"/>
  <c r="AK209" i="1" s="1"/>
  <c r="AL208" i="1" s="1"/>
  <c r="AM210" i="1"/>
  <c r="AH210" i="1"/>
  <c r="AJ210" i="1" s="1"/>
  <c r="AG216" i="1"/>
  <c r="B1319" i="1"/>
  <c r="AM211" i="1" l="1"/>
  <c r="AH211" i="1"/>
  <c r="AJ211" i="1" s="1"/>
  <c r="AI211" i="1"/>
  <c r="AK210" i="1" s="1"/>
  <c r="AL209" i="1" s="1"/>
  <c r="AG217" i="1"/>
  <c r="B1326" i="1"/>
  <c r="AI212" i="1" l="1"/>
  <c r="AK211" i="1" s="1"/>
  <c r="AH212" i="1"/>
  <c r="AJ212" i="1" s="1"/>
  <c r="AM212" i="1"/>
  <c r="AG218" i="1"/>
  <c r="B1333" i="1"/>
  <c r="AI213" i="1" l="1"/>
  <c r="AK212" i="1" s="1"/>
  <c r="AH213" i="1"/>
  <c r="AJ213" i="1" s="1"/>
  <c r="AM213" i="1"/>
  <c r="AL210" i="1"/>
  <c r="AG219" i="1"/>
  <c r="B1340" i="1"/>
  <c r="AH214" i="1" l="1"/>
  <c r="AJ214" i="1" s="1"/>
  <c r="AM214" i="1"/>
  <c r="AI214" i="1"/>
  <c r="AK213" i="1" s="1"/>
  <c r="AL212" i="1" s="1"/>
  <c r="AL211" i="1"/>
  <c r="AG220" i="1"/>
  <c r="B1347" i="1"/>
  <c r="AM215" i="1" l="1"/>
  <c r="AH215" i="1"/>
  <c r="AJ215" i="1" s="1"/>
  <c r="AI215" i="1"/>
  <c r="AK214" i="1" s="1"/>
  <c r="AL213" i="1" s="1"/>
  <c r="AG221" i="1"/>
  <c r="B1354" i="1"/>
  <c r="AH216" i="1" l="1"/>
  <c r="AJ216" i="1" s="1"/>
  <c r="AM216" i="1"/>
  <c r="AI216" i="1"/>
  <c r="AK215" i="1" s="1"/>
  <c r="AG222" i="1"/>
  <c r="B1361" i="1"/>
  <c r="AI217" i="1" l="1"/>
  <c r="AK216" i="1" s="1"/>
  <c r="AL215" i="1" s="1"/>
  <c r="AH217" i="1"/>
  <c r="AJ217" i="1" s="1"/>
  <c r="AM217" i="1"/>
  <c r="AG223" i="1"/>
  <c r="AL214" i="1"/>
  <c r="B1368" i="1"/>
  <c r="AI218" i="1" l="1"/>
  <c r="AK217" i="1" s="1"/>
  <c r="AM218" i="1"/>
  <c r="AH218" i="1"/>
  <c r="AJ218" i="1" s="1"/>
  <c r="AG224" i="1"/>
  <c r="B1375" i="1"/>
  <c r="AI219" i="1" l="1"/>
  <c r="AK218" i="1" s="1"/>
  <c r="AM219" i="1"/>
  <c r="AH219" i="1"/>
  <c r="AJ219" i="1" s="1"/>
  <c r="AG225" i="1"/>
  <c r="AL216" i="1"/>
  <c r="B1382" i="1"/>
  <c r="AM220" i="1" l="1"/>
  <c r="AH220" i="1"/>
  <c r="AJ220" i="1" s="1"/>
  <c r="AI220" i="1"/>
  <c r="AK219" i="1" s="1"/>
  <c r="AL218" i="1" s="1"/>
  <c r="AL217" i="1"/>
  <c r="AG226" i="1"/>
  <c r="B1389" i="1"/>
  <c r="AI221" i="1" l="1"/>
  <c r="AK220" i="1" s="1"/>
  <c r="AM221" i="1"/>
  <c r="AH221" i="1"/>
  <c r="AJ221" i="1" s="1"/>
  <c r="AG227" i="1"/>
  <c r="B1396" i="1"/>
  <c r="AI222" i="1" l="1"/>
  <c r="AK221" i="1" s="1"/>
  <c r="AL220" i="1" s="1"/>
  <c r="AH222" i="1"/>
  <c r="AJ222" i="1" s="1"/>
  <c r="AM222" i="1"/>
  <c r="AG228" i="1"/>
  <c r="AL219" i="1"/>
  <c r="B1403" i="1"/>
  <c r="AI223" i="1" l="1"/>
  <c r="AK222" i="1" s="1"/>
  <c r="AL222" i="1" s="1"/>
  <c r="AM223" i="1"/>
  <c r="AH223" i="1"/>
  <c r="AJ223" i="1" s="1"/>
  <c r="AG229" i="1"/>
  <c r="B1410" i="1"/>
  <c r="AH224" i="1" l="1"/>
  <c r="AJ224" i="1" s="1"/>
  <c r="AM224" i="1"/>
  <c r="AI224" i="1"/>
  <c r="AK223" i="1" s="1"/>
  <c r="AG230" i="1"/>
  <c r="AL221" i="1"/>
  <c r="B1417" i="1"/>
  <c r="AI225" i="1" l="1"/>
  <c r="AK224" i="1" s="1"/>
  <c r="AL224" i="1" s="1"/>
  <c r="AH225" i="1"/>
  <c r="AJ225" i="1" s="1"/>
  <c r="AM225" i="1"/>
  <c r="AG231" i="1"/>
  <c r="B1424" i="1"/>
  <c r="AH226" i="1" l="1"/>
  <c r="AJ226" i="1" s="1"/>
  <c r="AM226" i="1"/>
  <c r="AI226" i="1"/>
  <c r="AK225" i="1" s="1"/>
  <c r="AG232" i="1"/>
  <c r="AL223" i="1"/>
  <c r="B1431" i="1"/>
  <c r="AI227" i="1" l="1"/>
  <c r="AK226" i="1" s="1"/>
  <c r="AL225" i="1" s="1"/>
  <c r="AM227" i="1"/>
  <c r="AH227" i="1"/>
  <c r="AJ227" i="1" s="1"/>
  <c r="AG233" i="1"/>
  <c r="B1438" i="1"/>
  <c r="AI228" i="1" l="1"/>
  <c r="AK227" i="1" s="1"/>
  <c r="AL226" i="1" s="1"/>
  <c r="AM228" i="1"/>
  <c r="AH228" i="1"/>
  <c r="AJ228" i="1" s="1"/>
  <c r="AG234" i="1"/>
  <c r="B1445" i="1"/>
  <c r="AH229" i="1" l="1"/>
  <c r="AJ229" i="1" s="1"/>
  <c r="AI229" i="1"/>
  <c r="AK228" i="1" s="1"/>
  <c r="AL227" i="1" s="1"/>
  <c r="AM229" i="1"/>
  <c r="AG235" i="1"/>
  <c r="B1452" i="1"/>
  <c r="AH230" i="1" l="1"/>
  <c r="AJ230" i="1" s="1"/>
  <c r="AM230" i="1"/>
  <c r="AI230" i="1"/>
  <c r="AK229" i="1" s="1"/>
  <c r="AG236" i="1"/>
  <c r="B1459" i="1"/>
  <c r="AI231" i="1" l="1"/>
  <c r="AK230" i="1" s="1"/>
  <c r="AL229" i="1" s="1"/>
  <c r="AH231" i="1"/>
  <c r="AJ231" i="1" s="1"/>
  <c r="AM231" i="1"/>
  <c r="AL228" i="1"/>
  <c r="AG237" i="1"/>
  <c r="B1466" i="1"/>
  <c r="AI232" i="1" l="1"/>
  <c r="AK231" i="1" s="1"/>
  <c r="AM232" i="1"/>
  <c r="AH232" i="1"/>
  <c r="AJ232" i="1" s="1"/>
  <c r="AG238" i="1"/>
  <c r="B1473" i="1"/>
  <c r="AH233" i="1" l="1"/>
  <c r="AJ233" i="1" s="1"/>
  <c r="AM233" i="1"/>
  <c r="AI233" i="1"/>
  <c r="AK232" i="1" s="1"/>
  <c r="AL230" i="1"/>
  <c r="AG239" i="1"/>
  <c r="B1480" i="1"/>
  <c r="AI234" i="1" l="1"/>
  <c r="AK233" i="1" s="1"/>
  <c r="AL232" i="1" s="1"/>
  <c r="AM234" i="1"/>
  <c r="AH234" i="1"/>
  <c r="AJ234" i="1" s="1"/>
  <c r="AL231" i="1"/>
  <c r="AG240" i="1"/>
  <c r="B1487" i="1"/>
  <c r="AI235" i="1" l="1"/>
  <c r="AK234" i="1" s="1"/>
  <c r="AL233" i="1" s="1"/>
  <c r="AM235" i="1"/>
  <c r="AH235" i="1"/>
  <c r="AJ235" i="1" s="1"/>
  <c r="AG241" i="1"/>
  <c r="B1494" i="1"/>
  <c r="AI236" i="1" l="1"/>
  <c r="AK235" i="1" s="1"/>
  <c r="AM236" i="1"/>
  <c r="AH236" i="1"/>
  <c r="AJ236" i="1" s="1"/>
  <c r="AG242" i="1"/>
  <c r="B1501" i="1"/>
  <c r="AI237" i="1" l="1"/>
  <c r="AK236" i="1" s="1"/>
  <c r="AL235" i="1" s="1"/>
  <c r="AH237" i="1"/>
  <c r="AJ237" i="1" s="1"/>
  <c r="AM237" i="1"/>
  <c r="AL234" i="1"/>
  <c r="AG243" i="1"/>
  <c r="B1508" i="1"/>
  <c r="AH238" i="1" l="1"/>
  <c r="AJ238" i="1" s="1"/>
  <c r="AM238" i="1"/>
  <c r="AI238" i="1"/>
  <c r="AK237" i="1" s="1"/>
  <c r="AG244" i="1"/>
  <c r="B1515" i="1"/>
  <c r="AM239" i="1" l="1"/>
  <c r="AH239" i="1"/>
  <c r="AJ239" i="1" s="1"/>
  <c r="AI239" i="1"/>
  <c r="AK238" i="1" s="1"/>
  <c r="AL236" i="1"/>
  <c r="AG245" i="1"/>
  <c r="B1522" i="1"/>
  <c r="AI240" i="1" l="1"/>
  <c r="AK239" i="1" s="1"/>
  <c r="AM240" i="1"/>
  <c r="AH240" i="1"/>
  <c r="AJ240" i="1" s="1"/>
  <c r="AL237" i="1"/>
  <c r="AG246" i="1"/>
  <c r="B1529" i="1"/>
  <c r="AM241" i="1" l="1"/>
  <c r="AH241" i="1"/>
  <c r="AJ241" i="1" s="1"/>
  <c r="AI241" i="1"/>
  <c r="AK240" i="1" s="1"/>
  <c r="AL239" i="1" s="1"/>
  <c r="AL238" i="1"/>
  <c r="AG247" i="1"/>
  <c r="B1536" i="1"/>
  <c r="AI242" i="1" l="1"/>
  <c r="AK241" i="1" s="1"/>
  <c r="AH242" i="1"/>
  <c r="AJ242" i="1" s="1"/>
  <c r="AM242" i="1"/>
  <c r="AG248" i="1"/>
  <c r="B1543" i="1"/>
  <c r="AM243" i="1" l="1"/>
  <c r="AH243" i="1"/>
  <c r="AJ243" i="1" s="1"/>
  <c r="AI243" i="1"/>
  <c r="AK242" i="1" s="1"/>
  <c r="AG249" i="1"/>
  <c r="AL240" i="1"/>
  <c r="B1550" i="1"/>
  <c r="AM244" i="1" l="1"/>
  <c r="AH244" i="1"/>
  <c r="AJ244" i="1" s="1"/>
  <c r="AI244" i="1"/>
  <c r="AK243" i="1" s="1"/>
  <c r="AL242" i="1" s="1"/>
  <c r="AG250" i="1"/>
  <c r="AL241" i="1"/>
  <c r="B1557" i="1"/>
  <c r="AH245" i="1" l="1"/>
  <c r="AJ245" i="1" s="1"/>
  <c r="AM245" i="1"/>
  <c r="AI245" i="1"/>
  <c r="AK244" i="1" s="1"/>
  <c r="AL244" i="1" s="1"/>
  <c r="AG251" i="1"/>
  <c r="B1564" i="1"/>
  <c r="AI246" i="1" l="1"/>
  <c r="AK245" i="1" s="1"/>
  <c r="AM246" i="1"/>
  <c r="AH246" i="1"/>
  <c r="AJ246" i="1" s="1"/>
  <c r="AG252" i="1"/>
  <c r="AL243" i="1"/>
  <c r="B1571" i="1"/>
  <c r="AM247" i="1" l="1"/>
  <c r="AH247" i="1"/>
  <c r="AJ247" i="1" s="1"/>
  <c r="AI247" i="1"/>
  <c r="AK246" i="1" s="1"/>
  <c r="AL246" i="1" s="1"/>
  <c r="AG253" i="1"/>
  <c r="B1578" i="1"/>
  <c r="AH248" i="1" l="1"/>
  <c r="AJ248" i="1" s="1"/>
  <c r="AM248" i="1"/>
  <c r="AI248" i="1"/>
  <c r="AK247" i="1" s="1"/>
  <c r="AL245" i="1"/>
  <c r="AG254" i="1"/>
  <c r="B1585" i="1"/>
  <c r="AH249" i="1" l="1"/>
  <c r="AJ249" i="1" s="1"/>
  <c r="AM249" i="1"/>
  <c r="AI249" i="1"/>
  <c r="AK248" i="1" s="1"/>
  <c r="AG255" i="1"/>
  <c r="AL247" i="1"/>
  <c r="B1592" i="1"/>
  <c r="AI250" i="1" l="1"/>
  <c r="AK249" i="1" s="1"/>
  <c r="AM250" i="1"/>
  <c r="AH250" i="1"/>
  <c r="AJ250" i="1" s="1"/>
  <c r="AG256" i="1"/>
  <c r="B1599" i="1"/>
  <c r="AI251" i="1" l="1"/>
  <c r="AK250" i="1" s="1"/>
  <c r="AL250" i="1" s="1"/>
  <c r="AM251" i="1"/>
  <c r="AH251" i="1"/>
  <c r="AJ251" i="1" s="1"/>
  <c r="AG257" i="1"/>
  <c r="AL249" i="1"/>
  <c r="AL248" i="1"/>
  <c r="B1606" i="1"/>
  <c r="AM252" i="1" l="1"/>
  <c r="AH252" i="1"/>
  <c r="AJ252" i="1" s="1"/>
  <c r="AI252" i="1"/>
  <c r="AK251" i="1" s="1"/>
  <c r="AG258" i="1"/>
  <c r="B1613" i="1"/>
  <c r="AM253" i="1" l="1"/>
  <c r="AH253" i="1"/>
  <c r="AJ253" i="1" s="1"/>
  <c r="AI253" i="1"/>
  <c r="AK252" i="1" s="1"/>
  <c r="AL252" i="1" s="1"/>
  <c r="AG259" i="1"/>
  <c r="B1620" i="1"/>
  <c r="AM254" i="1" l="1"/>
  <c r="AH254" i="1"/>
  <c r="AJ254" i="1" s="1"/>
  <c r="AI254" i="1"/>
  <c r="AK253" i="1" s="1"/>
  <c r="AL251" i="1"/>
  <c r="AG260" i="1"/>
  <c r="B1627" i="1"/>
  <c r="AI255" i="1" l="1"/>
  <c r="AK254" i="1" s="1"/>
  <c r="AH255" i="1"/>
  <c r="AJ255" i="1" s="1"/>
  <c r="AM255" i="1"/>
  <c r="AG261" i="1"/>
  <c r="B1634" i="1"/>
  <c r="AI256" i="1" l="1"/>
  <c r="AK255" i="1" s="1"/>
  <c r="AH256" i="1"/>
  <c r="AJ256" i="1" s="1"/>
  <c r="AM256" i="1"/>
  <c r="AG262" i="1"/>
  <c r="AL253" i="1"/>
  <c r="B1641" i="1"/>
  <c r="AI257" i="1" l="1"/>
  <c r="AM257" i="1"/>
  <c r="AH257" i="1"/>
  <c r="AJ257" i="1" s="1"/>
  <c r="AL254" i="1"/>
  <c r="AG263" i="1"/>
  <c r="B1648" i="1"/>
  <c r="AI258" i="1" l="1"/>
  <c r="AK257" i="1" s="1"/>
  <c r="AH258" i="1"/>
  <c r="AJ258" i="1" s="1"/>
  <c r="AM258" i="1"/>
  <c r="AG264" i="1"/>
  <c r="AK256" i="1"/>
  <c r="B1655" i="1"/>
  <c r="AM259" i="1" l="1"/>
  <c r="AH259" i="1"/>
  <c r="AJ259" i="1" s="1"/>
  <c r="AI259" i="1"/>
  <c r="AK258" i="1" s="1"/>
  <c r="AL258" i="1" s="1"/>
  <c r="AL256" i="1"/>
  <c r="AL255" i="1"/>
  <c r="AG265" i="1"/>
  <c r="B1662" i="1"/>
  <c r="AI260" i="1" l="1"/>
  <c r="AK259" i="1" s="1"/>
  <c r="AL259" i="1" s="1"/>
  <c r="AM260" i="1"/>
  <c r="AH260" i="1"/>
  <c r="AJ260" i="1" s="1"/>
  <c r="AL257" i="1"/>
  <c r="AG266" i="1"/>
  <c r="B1669" i="1"/>
  <c r="AI261" i="1" l="1"/>
  <c r="AK260" i="1" s="1"/>
  <c r="AH261" i="1"/>
  <c r="AJ261" i="1" s="1"/>
  <c r="AM261" i="1"/>
  <c r="AG267" i="1"/>
  <c r="B1676" i="1"/>
  <c r="AH262" i="1" l="1"/>
  <c r="AJ262" i="1" s="1"/>
  <c r="AM262" i="1"/>
  <c r="AI262" i="1"/>
  <c r="AK261" i="1" s="1"/>
  <c r="AL261" i="1" s="1"/>
  <c r="AG268" i="1"/>
  <c r="B1683" i="1"/>
  <c r="AI263" i="1" l="1"/>
  <c r="AK262" i="1" s="1"/>
  <c r="AM263" i="1"/>
  <c r="AH263" i="1"/>
  <c r="AJ263" i="1" s="1"/>
  <c r="AG269" i="1"/>
  <c r="AL260" i="1"/>
  <c r="B1690" i="1"/>
  <c r="AI264" i="1" l="1"/>
  <c r="AK263" i="1" s="1"/>
  <c r="AL263" i="1" s="1"/>
  <c r="AH264" i="1"/>
  <c r="AJ264" i="1" s="1"/>
  <c r="AM264" i="1"/>
  <c r="AG270" i="1"/>
  <c r="B1697" i="1"/>
  <c r="AM265" i="1" l="1"/>
  <c r="AH265" i="1"/>
  <c r="AJ265" i="1" s="1"/>
  <c r="AI265" i="1"/>
  <c r="AK264" i="1" s="1"/>
  <c r="AL262" i="1"/>
  <c r="AG271" i="1"/>
  <c r="B1704" i="1"/>
  <c r="AI266" i="1" l="1"/>
  <c r="AK265" i="1" s="1"/>
  <c r="AL265" i="1" s="1"/>
  <c r="AM266" i="1"/>
  <c r="AH266" i="1"/>
  <c r="AJ266" i="1" s="1"/>
  <c r="AG272" i="1"/>
  <c r="B1711" i="1"/>
  <c r="AM267" i="1" l="1"/>
  <c r="AH267" i="1"/>
  <c r="AJ267" i="1" s="1"/>
  <c r="AL264" i="1"/>
  <c r="AI267" i="1"/>
  <c r="AK266" i="1" s="1"/>
  <c r="AG273" i="1"/>
  <c r="B1718" i="1"/>
  <c r="AI268" i="1" l="1"/>
  <c r="AK267" i="1" s="1"/>
  <c r="AM268" i="1"/>
  <c r="AH268" i="1"/>
  <c r="AJ268" i="1" s="1"/>
  <c r="AG274" i="1"/>
  <c r="B1725" i="1"/>
  <c r="AH269" i="1" l="1"/>
  <c r="AJ269" i="1" s="1"/>
  <c r="AM269" i="1"/>
  <c r="AI269" i="1"/>
  <c r="AK268" i="1" s="1"/>
  <c r="AL267" i="1" s="1"/>
  <c r="AL266" i="1"/>
  <c r="AG275" i="1"/>
  <c r="B1732" i="1"/>
  <c r="AI270" i="1" l="1"/>
  <c r="AK269" i="1" s="1"/>
  <c r="AH270" i="1"/>
  <c r="AJ270" i="1" s="1"/>
  <c r="AM270" i="1"/>
  <c r="AG276" i="1"/>
  <c r="B1739" i="1"/>
  <c r="AM271" i="1" l="1"/>
  <c r="AH271" i="1"/>
  <c r="AJ271" i="1" s="1"/>
  <c r="AI271" i="1"/>
  <c r="AK270" i="1" s="1"/>
  <c r="AL270" i="1" s="1"/>
  <c r="AL268" i="1"/>
  <c r="AG277" i="1"/>
  <c r="B1746" i="1"/>
  <c r="AI272" i="1" l="1"/>
  <c r="AK271" i="1" s="1"/>
  <c r="AM272" i="1"/>
  <c r="AH272" i="1"/>
  <c r="AJ272" i="1" s="1"/>
  <c r="AL269" i="1"/>
  <c r="AG278" i="1"/>
  <c r="B1753" i="1"/>
  <c r="AI273" i="1" l="1"/>
  <c r="AK272" i="1" s="1"/>
  <c r="AL271" i="1" s="1"/>
  <c r="AM273" i="1"/>
  <c r="AH273" i="1"/>
  <c r="AJ273" i="1" s="1"/>
  <c r="AG279" i="1"/>
  <c r="B1760" i="1"/>
  <c r="AM274" i="1" l="1"/>
  <c r="AH274" i="1"/>
  <c r="AJ274" i="1" s="1"/>
  <c r="AI274" i="1"/>
  <c r="AK273" i="1" s="1"/>
  <c r="AL273" i="1" s="1"/>
  <c r="AG280" i="1"/>
  <c r="B1767" i="1"/>
  <c r="AH275" i="1" l="1"/>
  <c r="AJ275" i="1" s="1"/>
  <c r="AM275" i="1"/>
  <c r="AI275" i="1"/>
  <c r="AK274" i="1" s="1"/>
  <c r="AG281" i="1"/>
  <c r="AL272" i="1"/>
  <c r="B1774" i="1"/>
  <c r="AI276" i="1" l="1"/>
  <c r="AK275" i="1" s="1"/>
  <c r="AL275" i="1" s="1"/>
  <c r="AM276" i="1"/>
  <c r="AH276" i="1"/>
  <c r="AJ276" i="1" s="1"/>
  <c r="AG282" i="1"/>
  <c r="B1781" i="1"/>
  <c r="AL274" i="1" l="1"/>
  <c r="AH277" i="1"/>
  <c r="AJ277" i="1" s="1"/>
  <c r="AM277" i="1"/>
  <c r="AI277" i="1"/>
  <c r="AK276" i="1" s="1"/>
  <c r="AL276" i="1" s="1"/>
  <c r="AG283" i="1"/>
  <c r="B1788" i="1"/>
  <c r="AH278" i="1" l="1"/>
  <c r="AJ278" i="1" s="1"/>
  <c r="AM278" i="1"/>
  <c r="AI278" i="1"/>
  <c r="AK277" i="1" s="1"/>
  <c r="AG284" i="1"/>
  <c r="B1795" i="1"/>
  <c r="AH279" i="1" l="1"/>
  <c r="AJ279" i="1" s="1"/>
  <c r="AM279" i="1"/>
  <c r="AI279" i="1"/>
  <c r="AK278" i="1" s="1"/>
  <c r="AL278" i="1" s="1"/>
  <c r="AG285" i="1"/>
  <c r="B1802" i="1"/>
  <c r="AH280" i="1" l="1"/>
  <c r="AJ280" i="1" s="1"/>
  <c r="AM280" i="1"/>
  <c r="AI280" i="1"/>
  <c r="AK279" i="1" s="1"/>
  <c r="AL279" i="1" s="1"/>
  <c r="AL277" i="1"/>
  <c r="AG286" i="1"/>
  <c r="B1809" i="1"/>
  <c r="AM281" i="1" l="1"/>
  <c r="AH281" i="1"/>
  <c r="AJ281" i="1" s="1"/>
  <c r="AI281" i="1"/>
  <c r="AK280" i="1" s="1"/>
  <c r="AL280" i="1" s="1"/>
  <c r="AG287" i="1"/>
  <c r="B1816" i="1"/>
  <c r="AM282" i="1" l="1"/>
  <c r="AH282" i="1"/>
  <c r="AJ282" i="1" s="1"/>
  <c r="AI282" i="1"/>
  <c r="AK281" i="1" s="1"/>
  <c r="AG288" i="1"/>
  <c r="B1823" i="1"/>
  <c r="AM283" i="1" l="1"/>
  <c r="AH283" i="1"/>
  <c r="AJ283" i="1" s="1"/>
  <c r="AI283" i="1"/>
  <c r="AK282" i="1" s="1"/>
  <c r="AG289" i="1"/>
  <c r="B1830" i="1"/>
  <c r="AH284" i="1" l="1"/>
  <c r="AJ284" i="1" s="1"/>
  <c r="AM284" i="1"/>
  <c r="AI284" i="1"/>
  <c r="AK283" i="1" s="1"/>
  <c r="AL283" i="1" s="1"/>
  <c r="AL281" i="1"/>
  <c r="AG290" i="1"/>
  <c r="B1837" i="1"/>
  <c r="AI285" i="1" l="1"/>
  <c r="AK284" i="1" s="1"/>
  <c r="AM285" i="1"/>
  <c r="AH285" i="1"/>
  <c r="AJ285" i="1" s="1"/>
  <c r="AL282" i="1"/>
  <c r="AG291" i="1"/>
  <c r="B1844" i="1"/>
  <c r="AH286" i="1" l="1"/>
  <c r="AJ286" i="1" s="1"/>
  <c r="AM286" i="1"/>
  <c r="AG292" i="1"/>
  <c r="B1851" i="1"/>
  <c r="AI286" i="1"/>
  <c r="AK285" i="1" s="1"/>
  <c r="AL284" i="1" s="1"/>
  <c r="AI287" i="1" l="1"/>
  <c r="AK286" i="1" s="1"/>
  <c r="AL286" i="1" s="1"/>
  <c r="AM287" i="1"/>
  <c r="AH287" i="1"/>
  <c r="AJ287" i="1" s="1"/>
  <c r="AG293" i="1"/>
  <c r="B1858" i="1"/>
  <c r="AM288" i="1" l="1"/>
  <c r="AH288" i="1"/>
  <c r="AJ288" i="1" s="1"/>
  <c r="AI288" i="1"/>
  <c r="AK287" i="1" s="1"/>
  <c r="AL285" i="1"/>
  <c r="AG294" i="1"/>
  <c r="B1865" i="1"/>
  <c r="AI289" i="1" l="1"/>
  <c r="AK288" i="1" s="1"/>
  <c r="AL287" i="1" s="1"/>
  <c r="AH289" i="1"/>
  <c r="AJ289" i="1" s="1"/>
  <c r="AM289" i="1"/>
  <c r="AG295" i="1"/>
  <c r="B1872" i="1"/>
  <c r="AI290" i="1" l="1"/>
  <c r="AK289" i="1" s="1"/>
  <c r="AL289" i="1" s="1"/>
  <c r="AH290" i="1"/>
  <c r="AJ290" i="1" s="1"/>
  <c r="AM290" i="1"/>
  <c r="AG296" i="1"/>
  <c r="B1879" i="1"/>
  <c r="AM291" i="1" l="1"/>
  <c r="AH291" i="1"/>
  <c r="AJ291" i="1" s="1"/>
  <c r="AI291" i="1"/>
  <c r="AK290" i="1" s="1"/>
  <c r="AL288" i="1"/>
  <c r="AG297" i="1"/>
  <c r="B1886" i="1"/>
  <c r="AI292" i="1" l="1"/>
  <c r="AK291" i="1" s="1"/>
  <c r="AL291" i="1" s="1"/>
  <c r="AM292" i="1"/>
  <c r="AH292" i="1"/>
  <c r="AJ292" i="1" s="1"/>
  <c r="AG298" i="1"/>
  <c r="B1893" i="1"/>
  <c r="AI293" i="1" l="1"/>
  <c r="AK292" i="1" s="1"/>
  <c r="AM293" i="1"/>
  <c r="AH293" i="1"/>
  <c r="AJ293" i="1" s="1"/>
  <c r="AL290" i="1"/>
  <c r="AG299" i="1"/>
  <c r="B1900" i="1"/>
  <c r="AI294" i="1" l="1"/>
  <c r="AK293" i="1" s="1"/>
  <c r="AL293" i="1" s="1"/>
  <c r="AM294" i="1"/>
  <c r="AH294" i="1"/>
  <c r="AJ294" i="1" s="1"/>
  <c r="AG300" i="1"/>
  <c r="B1907" i="1"/>
  <c r="AI295" i="1" l="1"/>
  <c r="AK294" i="1" s="1"/>
  <c r="AM295" i="1"/>
  <c r="AH295" i="1"/>
  <c r="AJ295" i="1" s="1"/>
  <c r="AL292" i="1"/>
  <c r="AG301" i="1"/>
  <c r="B1914" i="1"/>
  <c r="AM296" i="1" l="1"/>
  <c r="AH296" i="1"/>
  <c r="AJ296" i="1" s="1"/>
  <c r="AI296" i="1"/>
  <c r="AK295" i="1" s="1"/>
  <c r="AG302" i="1"/>
  <c r="B1921" i="1"/>
  <c r="AI297" i="1" l="1"/>
  <c r="AK296" i="1" s="1"/>
  <c r="AL296" i="1" s="1"/>
  <c r="AH297" i="1"/>
  <c r="AJ297" i="1" s="1"/>
  <c r="AM297" i="1"/>
  <c r="AL294" i="1"/>
  <c r="AG303" i="1"/>
  <c r="B1928" i="1"/>
  <c r="AL295" i="1" l="1"/>
  <c r="AM298" i="1"/>
  <c r="AH298" i="1"/>
  <c r="AJ298" i="1" s="1"/>
  <c r="AI298" i="1"/>
  <c r="AK297" i="1" s="1"/>
  <c r="AL297" i="1" s="1"/>
  <c r="AG304" i="1"/>
  <c r="B1935" i="1"/>
  <c r="AH299" i="1" l="1"/>
  <c r="AJ299" i="1" s="1"/>
  <c r="AM299" i="1"/>
  <c r="AI299" i="1"/>
  <c r="AK298" i="1" s="1"/>
  <c r="AL298" i="1" s="1"/>
  <c r="AG305" i="1"/>
  <c r="B1942" i="1"/>
  <c r="AM300" i="1" l="1"/>
  <c r="AH300" i="1"/>
  <c r="AJ300" i="1" s="1"/>
  <c r="AI300" i="1"/>
  <c r="AK299" i="1" s="1"/>
  <c r="AG306" i="1"/>
  <c r="B1949" i="1"/>
  <c r="AM301" i="1" l="1"/>
  <c r="AH301" i="1"/>
  <c r="AJ301" i="1" s="1"/>
  <c r="AI301" i="1"/>
  <c r="AK300" i="1" s="1"/>
  <c r="AL299" i="1" s="1"/>
  <c r="AG307" i="1"/>
  <c r="B1956" i="1"/>
  <c r="AM302" i="1" l="1"/>
  <c r="AH302" i="1"/>
  <c r="AJ302" i="1" s="1"/>
  <c r="AI302" i="1"/>
  <c r="AK301" i="1" s="1"/>
  <c r="AG308" i="1"/>
  <c r="B1963" i="1"/>
  <c r="AH303" i="1" l="1"/>
  <c r="AJ303" i="1" s="1"/>
  <c r="AM303" i="1"/>
  <c r="AI303" i="1"/>
  <c r="AK302" i="1" s="1"/>
  <c r="AL301" i="1" s="1"/>
  <c r="AG309" i="1"/>
  <c r="AL300" i="1"/>
  <c r="B1970" i="1"/>
  <c r="AI304" i="1" l="1"/>
  <c r="AK303" i="1" s="1"/>
  <c r="AH304" i="1"/>
  <c r="AJ304" i="1" s="1"/>
  <c r="AM304" i="1"/>
  <c r="AG310" i="1"/>
  <c r="B1977" i="1"/>
  <c r="AL302" i="1" l="1"/>
  <c r="AI305" i="1"/>
  <c r="AK304" i="1" s="1"/>
  <c r="AL304" i="1" s="1"/>
  <c r="AH305" i="1"/>
  <c r="AJ305" i="1" s="1"/>
  <c r="AM305" i="1"/>
  <c r="AG311" i="1"/>
  <c r="B1984" i="1"/>
  <c r="AL303" i="1" l="1"/>
  <c r="AI306" i="1"/>
  <c r="AK305" i="1" s="1"/>
  <c r="AM306" i="1"/>
  <c r="AH306" i="1"/>
  <c r="AJ306" i="1" s="1"/>
  <c r="AG312" i="1"/>
  <c r="B1991" i="1"/>
  <c r="AM307" i="1" l="1"/>
  <c r="AH307" i="1"/>
  <c r="AJ307" i="1" s="1"/>
  <c r="AI307" i="1"/>
  <c r="AK306" i="1" s="1"/>
  <c r="AG313" i="1"/>
  <c r="B1998" i="1"/>
  <c r="AI308" i="1" l="1"/>
  <c r="AK307" i="1" s="1"/>
  <c r="AL306" i="1" s="1"/>
  <c r="AH308" i="1"/>
  <c r="AJ308" i="1" s="1"/>
  <c r="AM308" i="1"/>
  <c r="AL305" i="1"/>
  <c r="AG314" i="1"/>
  <c r="B2005" i="1"/>
  <c r="AI309" i="1" l="1"/>
  <c r="AK308" i="1" s="1"/>
  <c r="AM309" i="1"/>
  <c r="AH309" i="1"/>
  <c r="AJ309" i="1" s="1"/>
  <c r="AG315" i="1"/>
  <c r="B2012" i="1"/>
  <c r="AH310" i="1" l="1"/>
  <c r="AJ310" i="1" s="1"/>
  <c r="AM310" i="1"/>
  <c r="AI310" i="1"/>
  <c r="AK309" i="1" s="1"/>
  <c r="AL308" i="1" s="1"/>
  <c r="AL307" i="1"/>
  <c r="AG316" i="1"/>
  <c r="B2019" i="1"/>
  <c r="AI311" i="1" l="1"/>
  <c r="AK310" i="1" s="1"/>
  <c r="AH311" i="1"/>
  <c r="AJ311" i="1" s="1"/>
  <c r="AM311" i="1"/>
  <c r="AG317" i="1"/>
  <c r="B2026" i="1"/>
  <c r="AI312" i="1" l="1"/>
  <c r="AK311" i="1" s="1"/>
  <c r="AL310" i="1" s="1"/>
  <c r="AM312" i="1"/>
  <c r="AH312" i="1"/>
  <c r="AJ312" i="1" s="1"/>
  <c r="AL309" i="1"/>
  <c r="AG318" i="1"/>
  <c r="B2033" i="1"/>
  <c r="AM313" i="1" l="1"/>
  <c r="AH313" i="1"/>
  <c r="AJ313" i="1" s="1"/>
  <c r="AI313" i="1"/>
  <c r="AK312" i="1" s="1"/>
  <c r="AG319" i="1"/>
  <c r="B2040" i="1"/>
  <c r="AI314" i="1" l="1"/>
  <c r="AK313" i="1" s="1"/>
  <c r="AL313" i="1" s="1"/>
  <c r="AH314" i="1"/>
  <c r="AJ314" i="1" s="1"/>
  <c r="AM314" i="1"/>
  <c r="AL311" i="1"/>
  <c r="AG320" i="1"/>
  <c r="B2047" i="1"/>
  <c r="AL312" i="1" l="1"/>
  <c r="AM315" i="1"/>
  <c r="AH315" i="1"/>
  <c r="AJ315" i="1" s="1"/>
  <c r="AI315" i="1"/>
  <c r="AK314" i="1" s="1"/>
  <c r="AG321" i="1"/>
  <c r="B2054" i="1"/>
  <c r="AI316" i="1" l="1"/>
  <c r="AK315" i="1" s="1"/>
  <c r="AM316" i="1"/>
  <c r="AH316" i="1"/>
  <c r="AJ316" i="1" s="1"/>
  <c r="AG322" i="1"/>
  <c r="B2061" i="1"/>
  <c r="AL314" i="1" l="1"/>
  <c r="AH317" i="1"/>
  <c r="AJ317" i="1" s="1"/>
  <c r="AM317" i="1"/>
  <c r="AI317" i="1"/>
  <c r="AK316" i="1" s="1"/>
  <c r="AL315" i="1" s="1"/>
  <c r="AG323" i="1"/>
  <c r="B2068" i="1"/>
  <c r="AI318" i="1" l="1"/>
  <c r="AK317" i="1" s="1"/>
  <c r="AM318" i="1"/>
  <c r="AH318" i="1"/>
  <c r="AJ318" i="1" s="1"/>
  <c r="AG324" i="1"/>
  <c r="B2075" i="1"/>
  <c r="AI319" i="1" l="1"/>
  <c r="AK318" i="1" s="1"/>
  <c r="AL317" i="1" s="1"/>
  <c r="AH319" i="1"/>
  <c r="AJ319" i="1" s="1"/>
  <c r="AM319" i="1"/>
  <c r="AL316" i="1"/>
  <c r="AG325" i="1"/>
  <c r="B2082" i="1"/>
  <c r="AM320" i="1" l="1"/>
  <c r="AH320" i="1"/>
  <c r="AJ320" i="1" s="1"/>
  <c r="AI320" i="1"/>
  <c r="AK319" i="1" s="1"/>
  <c r="AL318" i="1" s="1"/>
  <c r="AG326" i="1"/>
  <c r="B2089" i="1"/>
  <c r="AM321" i="1" l="1"/>
  <c r="AH321" i="1"/>
  <c r="AJ321" i="1" s="1"/>
  <c r="AI321" i="1"/>
  <c r="AK320" i="1" s="1"/>
  <c r="AG327" i="1"/>
  <c r="B2096" i="1"/>
  <c r="AI322" i="1" l="1"/>
  <c r="AK321" i="1" s="1"/>
  <c r="AL320" i="1" s="1"/>
  <c r="AM322" i="1"/>
  <c r="AH322" i="1"/>
  <c r="AJ322" i="1" s="1"/>
  <c r="AL319" i="1"/>
  <c r="AG328" i="1"/>
  <c r="B2103" i="1"/>
  <c r="AI323" i="1" l="1"/>
  <c r="AK322" i="1" s="1"/>
  <c r="AL321" i="1" s="1"/>
  <c r="AH323" i="1"/>
  <c r="AJ323" i="1" s="1"/>
  <c r="AM323" i="1"/>
  <c r="AG329" i="1"/>
  <c r="B2110" i="1"/>
  <c r="AI324" i="1" l="1"/>
  <c r="AK323" i="1" s="1"/>
  <c r="AH324" i="1"/>
  <c r="AJ324" i="1" s="1"/>
  <c r="AM324" i="1"/>
  <c r="AG330" i="1"/>
  <c r="B2117" i="1"/>
  <c r="AM325" i="1" l="1"/>
  <c r="AH325" i="1"/>
  <c r="AJ325" i="1" s="1"/>
  <c r="AI325" i="1"/>
  <c r="AK324" i="1" s="1"/>
  <c r="AL323" i="1" s="1"/>
  <c r="AL322" i="1"/>
  <c r="AG331" i="1"/>
  <c r="B2124" i="1"/>
  <c r="AI326" i="1" l="1"/>
  <c r="AK325" i="1" s="1"/>
  <c r="AM326" i="1"/>
  <c r="AH326" i="1"/>
  <c r="AJ326" i="1" s="1"/>
  <c r="AG332" i="1"/>
  <c r="B2131" i="1"/>
  <c r="AH327" i="1" l="1"/>
  <c r="AJ327" i="1" s="1"/>
  <c r="AM327" i="1"/>
  <c r="AI327" i="1"/>
  <c r="AK326" i="1" s="1"/>
  <c r="AL325" i="1" s="1"/>
  <c r="AL324" i="1"/>
  <c r="AG333" i="1"/>
  <c r="B2138" i="1"/>
  <c r="AM328" i="1" l="1"/>
  <c r="AH328" i="1"/>
  <c r="AJ328" i="1" s="1"/>
  <c r="AI328" i="1"/>
  <c r="AK327" i="1" s="1"/>
  <c r="AL326" i="1" s="1"/>
  <c r="AG334" i="1"/>
  <c r="B2145" i="1"/>
  <c r="AM329" i="1" l="1"/>
  <c r="AH329" i="1"/>
  <c r="AJ329" i="1" s="1"/>
  <c r="AI329" i="1"/>
  <c r="AK328" i="1" s="1"/>
  <c r="AL328" i="1" s="1"/>
  <c r="AG335" i="1"/>
  <c r="B2152" i="1"/>
  <c r="AI330" i="1" l="1"/>
  <c r="AK329" i="1" s="1"/>
  <c r="AH330" i="1"/>
  <c r="AJ330" i="1" s="1"/>
  <c r="AM330" i="1"/>
  <c r="AL327" i="1"/>
  <c r="AG336" i="1"/>
  <c r="B2159" i="1"/>
  <c r="AM331" i="1" l="1"/>
  <c r="AH331" i="1"/>
  <c r="AJ331" i="1" s="1"/>
  <c r="AG337" i="1"/>
  <c r="AI331" i="1"/>
  <c r="AK330" i="1" s="1"/>
  <c r="AL329" i="1" s="1"/>
  <c r="B2166" i="1"/>
  <c r="AI332" i="1" l="1"/>
  <c r="AK331" i="1" s="1"/>
  <c r="AL330" i="1" s="1"/>
  <c r="AM332" i="1"/>
  <c r="AH332" i="1"/>
  <c r="AJ332" i="1" s="1"/>
  <c r="AG338" i="1"/>
  <c r="B2173" i="1"/>
  <c r="AM333" i="1" l="1"/>
  <c r="AH333" i="1"/>
  <c r="AJ333" i="1" s="1"/>
  <c r="AI333" i="1"/>
  <c r="AK332" i="1" s="1"/>
  <c r="AL331" i="1" s="1"/>
  <c r="AG339" i="1"/>
  <c r="B2180" i="1"/>
  <c r="AM334" i="1" l="1"/>
  <c r="AH334" i="1"/>
  <c r="AJ334" i="1" s="1"/>
  <c r="AI334" i="1"/>
  <c r="AK333" i="1" s="1"/>
  <c r="AL333" i="1" s="1"/>
  <c r="AG340" i="1"/>
  <c r="B2187" i="1"/>
  <c r="AI335" i="1" l="1"/>
  <c r="AK334" i="1" s="1"/>
  <c r="AM335" i="1"/>
  <c r="AH335" i="1"/>
  <c r="AJ335" i="1" s="1"/>
  <c r="AG341" i="1"/>
  <c r="AL332" i="1"/>
  <c r="B2194" i="1"/>
  <c r="AH336" i="1" l="1"/>
  <c r="AJ336" i="1" s="1"/>
  <c r="AM336" i="1"/>
  <c r="AI336" i="1"/>
  <c r="AK335" i="1" s="1"/>
  <c r="AL334" i="1" s="1"/>
  <c r="AG342" i="1"/>
  <c r="B2201" i="1"/>
  <c r="AH337" i="1" l="1"/>
  <c r="AJ337" i="1" s="1"/>
  <c r="AM337" i="1"/>
  <c r="AI337" i="1"/>
  <c r="AK336" i="1" s="1"/>
  <c r="AG343" i="1"/>
  <c r="B2208" i="1"/>
  <c r="AM338" i="1" l="1"/>
  <c r="AH338" i="1"/>
  <c r="AJ338" i="1" s="1"/>
  <c r="AI338" i="1"/>
  <c r="AK337" i="1" s="1"/>
  <c r="AL336" i="1" s="1"/>
  <c r="AL335" i="1"/>
  <c r="AG344" i="1"/>
  <c r="B2215" i="1"/>
  <c r="AM339" i="1" l="1"/>
  <c r="AH339" i="1"/>
  <c r="AJ339" i="1" s="1"/>
  <c r="AG345" i="1"/>
  <c r="AI339" i="1"/>
  <c r="AK338" i="1" s="1"/>
  <c r="AL337" i="1" s="1"/>
  <c r="B2222" i="1"/>
  <c r="AH340" i="1" l="1"/>
  <c r="AJ340" i="1" s="1"/>
  <c r="AM340" i="1"/>
  <c r="AG346" i="1"/>
  <c r="AI340" i="1"/>
  <c r="AK339" i="1" s="1"/>
  <c r="AL339" i="1" s="1"/>
  <c r="B2229" i="1"/>
  <c r="AI341" i="1" l="1"/>
  <c r="AK340" i="1" s="1"/>
  <c r="AH341" i="1"/>
  <c r="AJ341" i="1" s="1"/>
  <c r="AM341" i="1"/>
  <c r="AL338" i="1"/>
  <c r="AG347" i="1"/>
  <c r="B2236" i="1"/>
  <c r="AH342" i="1" l="1"/>
  <c r="AJ342" i="1" s="1"/>
  <c r="AM342" i="1"/>
  <c r="AI342" i="1"/>
  <c r="AK341" i="1" s="1"/>
  <c r="AL341" i="1" s="1"/>
  <c r="AG348" i="1"/>
  <c r="B2243" i="1"/>
  <c r="AL340" i="1" l="1"/>
  <c r="AM343" i="1"/>
  <c r="AH343" i="1"/>
  <c r="AJ343" i="1" s="1"/>
  <c r="AI343" i="1"/>
  <c r="AK342" i="1" s="1"/>
  <c r="AL342" i="1" s="1"/>
  <c r="AG349" i="1"/>
  <c r="B2250" i="1"/>
  <c r="AI344" i="1" l="1"/>
  <c r="AK343" i="1" s="1"/>
  <c r="AM344" i="1"/>
  <c r="AH344" i="1"/>
  <c r="AJ344" i="1" s="1"/>
  <c r="AG350" i="1"/>
  <c r="B2257" i="1"/>
  <c r="AM345" i="1" l="1"/>
  <c r="AH345" i="1"/>
  <c r="AJ345" i="1" s="1"/>
  <c r="AI345" i="1"/>
  <c r="AK344" i="1" s="1"/>
  <c r="AL343" i="1" s="1"/>
  <c r="AG351" i="1"/>
  <c r="B2264" i="1"/>
  <c r="AI346" i="1" l="1"/>
  <c r="AK345" i="1" s="1"/>
  <c r="AL345" i="1" s="1"/>
  <c r="AM346" i="1"/>
  <c r="AH346" i="1"/>
  <c r="AJ346" i="1" s="1"/>
  <c r="AG352" i="1"/>
  <c r="B2271" i="1"/>
  <c r="AM347" i="1" l="1"/>
  <c r="AH347" i="1"/>
  <c r="AJ347" i="1" s="1"/>
  <c r="AL344" i="1"/>
  <c r="AI347" i="1"/>
  <c r="AK346" i="1" s="1"/>
  <c r="AG353" i="1"/>
  <c r="B2278" i="1"/>
  <c r="AM348" i="1" l="1"/>
  <c r="AH348" i="1"/>
  <c r="AJ348" i="1" s="1"/>
  <c r="AI348" i="1"/>
  <c r="AK347" i="1" s="1"/>
  <c r="AL346" i="1" s="1"/>
  <c r="AG354" i="1"/>
  <c r="B2285" i="1"/>
  <c r="AM349" i="1" l="1"/>
  <c r="AH349" i="1"/>
  <c r="AJ349" i="1" s="1"/>
  <c r="AG355" i="1"/>
  <c r="AI349" i="1"/>
  <c r="AK348" i="1" s="1"/>
  <c r="B2292" i="1"/>
  <c r="AI350" i="1" l="1"/>
  <c r="AK349" i="1" s="1"/>
  <c r="AM350" i="1"/>
  <c r="AH350" i="1"/>
  <c r="AJ350" i="1" s="1"/>
  <c r="AL347" i="1"/>
  <c r="AG356" i="1"/>
  <c r="B2299" i="1"/>
  <c r="AI351" i="1" l="1"/>
  <c r="AK350" i="1" s="1"/>
  <c r="AL349" i="1" s="1"/>
  <c r="AH351" i="1"/>
  <c r="AJ351" i="1" s="1"/>
  <c r="AM351" i="1"/>
  <c r="AL348" i="1"/>
  <c r="AG357" i="1"/>
  <c r="B2306" i="1"/>
  <c r="AH352" i="1" l="1"/>
  <c r="AJ352" i="1" s="1"/>
  <c r="AM352" i="1"/>
  <c r="AI352" i="1"/>
  <c r="AK351" i="1" s="1"/>
  <c r="AL350" i="1" s="1"/>
  <c r="AG358" i="1"/>
  <c r="B2313" i="1"/>
  <c r="AM353" i="1" l="1"/>
  <c r="AH353" i="1"/>
  <c r="AJ353" i="1" s="1"/>
  <c r="AI353" i="1"/>
  <c r="AK352" i="1" s="1"/>
  <c r="AL352" i="1" s="1"/>
  <c r="AG359" i="1"/>
  <c r="B2320" i="1"/>
  <c r="AH354" i="1" l="1"/>
  <c r="AJ354" i="1" s="1"/>
  <c r="AM354" i="1"/>
  <c r="AL351" i="1"/>
  <c r="AI354" i="1"/>
  <c r="AK353" i="1" s="1"/>
  <c r="AG360" i="1"/>
  <c r="B2327" i="1"/>
  <c r="AI355" i="1" l="1"/>
  <c r="AK354" i="1" s="1"/>
  <c r="AL353" i="1" s="1"/>
  <c r="AM355" i="1"/>
  <c r="AH355" i="1"/>
  <c r="AJ355" i="1" s="1"/>
  <c r="AG361" i="1"/>
  <c r="B2334" i="1"/>
  <c r="AI356" i="1" l="1"/>
  <c r="AK355" i="1" s="1"/>
  <c r="AL355" i="1" s="1"/>
  <c r="AM356" i="1"/>
  <c r="AH356" i="1"/>
  <c r="AJ356" i="1" s="1"/>
  <c r="AG362" i="1"/>
  <c r="B2341" i="1"/>
  <c r="AH357" i="1" l="1"/>
  <c r="AJ357" i="1" s="1"/>
  <c r="AM357" i="1"/>
  <c r="AI357" i="1"/>
  <c r="AK356" i="1" s="1"/>
  <c r="AL354" i="1"/>
  <c r="AG363" i="1"/>
  <c r="B2348" i="1"/>
  <c r="AH358" i="1" l="1"/>
  <c r="AJ358" i="1" s="1"/>
  <c r="AM358" i="1"/>
  <c r="AI358" i="1"/>
  <c r="AG364" i="1"/>
  <c r="B2355" i="1"/>
  <c r="AI359" i="1" l="1"/>
  <c r="AK358" i="1" s="1"/>
  <c r="AL358" i="1" s="1"/>
  <c r="AM359" i="1"/>
  <c r="AH359" i="1"/>
  <c r="AJ359" i="1" s="1"/>
  <c r="AG365" i="1"/>
  <c r="AK357" i="1"/>
  <c r="B2362" i="1"/>
  <c r="AL357" i="1" l="1"/>
  <c r="AL356" i="1"/>
  <c r="AI360" i="1"/>
  <c r="AK359" i="1" s="1"/>
  <c r="AM360" i="1"/>
  <c r="AH360" i="1"/>
  <c r="AJ360" i="1" s="1"/>
  <c r="AG366" i="1"/>
  <c r="B2369" i="1"/>
  <c r="AI361" i="1" l="1"/>
  <c r="AK360" i="1" s="1"/>
  <c r="AL360" i="1" s="1"/>
  <c r="AH361" i="1"/>
  <c r="AJ361" i="1" s="1"/>
  <c r="AM361" i="1"/>
  <c r="AG367" i="1"/>
  <c r="B2376" i="1"/>
  <c r="AL359" i="1" l="1"/>
  <c r="AI362" i="1"/>
  <c r="AK361" i="1" s="1"/>
  <c r="AM362" i="1"/>
  <c r="AH362" i="1"/>
  <c r="AJ362" i="1" s="1"/>
  <c r="AG368" i="1"/>
  <c r="B2383" i="1"/>
  <c r="AH363" i="1" l="1"/>
  <c r="AJ363" i="1" s="1"/>
  <c r="AM363" i="1"/>
  <c r="AI363" i="1"/>
  <c r="AK362" i="1" s="1"/>
  <c r="AG369" i="1"/>
  <c r="B2390" i="1"/>
  <c r="AL361" i="1" l="1"/>
  <c r="AI364" i="1"/>
  <c r="AK363" i="1" s="1"/>
  <c r="AL362" i="1" s="1"/>
  <c r="AM364" i="1"/>
  <c r="AH364" i="1"/>
  <c r="AJ364" i="1" s="1"/>
  <c r="AG370" i="1"/>
  <c r="B2397" i="1"/>
  <c r="AM365" i="1" l="1"/>
  <c r="AH365" i="1"/>
  <c r="AJ365" i="1" s="1"/>
  <c r="AI365" i="1"/>
  <c r="AK364" i="1" s="1"/>
  <c r="AL363" i="1" s="1"/>
  <c r="AG371" i="1"/>
  <c r="B2404" i="1"/>
  <c r="AI366" i="1" l="1"/>
  <c r="AK365" i="1" s="1"/>
  <c r="AM366" i="1"/>
  <c r="AH366" i="1"/>
  <c r="AJ366" i="1" s="1"/>
  <c r="AG372" i="1"/>
  <c r="B2411" i="1"/>
  <c r="AI367" i="1" l="1"/>
  <c r="AK366" i="1" s="1"/>
  <c r="AM367" i="1"/>
  <c r="AH367" i="1"/>
  <c r="AJ367" i="1" s="1"/>
  <c r="AL364" i="1"/>
  <c r="AG373" i="1"/>
  <c r="B2418" i="1"/>
  <c r="AL365" i="1" l="1"/>
  <c r="AI368" i="1"/>
  <c r="AK367" i="1" s="1"/>
  <c r="AL366" i="1" s="1"/>
  <c r="AH368" i="1"/>
  <c r="AJ368" i="1" s="1"/>
  <c r="AM368" i="1"/>
  <c r="AG374" i="1"/>
  <c r="B2425" i="1"/>
  <c r="AI369" i="1" l="1"/>
  <c r="AK368" i="1" s="1"/>
  <c r="AH369" i="1"/>
  <c r="AJ369" i="1" s="1"/>
  <c r="AM369" i="1"/>
  <c r="AG375" i="1"/>
  <c r="B2432" i="1"/>
  <c r="AH370" i="1" l="1"/>
  <c r="AJ370" i="1" s="1"/>
  <c r="AM370" i="1"/>
  <c r="AI370" i="1"/>
  <c r="AK369" i="1" s="1"/>
  <c r="AL368" i="1" s="1"/>
  <c r="AL367" i="1"/>
  <c r="AG376" i="1"/>
  <c r="B2439" i="1"/>
  <c r="AI371" i="1" l="1"/>
  <c r="AK370" i="1" s="1"/>
  <c r="AM371" i="1"/>
  <c r="AH371" i="1"/>
  <c r="AJ371" i="1" s="1"/>
  <c r="AG377" i="1"/>
  <c r="B2446" i="1"/>
  <c r="AH372" i="1" l="1"/>
  <c r="AJ372" i="1" s="1"/>
  <c r="AM372" i="1"/>
  <c r="AI372" i="1"/>
  <c r="AK371" i="1" s="1"/>
  <c r="AL370" i="1" s="1"/>
  <c r="AL369" i="1"/>
  <c r="AG378" i="1"/>
  <c r="B2453" i="1"/>
  <c r="AM373" i="1" l="1"/>
  <c r="AH373" i="1"/>
  <c r="AJ373" i="1" s="1"/>
  <c r="AI373" i="1"/>
  <c r="AK372" i="1" s="1"/>
  <c r="AL371" i="1" s="1"/>
  <c r="AG379" i="1"/>
  <c r="B2460" i="1"/>
  <c r="AI374" i="1" l="1"/>
  <c r="AK373" i="1" s="1"/>
  <c r="AM374" i="1"/>
  <c r="AH374" i="1"/>
  <c r="AJ374" i="1" s="1"/>
  <c r="AG380" i="1"/>
  <c r="B2467" i="1"/>
  <c r="AH375" i="1" l="1"/>
  <c r="AJ375" i="1" s="1"/>
  <c r="AM375" i="1"/>
  <c r="AI375" i="1"/>
  <c r="AK374" i="1" s="1"/>
  <c r="AL373" i="1" s="1"/>
  <c r="AL372" i="1"/>
  <c r="AG381" i="1"/>
  <c r="B2474" i="1"/>
  <c r="AH376" i="1" l="1"/>
  <c r="AJ376" i="1" s="1"/>
  <c r="AM376" i="1"/>
  <c r="AI376" i="1"/>
  <c r="AK375" i="1" s="1"/>
  <c r="AG382" i="1"/>
  <c r="B2481" i="1"/>
  <c r="AM377" i="1" l="1"/>
  <c r="AH377" i="1"/>
  <c r="AJ377" i="1" s="1"/>
  <c r="AI377" i="1"/>
  <c r="AK376" i="1" s="1"/>
  <c r="AL375" i="1" s="1"/>
  <c r="AL374" i="1"/>
  <c r="AG383" i="1"/>
  <c r="B2488" i="1"/>
  <c r="AI378" i="1" l="1"/>
  <c r="AK377" i="1" s="1"/>
  <c r="AM378" i="1"/>
  <c r="AH378" i="1"/>
  <c r="AJ378" i="1" s="1"/>
  <c r="AG384" i="1"/>
  <c r="B2495" i="1"/>
  <c r="AH379" i="1" l="1"/>
  <c r="AJ379" i="1" s="1"/>
  <c r="AM379" i="1"/>
  <c r="AI379" i="1"/>
  <c r="AK378" i="1" s="1"/>
  <c r="AL378" i="1" s="1"/>
  <c r="AL376" i="1"/>
  <c r="AG385" i="1"/>
  <c r="B2502" i="1"/>
  <c r="AL377" i="1" l="1"/>
  <c r="AM380" i="1"/>
  <c r="AH380" i="1"/>
  <c r="AJ380" i="1" s="1"/>
  <c r="AI380" i="1"/>
  <c r="AK379" i="1" s="1"/>
  <c r="AG386" i="1"/>
  <c r="B2509" i="1"/>
  <c r="AM381" i="1" l="1"/>
  <c r="AH381" i="1"/>
  <c r="AJ381" i="1" s="1"/>
  <c r="AI381" i="1"/>
  <c r="AK380" i="1" s="1"/>
  <c r="AG387" i="1"/>
  <c r="B2516" i="1"/>
  <c r="AI382" i="1" l="1"/>
  <c r="AK381" i="1" s="1"/>
  <c r="AL380" i="1" s="1"/>
  <c r="AM382" i="1"/>
  <c r="AH382" i="1"/>
  <c r="AJ382" i="1" s="1"/>
  <c r="AL379" i="1"/>
  <c r="AG388" i="1"/>
  <c r="B2523" i="1"/>
  <c r="AM383" i="1" l="1"/>
  <c r="AH383" i="1"/>
  <c r="AJ383" i="1" s="1"/>
  <c r="AI383" i="1"/>
  <c r="AK382" i="1" s="1"/>
  <c r="AG389" i="1"/>
  <c r="B2530" i="1"/>
  <c r="AI384" i="1" l="1"/>
  <c r="AK383" i="1" s="1"/>
  <c r="AM384" i="1"/>
  <c r="AH384" i="1"/>
  <c r="AJ384" i="1" s="1"/>
  <c r="AL381" i="1"/>
  <c r="AG390" i="1"/>
  <c r="B2537" i="1"/>
  <c r="AI385" i="1" l="1"/>
  <c r="AK384" i="1" s="1"/>
  <c r="AL383" i="1" s="1"/>
  <c r="AM385" i="1"/>
  <c r="AH385" i="1"/>
  <c r="AJ385" i="1" s="1"/>
  <c r="AL382" i="1"/>
  <c r="AG391" i="1"/>
  <c r="B2544" i="1"/>
  <c r="AI386" i="1" l="1"/>
  <c r="AK385" i="1" s="1"/>
  <c r="AH386" i="1"/>
  <c r="AJ386" i="1" s="1"/>
  <c r="AM386" i="1"/>
  <c r="AG392" i="1"/>
  <c r="B2551" i="1"/>
  <c r="AI387" i="1" l="1"/>
  <c r="AK386" i="1" s="1"/>
  <c r="AL385" i="1" s="1"/>
  <c r="AM387" i="1"/>
  <c r="AH387" i="1"/>
  <c r="AJ387" i="1" s="1"/>
  <c r="AL384" i="1"/>
  <c r="AG393" i="1"/>
  <c r="B2558" i="1"/>
  <c r="AI388" i="1" l="1"/>
  <c r="AK387" i="1" s="1"/>
  <c r="AM388" i="1"/>
  <c r="AH388" i="1"/>
  <c r="AJ388" i="1" s="1"/>
  <c r="AG394" i="1"/>
  <c r="B2565" i="1"/>
  <c r="AM389" i="1" l="1"/>
  <c r="AH389" i="1"/>
  <c r="AJ389" i="1" s="1"/>
  <c r="AI389" i="1"/>
  <c r="AK388" i="1" s="1"/>
  <c r="AL387" i="1" s="1"/>
  <c r="AL386" i="1"/>
  <c r="AG395" i="1"/>
  <c r="B2572" i="1"/>
  <c r="AH390" i="1" l="1"/>
  <c r="AJ390" i="1" s="1"/>
  <c r="AM390" i="1"/>
  <c r="AI390" i="1"/>
  <c r="AK389" i="1" s="1"/>
  <c r="AG396" i="1"/>
  <c r="B2579" i="1"/>
  <c r="AI391" i="1" l="1"/>
  <c r="AK390" i="1" s="1"/>
  <c r="AL389" i="1" s="1"/>
  <c r="AM391" i="1"/>
  <c r="AH391" i="1"/>
  <c r="AJ391" i="1" s="1"/>
  <c r="AL388" i="1"/>
  <c r="AG397" i="1"/>
  <c r="B2586" i="1"/>
  <c r="AI392" i="1" l="1"/>
  <c r="AK391" i="1" s="1"/>
  <c r="AM392" i="1"/>
  <c r="AH392" i="1"/>
  <c r="AJ392" i="1" s="1"/>
  <c r="AG398" i="1"/>
  <c r="B2593" i="1"/>
  <c r="AI393" i="1" l="1"/>
  <c r="AK392" i="1" s="1"/>
  <c r="AL391" i="1" s="1"/>
  <c r="AH393" i="1"/>
  <c r="AJ393" i="1" s="1"/>
  <c r="AM393" i="1"/>
  <c r="AL390" i="1"/>
  <c r="AG399" i="1"/>
  <c r="B2600" i="1"/>
  <c r="AI394" i="1" l="1"/>
  <c r="AK393" i="1" s="1"/>
  <c r="AL392" i="1" s="1"/>
  <c r="AH394" i="1"/>
  <c r="AJ394" i="1" s="1"/>
  <c r="AM394" i="1"/>
  <c r="AG400" i="1"/>
  <c r="B2607" i="1"/>
  <c r="AM395" i="1" l="1"/>
  <c r="AH395" i="1"/>
  <c r="AJ395" i="1" s="1"/>
  <c r="AI395" i="1"/>
  <c r="AK394" i="1" s="1"/>
  <c r="AG401" i="1"/>
  <c r="B2614" i="1"/>
  <c r="AH396" i="1" l="1"/>
  <c r="AJ396" i="1" s="1"/>
  <c r="AM396" i="1"/>
  <c r="AI396" i="1"/>
  <c r="AK395" i="1" s="1"/>
  <c r="AL393" i="1"/>
  <c r="AG402" i="1"/>
  <c r="B2621" i="1"/>
  <c r="AI397" i="1" l="1"/>
  <c r="AK396" i="1" s="1"/>
  <c r="AL395" i="1" s="1"/>
  <c r="AH397" i="1"/>
  <c r="AJ397" i="1" s="1"/>
  <c r="AM397" i="1"/>
  <c r="AL394" i="1"/>
  <c r="AG403" i="1"/>
  <c r="B2628" i="1"/>
  <c r="AI398" i="1" l="1"/>
  <c r="AK397" i="1" s="1"/>
  <c r="AH398" i="1"/>
  <c r="AJ398" i="1" s="1"/>
  <c r="AM398" i="1"/>
  <c r="AG404" i="1"/>
  <c r="B2635" i="1"/>
  <c r="AI399" i="1" l="1"/>
  <c r="AK398" i="1" s="1"/>
  <c r="AH399" i="1"/>
  <c r="AJ399" i="1" s="1"/>
  <c r="AM399" i="1"/>
  <c r="AL396" i="1"/>
  <c r="AG405" i="1"/>
  <c r="B2642" i="1"/>
  <c r="AI400" i="1" l="1"/>
  <c r="AK399" i="1" s="1"/>
  <c r="AH400" i="1"/>
  <c r="AJ400" i="1" s="1"/>
  <c r="AM400" i="1"/>
  <c r="AL397" i="1"/>
  <c r="AG406" i="1"/>
  <c r="B2649" i="1"/>
  <c r="AL398" i="1" l="1"/>
  <c r="AI401" i="1"/>
  <c r="AK400" i="1" s="1"/>
  <c r="AL399" i="1" s="1"/>
  <c r="AH401" i="1"/>
  <c r="AJ401" i="1" s="1"/>
  <c r="AM401" i="1"/>
  <c r="AG407" i="1"/>
  <c r="B2656" i="1"/>
  <c r="AH402" i="1" l="1"/>
  <c r="AJ402" i="1" s="1"/>
  <c r="AM402" i="1"/>
  <c r="AI402" i="1"/>
  <c r="AK401" i="1" s="1"/>
  <c r="AL400" i="1" s="1"/>
  <c r="AG408" i="1"/>
  <c r="B2663" i="1"/>
  <c r="AM403" i="1" l="1"/>
  <c r="AH403" i="1"/>
  <c r="AJ403" i="1" s="1"/>
  <c r="AI403" i="1"/>
  <c r="AK402" i="1" s="1"/>
  <c r="AG409" i="1"/>
  <c r="B2670" i="1"/>
  <c r="AM404" i="1" l="1"/>
  <c r="AH404" i="1"/>
  <c r="AJ404" i="1" s="1"/>
  <c r="AI404" i="1"/>
  <c r="AK403" i="1" s="1"/>
  <c r="AL403" i="1" s="1"/>
  <c r="AL401" i="1"/>
  <c r="AG410" i="1"/>
  <c r="B2677" i="1"/>
  <c r="AL402" i="1" l="1"/>
  <c r="AI405" i="1"/>
  <c r="AK404" i="1" s="1"/>
  <c r="AL404" i="1" s="1"/>
  <c r="AH405" i="1"/>
  <c r="AJ405" i="1" s="1"/>
  <c r="AM405" i="1"/>
  <c r="AG411" i="1"/>
  <c r="B2684" i="1"/>
  <c r="AI406" i="1" l="1"/>
  <c r="AK405" i="1" s="1"/>
  <c r="AH406" i="1"/>
  <c r="AJ406" i="1" s="1"/>
  <c r="AM406" i="1"/>
  <c r="AG412" i="1"/>
  <c r="B2691" i="1"/>
  <c r="AI407" i="1" l="1"/>
  <c r="AK406" i="1" s="1"/>
  <c r="AL405" i="1" s="1"/>
  <c r="AM407" i="1"/>
  <c r="AH407" i="1"/>
  <c r="AJ407" i="1" s="1"/>
  <c r="AG413" i="1"/>
  <c r="B2698" i="1"/>
  <c r="AM408" i="1" l="1"/>
  <c r="AH408" i="1"/>
  <c r="AJ408" i="1" s="1"/>
  <c r="AI408" i="1"/>
  <c r="AK407" i="1" s="1"/>
  <c r="AG414" i="1"/>
  <c r="B2705" i="1"/>
  <c r="AI409" i="1" l="1"/>
  <c r="AK408" i="1" s="1"/>
  <c r="AL407" i="1" s="1"/>
  <c r="AH409" i="1"/>
  <c r="AJ409" i="1" s="1"/>
  <c r="AM409" i="1"/>
  <c r="AL406" i="1"/>
  <c r="AG415" i="1"/>
  <c r="B2712" i="1"/>
  <c r="AI410" i="1" l="1"/>
  <c r="AK409" i="1" s="1"/>
  <c r="AL408" i="1" s="1"/>
  <c r="AH410" i="1"/>
  <c r="AJ410" i="1" s="1"/>
  <c r="AM410" i="1"/>
  <c r="AG416" i="1"/>
  <c r="B2719" i="1"/>
  <c r="AI411" i="1" l="1"/>
  <c r="AK410" i="1" s="1"/>
  <c r="AH411" i="1"/>
  <c r="AJ411" i="1" s="1"/>
  <c r="AM411" i="1"/>
  <c r="AG417" i="1"/>
  <c r="B2726" i="1"/>
  <c r="AI412" i="1" l="1"/>
  <c r="AK411" i="1" s="1"/>
  <c r="AL410" i="1" s="1"/>
  <c r="AH412" i="1"/>
  <c r="AJ412" i="1" s="1"/>
  <c r="AM412" i="1"/>
  <c r="AL409" i="1"/>
  <c r="AG418" i="1"/>
  <c r="B2733" i="1"/>
  <c r="AH413" i="1" l="1"/>
  <c r="AJ413" i="1" s="1"/>
  <c r="AM413" i="1"/>
  <c r="AI413" i="1"/>
  <c r="AK412" i="1" s="1"/>
  <c r="AL411" i="1" s="1"/>
  <c r="AG419" i="1"/>
  <c r="B2740" i="1"/>
  <c r="AI414" i="1" l="1"/>
  <c r="AK413" i="1" s="1"/>
  <c r="AL412" i="1" s="1"/>
  <c r="AH414" i="1"/>
  <c r="AJ414" i="1" s="1"/>
  <c r="AM414" i="1"/>
  <c r="AG420" i="1"/>
  <c r="B2747" i="1"/>
  <c r="AI415" i="1" l="1"/>
  <c r="AK414" i="1" s="1"/>
  <c r="AM415" i="1"/>
  <c r="AH415" i="1"/>
  <c r="AJ415" i="1" s="1"/>
  <c r="AG421" i="1"/>
  <c r="B2754" i="1"/>
  <c r="AI416" i="1" l="1"/>
  <c r="AK415" i="1" s="1"/>
  <c r="AL414" i="1" s="1"/>
  <c r="AM416" i="1"/>
  <c r="AH416" i="1"/>
  <c r="AJ416" i="1" s="1"/>
  <c r="AL413" i="1"/>
  <c r="AG422" i="1"/>
  <c r="B2761" i="1"/>
  <c r="AI417" i="1" l="1"/>
  <c r="AK416" i="1" s="1"/>
  <c r="AH417" i="1"/>
  <c r="AJ417" i="1" s="1"/>
  <c r="AM417" i="1"/>
  <c r="AG423" i="1"/>
  <c r="B2768" i="1"/>
  <c r="AM418" i="1" l="1"/>
  <c r="AH418" i="1"/>
  <c r="AJ418" i="1" s="1"/>
  <c r="AI418" i="1"/>
  <c r="AK417" i="1" s="1"/>
  <c r="AL416" i="1" s="1"/>
  <c r="AL415" i="1"/>
  <c r="AG424" i="1"/>
  <c r="B2775" i="1"/>
  <c r="AI419" i="1" l="1"/>
  <c r="AK418" i="1" s="1"/>
  <c r="AL417" i="1" s="1"/>
  <c r="AH419" i="1"/>
  <c r="AJ419" i="1" s="1"/>
  <c r="AM419" i="1"/>
  <c r="AG425" i="1"/>
  <c r="B2782" i="1"/>
  <c r="AI420" i="1" l="1"/>
  <c r="AK419" i="1" s="1"/>
  <c r="AL418" i="1" s="1"/>
  <c r="AM420" i="1"/>
  <c r="AH420" i="1"/>
  <c r="AJ420" i="1" s="1"/>
  <c r="AG426" i="1"/>
  <c r="B2789" i="1"/>
  <c r="AI421" i="1" l="1"/>
  <c r="AK420" i="1" s="1"/>
  <c r="AL419" i="1" s="1"/>
  <c r="AM421" i="1"/>
  <c r="AH421" i="1"/>
  <c r="AJ421" i="1" s="1"/>
  <c r="AG427" i="1"/>
  <c r="B2796" i="1"/>
  <c r="AI422" i="1" l="1"/>
  <c r="AK421" i="1" s="1"/>
  <c r="AL420" i="1" s="1"/>
  <c r="AM422" i="1"/>
  <c r="AH422" i="1"/>
  <c r="AJ422" i="1" s="1"/>
  <c r="AG428" i="1"/>
  <c r="B2803" i="1"/>
  <c r="AM423" i="1" l="1"/>
  <c r="AH423" i="1"/>
  <c r="AJ423" i="1" s="1"/>
  <c r="AI423" i="1"/>
  <c r="AK422" i="1" s="1"/>
  <c r="AG429" i="1"/>
  <c r="B2810" i="1"/>
  <c r="AI424" i="1" l="1"/>
  <c r="AK423" i="1" s="1"/>
  <c r="AH424" i="1"/>
  <c r="AJ424" i="1" s="1"/>
  <c r="AM424" i="1"/>
  <c r="AL421" i="1"/>
  <c r="AG430" i="1"/>
  <c r="B2817" i="1"/>
  <c r="AM425" i="1" l="1"/>
  <c r="AH425" i="1"/>
  <c r="AJ425" i="1" s="1"/>
  <c r="AI425" i="1"/>
  <c r="AK424" i="1" s="1"/>
  <c r="AL423" i="1" s="1"/>
  <c r="AL422" i="1"/>
  <c r="AG431" i="1"/>
  <c r="B2824" i="1"/>
  <c r="AI426" i="1" l="1"/>
  <c r="AK425" i="1" s="1"/>
  <c r="AH426" i="1"/>
  <c r="AJ426" i="1" s="1"/>
  <c r="AM426" i="1"/>
  <c r="AG432" i="1"/>
  <c r="B2831" i="1"/>
  <c r="AH427" i="1" l="1"/>
  <c r="AJ427" i="1" s="1"/>
  <c r="AM427" i="1"/>
  <c r="AL424" i="1"/>
  <c r="AG433" i="1"/>
  <c r="AI427" i="1"/>
  <c r="AK426" i="1" s="1"/>
  <c r="AL426" i="1" s="1"/>
  <c r="B2838" i="1"/>
  <c r="AI428" i="1" l="1"/>
  <c r="AK427" i="1" s="1"/>
  <c r="AL427" i="1" s="1"/>
  <c r="AM428" i="1"/>
  <c r="AH428" i="1"/>
  <c r="AJ428" i="1" s="1"/>
  <c r="AL425" i="1"/>
  <c r="AG434" i="1"/>
  <c r="B2845" i="1"/>
  <c r="AI429" i="1" l="1"/>
  <c r="AK428" i="1" s="1"/>
  <c r="AL428" i="1" s="1"/>
  <c r="AM429" i="1"/>
  <c r="AH429" i="1"/>
  <c r="AJ429" i="1" s="1"/>
  <c r="AG435" i="1"/>
  <c r="B2852" i="1"/>
  <c r="AM430" i="1" l="1"/>
  <c r="AH430" i="1"/>
  <c r="AJ430" i="1" s="1"/>
  <c r="AI430" i="1"/>
  <c r="AK429" i="1" s="1"/>
  <c r="AG436" i="1"/>
  <c r="B2859" i="1"/>
  <c r="AM431" i="1" l="1"/>
  <c r="AH431" i="1"/>
  <c r="AJ431" i="1" s="1"/>
  <c r="AI431" i="1"/>
  <c r="AK430" i="1" s="1"/>
  <c r="AL430" i="1" s="1"/>
  <c r="AG437" i="1"/>
  <c r="B2866" i="1"/>
  <c r="AL429" i="1" l="1"/>
  <c r="AM432" i="1"/>
  <c r="AH432" i="1"/>
  <c r="AJ432" i="1" s="1"/>
  <c r="AI432" i="1"/>
  <c r="AK431" i="1" s="1"/>
  <c r="AL431" i="1" s="1"/>
  <c r="AG438" i="1"/>
  <c r="B2873" i="1"/>
  <c r="AM433" i="1" l="1"/>
  <c r="AH433" i="1"/>
  <c r="AJ433" i="1" s="1"/>
  <c r="AI433" i="1"/>
  <c r="AK432" i="1" s="1"/>
  <c r="AG439" i="1"/>
  <c r="B2880" i="1"/>
  <c r="AI434" i="1" l="1"/>
  <c r="AK433" i="1" s="1"/>
  <c r="AL432" i="1" s="1"/>
  <c r="AM434" i="1"/>
  <c r="AH434" i="1"/>
  <c r="AJ434" i="1" s="1"/>
  <c r="AG440" i="1"/>
  <c r="B2887" i="1"/>
  <c r="AH435" i="1" l="1"/>
  <c r="AJ435" i="1" s="1"/>
  <c r="AM435" i="1"/>
  <c r="AI435" i="1"/>
  <c r="AK434" i="1" s="1"/>
  <c r="AG441" i="1"/>
  <c r="B2894" i="1"/>
  <c r="AI436" i="1" l="1"/>
  <c r="AK435" i="1" s="1"/>
  <c r="AL434" i="1" s="1"/>
  <c r="AH436" i="1"/>
  <c r="AJ436" i="1" s="1"/>
  <c r="AM436" i="1"/>
  <c r="AL433" i="1"/>
  <c r="AG442" i="1"/>
  <c r="B2901" i="1"/>
  <c r="AM437" i="1" l="1"/>
  <c r="AH437" i="1"/>
  <c r="AJ437" i="1" s="1"/>
  <c r="AI437" i="1"/>
  <c r="AK436" i="1" s="1"/>
  <c r="AL436" i="1" s="1"/>
  <c r="AG443" i="1"/>
  <c r="B2908" i="1"/>
  <c r="AL435" i="1" l="1"/>
  <c r="AI438" i="1"/>
  <c r="AK437" i="1" s="1"/>
  <c r="AM438" i="1"/>
  <c r="AH438" i="1"/>
  <c r="AJ438" i="1" s="1"/>
  <c r="AG444" i="1"/>
  <c r="B2915" i="1"/>
  <c r="AI439" i="1" l="1"/>
  <c r="AK438" i="1" s="1"/>
  <c r="AL438" i="1" s="1"/>
  <c r="AH439" i="1"/>
  <c r="AJ439" i="1" s="1"/>
  <c r="AM439" i="1"/>
  <c r="AG445" i="1"/>
  <c r="B2922" i="1"/>
  <c r="AL437" i="1" l="1"/>
  <c r="AH440" i="1"/>
  <c r="AJ440" i="1" s="1"/>
  <c r="AM440" i="1"/>
  <c r="AI440" i="1"/>
  <c r="AK439" i="1" s="1"/>
  <c r="AG446" i="1"/>
  <c r="B2929" i="1"/>
  <c r="AM441" i="1" l="1"/>
  <c r="AH441" i="1"/>
  <c r="AJ441" i="1" s="1"/>
  <c r="AI441" i="1"/>
  <c r="AK440" i="1" s="1"/>
  <c r="AG447" i="1"/>
  <c r="B2936" i="1"/>
  <c r="AM442" i="1" l="1"/>
  <c r="AH442" i="1"/>
  <c r="AJ442" i="1" s="1"/>
  <c r="AL439" i="1"/>
  <c r="AI442" i="1"/>
  <c r="AK441" i="1" s="1"/>
  <c r="AG448" i="1"/>
  <c r="B2943" i="1"/>
  <c r="AM443" i="1" l="1"/>
  <c r="AH443" i="1"/>
  <c r="AJ443" i="1" s="1"/>
  <c r="AI443" i="1"/>
  <c r="AK442" i="1" s="1"/>
  <c r="AL442" i="1" s="1"/>
  <c r="AL441" i="1"/>
  <c r="AL440" i="1"/>
  <c r="AG449" i="1"/>
  <c r="B2950" i="1"/>
  <c r="AI444" i="1" l="1"/>
  <c r="AK443" i="1" s="1"/>
  <c r="AL443" i="1" s="1"/>
  <c r="AH444" i="1"/>
  <c r="AJ444" i="1" s="1"/>
  <c r="AM444" i="1"/>
  <c r="AG450" i="1"/>
  <c r="B2957" i="1"/>
  <c r="AI445" i="1" l="1"/>
  <c r="AK444" i="1" s="1"/>
  <c r="AL444" i="1" s="1"/>
  <c r="AH445" i="1"/>
  <c r="AJ445" i="1" s="1"/>
  <c r="AM445" i="1"/>
  <c r="AG451" i="1"/>
  <c r="B2964" i="1"/>
  <c r="AM446" i="1" l="1"/>
  <c r="AH446" i="1"/>
  <c r="AJ446" i="1" s="1"/>
  <c r="AI446" i="1"/>
  <c r="AK445" i="1" s="1"/>
  <c r="AG452" i="1"/>
  <c r="B2971" i="1"/>
  <c r="AM447" i="1" l="1"/>
  <c r="AH447" i="1"/>
  <c r="AJ447" i="1" s="1"/>
  <c r="AI447" i="1"/>
  <c r="AK446" i="1" s="1"/>
  <c r="AL446" i="1" s="1"/>
  <c r="AG453" i="1"/>
  <c r="B2978" i="1"/>
  <c r="AH448" i="1" l="1"/>
  <c r="AJ448" i="1" s="1"/>
  <c r="AM448" i="1"/>
  <c r="AI448" i="1"/>
  <c r="AK447" i="1" s="1"/>
  <c r="AL445" i="1"/>
  <c r="AG454" i="1"/>
  <c r="B2985" i="1"/>
  <c r="AI449" i="1" l="1"/>
  <c r="AK448" i="1" s="1"/>
  <c r="AL448" i="1" s="1"/>
  <c r="AH449" i="1"/>
  <c r="AJ449" i="1" s="1"/>
  <c r="AM449" i="1"/>
  <c r="AG455" i="1"/>
  <c r="B2992" i="1"/>
  <c r="AL447" i="1" l="1"/>
  <c r="AI450" i="1"/>
  <c r="AK449" i="1" s="1"/>
  <c r="AL449" i="1" s="1"/>
  <c r="AM450" i="1"/>
  <c r="AH450" i="1"/>
  <c r="AJ450" i="1" s="1"/>
  <c r="AG456" i="1"/>
  <c r="B2999" i="1"/>
  <c r="AI451" i="1" l="1"/>
  <c r="AK450" i="1" s="1"/>
  <c r="AL450" i="1" s="1"/>
  <c r="AM451" i="1"/>
  <c r="AH451" i="1"/>
  <c r="AJ451" i="1" s="1"/>
  <c r="AG457" i="1"/>
  <c r="B3006" i="1"/>
  <c r="AM452" i="1" l="1"/>
  <c r="AH452" i="1"/>
  <c r="AJ452" i="1" s="1"/>
  <c r="AI452" i="1"/>
  <c r="AK451" i="1" s="1"/>
  <c r="AG458" i="1"/>
  <c r="B3013" i="1"/>
  <c r="AH453" i="1" l="1"/>
  <c r="AJ453" i="1" s="1"/>
  <c r="AM453" i="1"/>
  <c r="AI453" i="1"/>
  <c r="AK452" i="1" s="1"/>
  <c r="AL452" i="1" s="1"/>
  <c r="AG459" i="1"/>
  <c r="B3020" i="1"/>
  <c r="AL451" i="1" l="1"/>
  <c r="AI454" i="1"/>
  <c r="AK453" i="1" s="1"/>
  <c r="AL453" i="1" s="1"/>
  <c r="AM454" i="1"/>
  <c r="AH454" i="1"/>
  <c r="AJ454" i="1" s="1"/>
  <c r="AG460" i="1"/>
  <c r="B3027" i="1"/>
  <c r="AI455" i="1" l="1"/>
  <c r="AK454" i="1" s="1"/>
  <c r="AM455" i="1"/>
  <c r="AH455" i="1"/>
  <c r="AJ455" i="1" s="1"/>
  <c r="AG461" i="1"/>
  <c r="B3034" i="1"/>
  <c r="AH456" i="1" l="1"/>
  <c r="AJ456" i="1" s="1"/>
  <c r="AM456" i="1"/>
  <c r="AI456" i="1"/>
  <c r="AK455" i="1" s="1"/>
  <c r="AL455" i="1" s="1"/>
  <c r="AG462" i="1"/>
  <c r="B3041" i="1"/>
  <c r="AL454" i="1" l="1"/>
  <c r="AM457" i="1"/>
  <c r="AH457" i="1"/>
  <c r="AJ457" i="1" s="1"/>
  <c r="AI457" i="1"/>
  <c r="AK456" i="1" s="1"/>
  <c r="AG463" i="1"/>
  <c r="B3048" i="1"/>
  <c r="AH458" i="1" l="1"/>
  <c r="AJ458" i="1" s="1"/>
  <c r="AM458" i="1"/>
  <c r="AI458" i="1"/>
  <c r="AK457" i="1" s="1"/>
  <c r="AL456" i="1" s="1"/>
  <c r="AG464" i="1"/>
  <c r="B3055" i="1"/>
  <c r="AH459" i="1" l="1"/>
  <c r="AJ459" i="1" s="1"/>
  <c r="AM459" i="1"/>
  <c r="AI459" i="1"/>
  <c r="AK458" i="1" s="1"/>
  <c r="AG465" i="1"/>
  <c r="B3062" i="1"/>
  <c r="AI460" i="1" l="1"/>
  <c r="AK459" i="1" s="1"/>
  <c r="AL458" i="1" s="1"/>
  <c r="AM460" i="1"/>
  <c r="AH460" i="1"/>
  <c r="AJ460" i="1" s="1"/>
  <c r="AL457" i="1"/>
  <c r="AG466" i="1"/>
  <c r="B3069" i="1"/>
  <c r="AI461" i="1" l="1"/>
  <c r="AK460" i="1" s="1"/>
  <c r="AH461" i="1"/>
  <c r="AJ461" i="1" s="1"/>
  <c r="AM461" i="1"/>
  <c r="AG467" i="1"/>
  <c r="B3076" i="1"/>
  <c r="AM462" i="1" l="1"/>
  <c r="AH462" i="1"/>
  <c r="AJ462" i="1" s="1"/>
  <c r="AI462" i="1"/>
  <c r="AK461" i="1" s="1"/>
  <c r="AL460" i="1" s="1"/>
  <c r="AL459" i="1"/>
  <c r="AG468" i="1"/>
  <c r="B3083" i="1"/>
  <c r="AI463" i="1" l="1"/>
  <c r="AK462" i="1" s="1"/>
  <c r="AM463" i="1"/>
  <c r="AH463" i="1"/>
  <c r="AJ463" i="1" s="1"/>
  <c r="AG469" i="1"/>
  <c r="B3090" i="1"/>
  <c r="AM464" i="1" l="1"/>
  <c r="AH464" i="1"/>
  <c r="AJ464" i="1" s="1"/>
  <c r="AI464" i="1"/>
  <c r="AK463" i="1" s="1"/>
  <c r="AL462" i="1" s="1"/>
  <c r="AL461" i="1"/>
  <c r="AG470" i="1"/>
  <c r="B3097" i="1"/>
  <c r="AI465" i="1" l="1"/>
  <c r="AK464" i="1" s="1"/>
  <c r="AL463" i="1" s="1"/>
  <c r="AM465" i="1"/>
  <c r="AH465" i="1"/>
  <c r="AJ465" i="1" s="1"/>
  <c r="AG471" i="1"/>
  <c r="B3104" i="1"/>
  <c r="AI466" i="1" l="1"/>
  <c r="AK465" i="1" s="1"/>
  <c r="AH466" i="1"/>
  <c r="AJ466" i="1" s="1"/>
  <c r="AM466" i="1"/>
  <c r="AG472" i="1"/>
  <c r="B3111" i="1"/>
  <c r="AI467" i="1" l="1"/>
  <c r="AK466" i="1" s="1"/>
  <c r="AM467" i="1"/>
  <c r="AH467" i="1"/>
  <c r="AJ467" i="1" s="1"/>
  <c r="AL464" i="1"/>
  <c r="AG473" i="1"/>
  <c r="B3118" i="1"/>
  <c r="AI468" i="1" l="1"/>
  <c r="AK467" i="1" s="1"/>
  <c r="AL466" i="1" s="1"/>
  <c r="AM468" i="1"/>
  <c r="AH468" i="1"/>
  <c r="AJ468" i="1" s="1"/>
  <c r="AL465" i="1"/>
  <c r="AG474" i="1"/>
  <c r="B3125" i="1"/>
  <c r="AM469" i="1" l="1"/>
  <c r="AH469" i="1"/>
  <c r="AJ469" i="1" s="1"/>
  <c r="AI469" i="1"/>
  <c r="AK468" i="1" s="1"/>
  <c r="AG475" i="1"/>
  <c r="B3132" i="1"/>
  <c r="AI470" i="1" l="1"/>
  <c r="AK469" i="1" s="1"/>
  <c r="AL468" i="1" s="1"/>
  <c r="AH470" i="1"/>
  <c r="AJ470" i="1" s="1"/>
  <c r="AM470" i="1"/>
  <c r="AL467" i="1"/>
  <c r="AG476" i="1"/>
  <c r="B3139" i="1"/>
  <c r="AH471" i="1" l="1"/>
  <c r="AJ471" i="1" s="1"/>
  <c r="AM471" i="1"/>
  <c r="AI471" i="1"/>
  <c r="AK470" i="1" s="1"/>
  <c r="AG477" i="1"/>
  <c r="B3146" i="1"/>
  <c r="AH472" i="1" l="1"/>
  <c r="AJ472" i="1" s="1"/>
  <c r="AM472" i="1"/>
  <c r="AI472" i="1"/>
  <c r="AK471" i="1" s="1"/>
  <c r="AL470" i="1" s="1"/>
  <c r="AL469" i="1"/>
  <c r="AG478" i="1"/>
  <c r="B3153" i="1"/>
  <c r="AM473" i="1" l="1"/>
  <c r="AH473" i="1"/>
  <c r="AJ473" i="1" s="1"/>
  <c r="AI473" i="1"/>
  <c r="AK472" i="1" s="1"/>
  <c r="AG479" i="1"/>
  <c r="B3160" i="1"/>
  <c r="AI474" i="1" l="1"/>
  <c r="AK473" i="1" s="1"/>
  <c r="AL472" i="1" s="1"/>
  <c r="AM474" i="1"/>
  <c r="AH474" i="1"/>
  <c r="AJ474" i="1" s="1"/>
  <c r="AL471" i="1"/>
  <c r="AG480" i="1"/>
  <c r="B3167" i="1"/>
  <c r="AI475" i="1" l="1"/>
  <c r="AK474" i="1" s="1"/>
  <c r="AM475" i="1"/>
  <c r="AH475" i="1"/>
  <c r="AJ475" i="1" s="1"/>
  <c r="AG481" i="1"/>
  <c r="B3174" i="1"/>
  <c r="AI476" i="1" l="1"/>
  <c r="AK475" i="1" s="1"/>
  <c r="AL475" i="1" s="1"/>
  <c r="AH476" i="1"/>
  <c r="AJ476" i="1" s="1"/>
  <c r="AM476" i="1"/>
  <c r="AL473" i="1"/>
  <c r="AG482" i="1"/>
  <c r="B3181" i="1"/>
  <c r="AM477" i="1" l="1"/>
  <c r="AH477" i="1"/>
  <c r="AJ477" i="1" s="1"/>
  <c r="AI477" i="1"/>
  <c r="AK476" i="1" s="1"/>
  <c r="AL474" i="1"/>
  <c r="AG483" i="1"/>
  <c r="B3188" i="1"/>
  <c r="AM478" i="1" l="1"/>
  <c r="AH478" i="1"/>
  <c r="AJ478" i="1" s="1"/>
  <c r="AI478" i="1"/>
  <c r="AK477" i="1" s="1"/>
  <c r="AG484" i="1"/>
  <c r="B3195" i="1"/>
  <c r="AM479" i="1" l="1"/>
  <c r="AH479" i="1"/>
  <c r="AJ479" i="1" s="1"/>
  <c r="AI479" i="1"/>
  <c r="AK478" i="1" s="1"/>
  <c r="AL478" i="1" s="1"/>
  <c r="AL476" i="1"/>
  <c r="AG485" i="1"/>
  <c r="B3202" i="1"/>
  <c r="AM480" i="1" l="1"/>
  <c r="AH480" i="1"/>
  <c r="AJ480" i="1" s="1"/>
  <c r="AL477" i="1"/>
  <c r="AI480" i="1"/>
  <c r="AK479" i="1" s="1"/>
  <c r="AG486" i="1"/>
  <c r="B3209" i="1"/>
  <c r="AM481" i="1" l="1"/>
  <c r="AH481" i="1"/>
  <c r="AJ481" i="1" s="1"/>
  <c r="AI481" i="1"/>
  <c r="AK480" i="1" s="1"/>
  <c r="AL480" i="1" s="1"/>
  <c r="AG487" i="1"/>
  <c r="B3216" i="1"/>
  <c r="AH482" i="1" l="1"/>
  <c r="AJ482" i="1" s="1"/>
  <c r="AM482" i="1"/>
  <c r="AL479" i="1"/>
  <c r="AI482" i="1"/>
  <c r="AK481" i="1" s="1"/>
  <c r="AG488" i="1"/>
  <c r="B3223" i="1"/>
  <c r="AI483" i="1" l="1"/>
  <c r="AK482" i="1" s="1"/>
  <c r="AL481" i="1" s="1"/>
  <c r="AM483" i="1"/>
  <c r="AH483" i="1"/>
  <c r="AJ483" i="1" s="1"/>
  <c r="AG489" i="1"/>
  <c r="B3230" i="1"/>
  <c r="AI484" i="1" l="1"/>
  <c r="AK483" i="1" s="1"/>
  <c r="AH484" i="1"/>
  <c r="AJ484" i="1" s="1"/>
  <c r="AM484" i="1"/>
  <c r="AG490" i="1"/>
  <c r="B3237" i="1"/>
  <c r="AI485" i="1" l="1"/>
  <c r="AK484" i="1" s="1"/>
  <c r="AL484" i="1" s="1"/>
  <c r="AM485" i="1"/>
  <c r="AH485" i="1"/>
  <c r="AJ485" i="1" s="1"/>
  <c r="AL482" i="1"/>
  <c r="AG491" i="1"/>
  <c r="B3244" i="1"/>
  <c r="AI486" i="1" l="1"/>
  <c r="AK485" i="1" s="1"/>
  <c r="AM486" i="1"/>
  <c r="AH486" i="1"/>
  <c r="AJ486" i="1" s="1"/>
  <c r="AL483" i="1"/>
  <c r="AG492" i="1"/>
  <c r="B3251" i="1"/>
  <c r="AH487" i="1" l="1"/>
  <c r="AJ487" i="1" s="1"/>
  <c r="AM487" i="1"/>
  <c r="AI487" i="1"/>
  <c r="AK486" i="1" s="1"/>
  <c r="AL486" i="1" s="1"/>
  <c r="AG493" i="1"/>
  <c r="B3258" i="1"/>
  <c r="AH488" i="1" l="1"/>
  <c r="AJ488" i="1" s="1"/>
  <c r="AM488" i="1"/>
  <c r="AL485" i="1"/>
  <c r="AG494" i="1"/>
  <c r="B3265" i="1"/>
  <c r="AI488" i="1"/>
  <c r="AK487" i="1" s="1"/>
  <c r="AI489" i="1" l="1"/>
  <c r="AK488" i="1" s="1"/>
  <c r="AL487" i="1" s="1"/>
  <c r="AM489" i="1"/>
  <c r="AH489" i="1"/>
  <c r="AJ489" i="1" s="1"/>
  <c r="AG495" i="1"/>
  <c r="B3272" i="1"/>
  <c r="AI490" i="1" l="1"/>
  <c r="AK489" i="1" s="1"/>
  <c r="AL488" i="1" s="1"/>
  <c r="AH490" i="1"/>
  <c r="AJ490" i="1" s="1"/>
  <c r="AM490" i="1"/>
  <c r="AG496" i="1"/>
  <c r="B3279" i="1"/>
  <c r="AM491" i="1" l="1"/>
  <c r="AH491" i="1"/>
  <c r="AJ491" i="1" s="1"/>
  <c r="AG497" i="1"/>
  <c r="B3286" i="1"/>
  <c r="AI491" i="1"/>
  <c r="AK490" i="1" s="1"/>
  <c r="AI492" i="1" l="1"/>
  <c r="AK491" i="1" s="1"/>
  <c r="AM492" i="1"/>
  <c r="AH492" i="1"/>
  <c r="AJ492" i="1" s="1"/>
  <c r="AL489" i="1"/>
  <c r="AG498" i="1"/>
  <c r="B3293" i="1"/>
  <c r="AI493" i="1" l="1"/>
  <c r="AK492" i="1" s="1"/>
  <c r="AL491" i="1" s="1"/>
  <c r="AM493" i="1"/>
  <c r="AH493" i="1"/>
  <c r="AJ493" i="1" s="1"/>
  <c r="AL490" i="1"/>
  <c r="AG499" i="1"/>
  <c r="B3300" i="1"/>
  <c r="AM494" i="1" l="1"/>
  <c r="AH494" i="1"/>
  <c r="AJ494" i="1" s="1"/>
  <c r="AI494" i="1"/>
  <c r="AK493" i="1" s="1"/>
  <c r="AL493" i="1" s="1"/>
  <c r="AG500" i="1"/>
  <c r="B3307" i="1"/>
  <c r="AI495" i="1" l="1"/>
  <c r="AK494" i="1" s="1"/>
  <c r="AL494" i="1" s="1"/>
  <c r="AM495" i="1"/>
  <c r="AH495" i="1"/>
  <c r="AJ495" i="1" s="1"/>
  <c r="AL492" i="1"/>
  <c r="AG501" i="1"/>
  <c r="B3314" i="1"/>
  <c r="AH496" i="1" l="1"/>
  <c r="AJ496" i="1" s="1"/>
  <c r="AM496" i="1"/>
  <c r="AI496" i="1"/>
  <c r="AK495" i="1" s="1"/>
  <c r="AG502" i="1"/>
  <c r="B3321" i="1"/>
  <c r="AM497" i="1" l="1"/>
  <c r="AH497" i="1"/>
  <c r="AJ497" i="1" s="1"/>
  <c r="AI497" i="1"/>
  <c r="AK496" i="1" s="1"/>
  <c r="AL495" i="1" s="1"/>
  <c r="AG503" i="1"/>
  <c r="B3328" i="1"/>
  <c r="AI498" i="1" l="1"/>
  <c r="AK497" i="1" s="1"/>
  <c r="AL497" i="1" s="1"/>
  <c r="AH498" i="1"/>
  <c r="AJ498" i="1" s="1"/>
  <c r="AM498" i="1"/>
  <c r="AG504" i="1"/>
  <c r="B3335" i="1"/>
  <c r="AH499" i="1" l="1"/>
  <c r="AJ499" i="1" s="1"/>
  <c r="AM499" i="1"/>
  <c r="AL496" i="1"/>
  <c r="AG505" i="1"/>
  <c r="AI499" i="1"/>
  <c r="AK498" i="1" s="1"/>
  <c r="B3342" i="1"/>
  <c r="AI500" i="1" l="1"/>
  <c r="AK499" i="1" s="1"/>
  <c r="AM500" i="1"/>
  <c r="AH500" i="1"/>
  <c r="AJ500" i="1" s="1"/>
  <c r="AG506" i="1"/>
  <c r="B3349" i="1"/>
  <c r="AH501" i="1" l="1"/>
  <c r="AJ501" i="1" s="1"/>
  <c r="AM501" i="1"/>
  <c r="AL498" i="1"/>
  <c r="AG507" i="1"/>
  <c r="AI501" i="1"/>
  <c r="AK500" i="1" s="1"/>
  <c r="AL500" i="1" s="1"/>
  <c r="B3356" i="1"/>
  <c r="AM502" i="1" l="1"/>
  <c r="AH502" i="1"/>
  <c r="AJ502" i="1" s="1"/>
  <c r="AI502" i="1"/>
  <c r="AK501" i="1" s="1"/>
  <c r="AL501" i="1" s="1"/>
  <c r="AL499" i="1"/>
  <c r="AG508" i="1"/>
  <c r="B3363" i="1"/>
  <c r="AH503" i="1" l="1"/>
  <c r="AJ503" i="1" s="1"/>
  <c r="AM503" i="1"/>
  <c r="AI503" i="1"/>
  <c r="AK502" i="1" s="1"/>
  <c r="AL502" i="1" s="1"/>
  <c r="AG509" i="1"/>
  <c r="B3370" i="1"/>
  <c r="AI504" i="1" l="1"/>
  <c r="AK503" i="1" s="1"/>
  <c r="AL503" i="1" s="1"/>
  <c r="AM504" i="1"/>
  <c r="AH504" i="1"/>
  <c r="AJ504" i="1" s="1"/>
  <c r="AG510" i="1"/>
  <c r="B3377" i="1"/>
  <c r="AI505" i="1" l="1"/>
  <c r="AK504" i="1" s="1"/>
  <c r="AL504" i="1" s="1"/>
  <c r="AM505" i="1"/>
  <c r="AH505" i="1"/>
  <c r="AJ505" i="1" s="1"/>
  <c r="AG511" i="1"/>
  <c r="B3384" i="1"/>
  <c r="AI506" i="1" l="1"/>
  <c r="AK505" i="1" s="1"/>
  <c r="AM506" i="1"/>
  <c r="AH506" i="1"/>
  <c r="AJ506" i="1" s="1"/>
  <c r="AG512" i="1"/>
  <c r="B3391" i="1"/>
  <c r="AM507" i="1" l="1"/>
  <c r="AH507" i="1"/>
  <c r="AJ507" i="1" s="1"/>
  <c r="AG513" i="1"/>
  <c r="B3398" i="1"/>
  <c r="AI507" i="1"/>
  <c r="AK506" i="1" s="1"/>
  <c r="AM508" i="1" l="1"/>
  <c r="AH508" i="1"/>
  <c r="AJ508" i="1" s="1"/>
  <c r="AI508" i="1"/>
  <c r="AK507" i="1" s="1"/>
  <c r="AL507" i="1" s="1"/>
  <c r="AL505" i="1"/>
  <c r="AG514" i="1"/>
  <c r="B3405" i="1"/>
  <c r="AL506" i="1" l="1"/>
  <c r="AI509" i="1"/>
  <c r="AK508" i="1" s="1"/>
  <c r="AL508" i="1" s="1"/>
  <c r="AM509" i="1"/>
  <c r="AH509" i="1"/>
  <c r="AJ509" i="1" s="1"/>
  <c r="AG515" i="1"/>
  <c r="B3412" i="1"/>
  <c r="AI510" i="1" l="1"/>
  <c r="AK509" i="1" s="1"/>
  <c r="AM510" i="1"/>
  <c r="AH510" i="1"/>
  <c r="AJ510" i="1" s="1"/>
  <c r="AG516" i="1"/>
  <c r="B3419" i="1"/>
  <c r="AM511" i="1" l="1"/>
  <c r="AH511" i="1"/>
  <c r="AJ511" i="1" s="1"/>
  <c r="AI511" i="1"/>
  <c r="AK510" i="1" s="1"/>
  <c r="AG517" i="1"/>
  <c r="B3426" i="1"/>
  <c r="AH512" i="1" l="1"/>
  <c r="AJ512" i="1" s="1"/>
  <c r="AM512" i="1"/>
  <c r="AL510" i="1"/>
  <c r="AL509" i="1"/>
  <c r="AG518" i="1"/>
  <c r="AI512" i="1"/>
  <c r="AK511" i="1" s="1"/>
  <c r="AL511" i="1" s="1"/>
  <c r="B3433" i="1"/>
  <c r="AH513" i="1" l="1"/>
  <c r="AJ513" i="1" s="1"/>
  <c r="AM513" i="1"/>
  <c r="AI513" i="1"/>
  <c r="AK512" i="1" s="1"/>
  <c r="AL512" i="1" s="1"/>
  <c r="AG519" i="1"/>
  <c r="B3440" i="1"/>
  <c r="AI514" i="1" l="1"/>
  <c r="AK513" i="1" s="1"/>
  <c r="AH514" i="1"/>
  <c r="AJ514" i="1" s="1"/>
  <c r="AM514" i="1"/>
  <c r="AG520" i="1"/>
  <c r="B3447" i="1"/>
  <c r="AM515" i="1" l="1"/>
  <c r="AH515" i="1"/>
  <c r="AJ515" i="1" s="1"/>
  <c r="AI515" i="1"/>
  <c r="AK514" i="1" s="1"/>
  <c r="AL514" i="1" s="1"/>
  <c r="AG521" i="1"/>
  <c r="B3454" i="1"/>
  <c r="AI516" i="1" l="1"/>
  <c r="AK515" i="1" s="1"/>
  <c r="AM516" i="1"/>
  <c r="AH516" i="1"/>
  <c r="AJ516" i="1" s="1"/>
  <c r="AL513" i="1"/>
  <c r="AG522" i="1"/>
  <c r="B3461" i="1"/>
  <c r="AM517" i="1" l="1"/>
  <c r="AH517" i="1"/>
  <c r="AJ517" i="1" s="1"/>
  <c r="AI517" i="1"/>
  <c r="AK516" i="1" s="1"/>
  <c r="AL516" i="1" s="1"/>
  <c r="AG523" i="1"/>
  <c r="B3468" i="1"/>
  <c r="AM518" i="1" l="1"/>
  <c r="AH518" i="1"/>
  <c r="AJ518" i="1" s="1"/>
  <c r="AI518" i="1"/>
  <c r="AK517" i="1" s="1"/>
  <c r="AL515" i="1"/>
  <c r="AG524" i="1"/>
  <c r="B3475" i="1"/>
  <c r="AM519" i="1" l="1"/>
  <c r="AH519" i="1"/>
  <c r="AJ519" i="1" s="1"/>
  <c r="AG525" i="1"/>
  <c r="AI519" i="1"/>
  <c r="AK518" i="1" s="1"/>
  <c r="B3482" i="1"/>
  <c r="AH520" i="1" l="1"/>
  <c r="AJ520" i="1" s="1"/>
  <c r="AM520" i="1"/>
  <c r="AI520" i="1"/>
  <c r="AK519" i="1" s="1"/>
  <c r="AL518" i="1" s="1"/>
  <c r="AL517" i="1"/>
  <c r="AG526" i="1"/>
  <c r="B3489" i="1"/>
  <c r="AI521" i="1" l="1"/>
  <c r="AK520" i="1" s="1"/>
  <c r="AL520" i="1" s="1"/>
  <c r="AH521" i="1"/>
  <c r="AJ521" i="1" s="1"/>
  <c r="AM521" i="1"/>
  <c r="AG527" i="1"/>
  <c r="B3496" i="1"/>
  <c r="AH522" i="1" l="1"/>
  <c r="AJ522" i="1" s="1"/>
  <c r="AM522" i="1"/>
  <c r="AI522" i="1"/>
  <c r="AK521" i="1" s="1"/>
  <c r="AL521" i="1" s="1"/>
  <c r="AL519" i="1"/>
  <c r="B3503" i="1"/>
  <c r="AG528" i="1"/>
  <c r="AM523" i="1" l="1"/>
  <c r="AH523" i="1"/>
  <c r="AJ523" i="1" s="1"/>
  <c r="AI523" i="1"/>
  <c r="AK522" i="1" s="1"/>
  <c r="AL522" i="1" s="1"/>
  <c r="AG529" i="1"/>
  <c r="B3510" i="1"/>
  <c r="AI524" i="1" l="1"/>
  <c r="AK523" i="1" s="1"/>
  <c r="AL523" i="1" s="1"/>
  <c r="AH524" i="1"/>
  <c r="AJ524" i="1" s="1"/>
  <c r="AM524" i="1"/>
  <c r="B3517" i="1"/>
  <c r="AG530" i="1"/>
  <c r="AM525" i="1" l="1"/>
  <c r="AH525" i="1"/>
  <c r="AJ525" i="1" s="1"/>
  <c r="B3524" i="1"/>
  <c r="AG531" i="1"/>
  <c r="AI525" i="1"/>
  <c r="AK524" i="1" s="1"/>
  <c r="AM526" i="1" l="1"/>
  <c r="AH526" i="1"/>
  <c r="AJ526" i="1" s="1"/>
  <c r="AI526" i="1"/>
  <c r="AK525" i="1" s="1"/>
  <c r="AG532" i="1"/>
  <c r="AH527" i="1" l="1"/>
  <c r="AJ527" i="1" s="1"/>
  <c r="AM527" i="1"/>
  <c r="AI527" i="1"/>
  <c r="AK526" i="1" s="1"/>
  <c r="AL525" i="1" s="1"/>
  <c r="AL524" i="1"/>
  <c r="AI528" i="1" l="1"/>
  <c r="AH528" i="1"/>
  <c r="AJ528" i="1" s="1"/>
  <c r="AM528" i="1"/>
  <c r="AM529" i="1" l="1"/>
  <c r="AH529" i="1"/>
  <c r="AJ529" i="1" s="1"/>
  <c r="AI529" i="1"/>
  <c r="AM530" i="1" l="1"/>
  <c r="AH530" i="1"/>
  <c r="AJ530" i="1" s="1"/>
  <c r="AI530" i="1"/>
  <c r="AM531" i="1" l="1"/>
  <c r="AH531" i="1"/>
  <c r="AJ531" i="1" s="1"/>
  <c r="AI531" i="1"/>
  <c r="AI532" i="1" l="1"/>
  <c r="AM532" i="1"/>
  <c r="AH532" i="1"/>
  <c r="AJ532" i="1" s="1"/>
</calcChain>
</file>

<file path=xl/sharedStrings.xml><?xml version="1.0" encoding="utf-8"?>
<sst xmlns="http://schemas.openxmlformats.org/spreadsheetml/2006/main" count="14659" uniqueCount="74">
  <si>
    <t>第1複素マトリックス</t>
    <rPh sb="0" eb="1">
      <t>ダイ</t>
    </rPh>
    <rPh sb="2" eb="4">
      <t>フクソ</t>
    </rPh>
    <phoneticPr fontId="1"/>
  </si>
  <si>
    <t>第2複素マトリックス</t>
    <rPh sb="0" eb="1">
      <t>ダイ</t>
    </rPh>
    <rPh sb="2" eb="4">
      <t>フクソ</t>
    </rPh>
    <phoneticPr fontId="1"/>
  </si>
  <si>
    <t>掛け算結果1</t>
    <rPh sb="0" eb="1">
      <t>カ</t>
    </rPh>
    <rPh sb="2" eb="3">
      <t>ザン</t>
    </rPh>
    <rPh sb="3" eb="5">
      <t>ケッカ</t>
    </rPh>
    <phoneticPr fontId="1"/>
  </si>
  <si>
    <t>第3複素マトリックス</t>
    <rPh sb="0" eb="1">
      <t>ダイ</t>
    </rPh>
    <rPh sb="2" eb="4">
      <t>フクソ</t>
    </rPh>
    <phoneticPr fontId="1"/>
  </si>
  <si>
    <t>掛け算結果2</t>
    <rPh sb="0" eb="1">
      <t>カ</t>
    </rPh>
    <rPh sb="2" eb="3">
      <t>ザン</t>
    </rPh>
    <rPh sb="3" eb="5">
      <t>ケッカ</t>
    </rPh>
    <phoneticPr fontId="1"/>
  </si>
  <si>
    <t>ω</t>
    <phoneticPr fontId="1"/>
  </si>
  <si>
    <t>A1(Re,Im)</t>
    <phoneticPr fontId="1"/>
  </si>
  <si>
    <t>B1(Re,Im)</t>
    <phoneticPr fontId="1"/>
  </si>
  <si>
    <t>A2(Re,Im)</t>
    <phoneticPr fontId="1"/>
  </si>
  <si>
    <t>B2(Re,Im)</t>
    <phoneticPr fontId="1"/>
  </si>
  <si>
    <t>A12(Re,Im)</t>
    <phoneticPr fontId="1"/>
  </si>
  <si>
    <t>B12(Re,Im)</t>
    <phoneticPr fontId="1"/>
  </si>
  <si>
    <t>C1(Re,Im)</t>
    <phoneticPr fontId="1"/>
  </si>
  <si>
    <t>D1(Re,Im)</t>
    <phoneticPr fontId="1"/>
  </si>
  <si>
    <t>C2(Re,Im)</t>
    <phoneticPr fontId="1"/>
  </si>
  <si>
    <t>D2(Re,Im)</t>
    <phoneticPr fontId="1"/>
  </si>
  <si>
    <t>C12(Re,Im)</t>
  </si>
  <si>
    <t>D12(Re,Im)</t>
  </si>
  <si>
    <t>ATT(dB)</t>
    <phoneticPr fontId="1"/>
  </si>
  <si>
    <t>φ</t>
    <phoneticPr fontId="1"/>
  </si>
  <si>
    <t>τ1</t>
    <phoneticPr fontId="1"/>
  </si>
  <si>
    <r>
      <t>τ1</t>
    </r>
    <r>
      <rPr>
        <b/>
        <sz val="11"/>
        <color theme="1"/>
        <rFont val="Yu Gothic"/>
        <family val="1"/>
        <charset val="128"/>
      </rPr>
      <t>＿</t>
    </r>
    <r>
      <rPr>
        <b/>
        <sz val="11"/>
        <color theme="1"/>
        <rFont val="Times New Roman"/>
        <family val="1"/>
      </rPr>
      <t>Trim</t>
    </r>
    <phoneticPr fontId="1"/>
  </si>
  <si>
    <t xml:space="preserve">zi </t>
    <phoneticPr fontId="1"/>
  </si>
  <si>
    <t>Frec</t>
    <phoneticPr fontId="9"/>
  </si>
  <si>
    <t>(MHz)</t>
    <phoneticPr fontId="9"/>
  </si>
  <si>
    <t>(Ω)</t>
    <phoneticPr fontId="9"/>
  </si>
  <si>
    <t>(PF)</t>
    <phoneticPr fontId="9"/>
  </si>
  <si>
    <t>Rl</t>
    <phoneticPr fontId="9"/>
  </si>
  <si>
    <t>(Ω)</t>
  </si>
  <si>
    <r>
      <t>0dB</t>
    </r>
    <r>
      <rPr>
        <b/>
        <i/>
        <sz val="11"/>
        <rFont val="ＭＳ Ｐゴシック"/>
        <family val="3"/>
        <charset val="128"/>
      </rPr>
      <t>基準</t>
    </r>
    <rPh sb="3" eb="5">
      <t>キジュン</t>
    </rPh>
    <phoneticPr fontId="1"/>
  </si>
  <si>
    <t>規格化定数</t>
    <rPh sb="0" eb="3">
      <t>キカクカ</t>
    </rPh>
    <rPh sb="3" eb="5">
      <t>テイスウ</t>
    </rPh>
    <phoneticPr fontId="9"/>
  </si>
  <si>
    <t>R</t>
    <phoneticPr fontId="9"/>
  </si>
  <si>
    <t>実定数</t>
    <rPh sb="0" eb="1">
      <t>ジツ</t>
    </rPh>
    <rPh sb="1" eb="3">
      <t>テイスウ</t>
    </rPh>
    <phoneticPr fontId="9"/>
  </si>
  <si>
    <t>Z0</t>
    <phoneticPr fontId="9"/>
  </si>
  <si>
    <t>(PF)</t>
  </si>
  <si>
    <t>(nH)</t>
    <phoneticPr fontId="1"/>
  </si>
  <si>
    <r>
      <t>5</t>
    </r>
    <r>
      <rPr>
        <b/>
        <sz val="11"/>
        <rFont val="ＭＳ Ｐ明朝"/>
        <family val="1"/>
        <charset val="128"/>
      </rPr>
      <t>次連立チェビシェフ</t>
    </r>
    <r>
      <rPr>
        <b/>
        <sz val="11"/>
        <rFont val="Times New Roman"/>
        <family val="1"/>
      </rPr>
      <t>HPF</t>
    </r>
    <rPh sb="1" eb="4">
      <t>ジレンリツ</t>
    </rPh>
    <phoneticPr fontId="1"/>
  </si>
  <si>
    <t>ABS(Zin)</t>
  </si>
  <si>
    <t>RL(dB)</t>
    <phoneticPr fontId="1"/>
  </si>
  <si>
    <t>C01</t>
    <phoneticPr fontId="9"/>
  </si>
  <si>
    <t>C11</t>
    <phoneticPr fontId="9"/>
  </si>
  <si>
    <t>L11</t>
    <phoneticPr fontId="9"/>
  </si>
  <si>
    <t>C12</t>
    <phoneticPr fontId="9"/>
  </si>
  <si>
    <t>start</t>
    <phoneticPr fontId="1"/>
  </si>
  <si>
    <t>刻み</t>
    <rPh sb="0" eb="1">
      <t>キザ</t>
    </rPh>
    <phoneticPr fontId="1"/>
  </si>
  <si>
    <t>A</t>
    <phoneticPr fontId="1"/>
  </si>
  <si>
    <t>B</t>
    <phoneticPr fontId="1"/>
  </si>
  <si>
    <t>ネットアナ設定</t>
    <rPh sb="5" eb="7">
      <t>セッテイ</t>
    </rPh>
    <phoneticPr fontId="1"/>
  </si>
  <si>
    <t>開始周波数</t>
    <rPh sb="0" eb="2">
      <t>カイシ</t>
    </rPh>
    <rPh sb="2" eb="5">
      <t>シュウハスウ</t>
    </rPh>
    <phoneticPr fontId="1"/>
  </si>
  <si>
    <t>分解能</t>
    <rPh sb="0" eb="3">
      <t>ブンカイノウ</t>
    </rPh>
    <phoneticPr fontId="1"/>
  </si>
  <si>
    <t>step:500</t>
    <phoneticPr fontId="1"/>
  </si>
  <si>
    <t>C01</t>
    <phoneticPr fontId="1"/>
  </si>
  <si>
    <t>C11</t>
    <phoneticPr fontId="1"/>
  </si>
  <si>
    <t>L11</t>
    <phoneticPr fontId="1"/>
  </si>
  <si>
    <t>C12</t>
    <phoneticPr fontId="1"/>
  </si>
  <si>
    <t>C01</t>
  </si>
  <si>
    <t>C11</t>
  </si>
  <si>
    <t>L11</t>
  </si>
  <si>
    <t>C12</t>
  </si>
  <si>
    <r>
      <t>1</t>
    </r>
    <r>
      <rPr>
        <b/>
        <sz val="11"/>
        <color theme="1"/>
        <rFont val="ＭＳ Ｐ明朝"/>
        <family val="1"/>
        <charset val="128"/>
      </rPr>
      <t>素子</t>
    </r>
    <r>
      <rPr>
        <b/>
        <sz val="11"/>
        <color theme="1"/>
        <rFont val="Times New Roman"/>
        <family val="1"/>
      </rPr>
      <t>_BPF_</t>
    </r>
    <r>
      <rPr>
        <b/>
        <sz val="11"/>
        <color theme="1"/>
        <rFont val="ＭＳ Ｐ明朝"/>
        <family val="1"/>
        <charset val="128"/>
      </rPr>
      <t>伝達特性</t>
    </r>
    <rPh sb="1" eb="3">
      <t>ソシ</t>
    </rPh>
    <rPh sb="8" eb="10">
      <t>デンタツ</t>
    </rPh>
    <rPh sb="10" eb="12">
      <t>トクセイ</t>
    </rPh>
    <phoneticPr fontId="9"/>
  </si>
  <si>
    <r>
      <rPr>
        <b/>
        <i/>
        <sz val="11"/>
        <rFont val="Times New Roman"/>
        <family val="1"/>
      </rPr>
      <t>E</t>
    </r>
    <r>
      <rPr>
        <b/>
        <i/>
        <sz val="11"/>
        <rFont val="Yu Gothic"/>
        <family val="1"/>
        <charset val="128"/>
      </rPr>
      <t>系列に丸めた場合の規格化定数</t>
    </r>
    <rPh sb="1" eb="3">
      <t>ケイレツ</t>
    </rPh>
    <rPh sb="4" eb="5">
      <t>マル</t>
    </rPh>
    <rPh sb="7" eb="9">
      <t>バアイ</t>
    </rPh>
    <rPh sb="10" eb="15">
      <t>キカクカテイスウ</t>
    </rPh>
    <phoneticPr fontId="9"/>
  </si>
  <si>
    <r>
      <rPr>
        <b/>
        <i/>
        <sz val="11"/>
        <rFont val="Times New Roman"/>
        <family val="1"/>
      </rPr>
      <t>E</t>
    </r>
    <r>
      <rPr>
        <b/>
        <i/>
        <sz val="11"/>
        <rFont val="Yu Gothic"/>
        <family val="1"/>
        <charset val="128"/>
      </rPr>
      <t>系列に丸めた場合の実定数</t>
    </r>
    <rPh sb="1" eb="3">
      <t>ケイレツ</t>
    </rPh>
    <rPh sb="4" eb="5">
      <t>マル</t>
    </rPh>
    <rPh sb="7" eb="9">
      <t>バアイ</t>
    </rPh>
    <rPh sb="10" eb="13">
      <t>ジツテイスウ</t>
    </rPh>
    <phoneticPr fontId="9"/>
  </si>
  <si>
    <t>E12系列</t>
    <rPh sb="3" eb="5">
      <t>ケイレツ</t>
    </rPh>
    <phoneticPr fontId="1"/>
  </si>
  <si>
    <t>E24系列</t>
    <rPh sb="3" eb="5">
      <t>ケイレツ</t>
    </rPh>
    <phoneticPr fontId="1"/>
  </si>
  <si>
    <r>
      <rPr>
        <b/>
        <sz val="12"/>
        <color theme="1"/>
        <rFont val="Yu Gothic"/>
        <family val="1"/>
        <charset val="128"/>
      </rPr>
      <t>単素子</t>
    </r>
    <r>
      <rPr>
        <b/>
        <sz val="12"/>
        <color theme="1"/>
        <rFont val="Times New Roman"/>
        <family val="1"/>
      </rPr>
      <t>_BPF (</t>
    </r>
    <r>
      <rPr>
        <b/>
        <sz val="12"/>
        <color theme="1"/>
        <rFont val="游明朝"/>
        <family val="1"/>
        <charset val="128"/>
      </rPr>
      <t>数値計算法）</t>
    </r>
    <rPh sb="0" eb="3">
      <t>タンソシ</t>
    </rPh>
    <rPh sb="9" eb="11">
      <t>スウチ</t>
    </rPh>
    <rPh sb="11" eb="14">
      <t>ケイサンホウ</t>
    </rPh>
    <phoneticPr fontId="1"/>
  </si>
  <si>
    <r>
      <t>Bw:</t>
    </r>
    <r>
      <rPr>
        <b/>
        <i/>
        <sz val="9"/>
        <rFont val="Times New Roman"/>
        <family val="1"/>
      </rPr>
      <t>3dB</t>
    </r>
    <r>
      <rPr>
        <b/>
        <i/>
        <sz val="11"/>
        <rFont val="Times New Roman"/>
        <family val="1"/>
      </rPr>
      <t>(%)</t>
    </r>
    <phoneticPr fontId="1"/>
  </si>
  <si>
    <t>（設計値）</t>
    <rPh sb="1" eb="4">
      <t>セッケイチ</t>
    </rPh>
    <phoneticPr fontId="1"/>
  </si>
  <si>
    <t>推奨定数</t>
    <rPh sb="0" eb="2">
      <t>スイショウ</t>
    </rPh>
    <rPh sb="2" eb="4">
      <t>テイスウ</t>
    </rPh>
    <phoneticPr fontId="1"/>
  </si>
  <si>
    <t>規格化定数（表または任意の数を入力する）</t>
    <rPh sb="0" eb="3">
      <t>キカクカ</t>
    </rPh>
    <rPh sb="3" eb="5">
      <t>テイスウ</t>
    </rPh>
    <rPh sb="6" eb="7">
      <t>ヒョウ</t>
    </rPh>
    <rPh sb="10" eb="12">
      <t>ニンイ</t>
    </rPh>
    <rPh sb="13" eb="14">
      <t>スウ</t>
    </rPh>
    <rPh sb="15" eb="17">
      <t>ニュウリョク</t>
    </rPh>
    <phoneticPr fontId="9"/>
  </si>
  <si>
    <t>実定数（実回路の数値を計算する）</t>
    <rPh sb="0" eb="1">
      <t>ジツ</t>
    </rPh>
    <rPh sb="1" eb="3">
      <t>テイスウ</t>
    </rPh>
    <rPh sb="4" eb="7">
      <t>ジツカイロ</t>
    </rPh>
    <rPh sb="8" eb="10">
      <t>スウチ</t>
    </rPh>
    <rPh sb="11" eb="13">
      <t>ケイサン</t>
    </rPh>
    <phoneticPr fontId="9"/>
  </si>
  <si>
    <t>減衰量(dB)</t>
  </si>
  <si>
    <t>位相(deg)</t>
  </si>
  <si>
    <t>RL(dB)</t>
  </si>
  <si>
    <t>報告書作成用グラフ（任意に加工可能）</t>
    <rPh sb="0" eb="5">
      <t>ホウコクショサクセイ</t>
    </rPh>
    <rPh sb="5" eb="6">
      <t>ヨウ</t>
    </rPh>
    <rPh sb="10" eb="12">
      <t>ニンイ</t>
    </rPh>
    <rPh sb="13" eb="15">
      <t>カコウ</t>
    </rPh>
    <rPh sb="15" eb="17">
      <t>カノウ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</si>
</sst>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0.00000_);[Red]\(0.00000\)"/>
    <numFmt numFmtId="177" formatCode="0.00000_ "/>
    <numFmt numFmtId="178" formatCode="0.00_);[Red]\(0.00\)"/>
    <numFmt numFmtId="179" formatCode="0.000_ "/>
    <numFmt numFmtId="180" formatCode="0.00_ "/>
    <numFmt numFmtId="181" formatCode="0.0000_);[Red]\(0.0000\)"/>
    <numFmt numFmtId="182" formatCode="0_);[Red]\(0\)"/>
    <numFmt numFmtId="183" formatCode="0.0000_ "/>
  </numFmts>
  <fonts count="44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2"/>
      <color theme="1"/>
      <name val="Times New Roman"/>
      <family val="1"/>
    </font>
    <font>
      <b/>
      <sz val="12"/>
      <color theme="1"/>
      <name val="游明朝"/>
      <family val="1"/>
      <charset val="128"/>
    </font>
    <font>
      <b/>
      <sz val="11"/>
      <color theme="1"/>
      <name val="Times New Roman"/>
      <family val="1"/>
    </font>
    <font>
      <b/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i/>
      <sz val="11"/>
      <name val="ＭＳ Ｐゴシック"/>
      <family val="3"/>
      <charset val="128"/>
    </font>
    <font>
      <b/>
      <i/>
      <sz val="11"/>
      <name val="Times New Roman"/>
      <family val="1"/>
    </font>
    <font>
      <sz val="6"/>
      <name val="ＭＳ Ｐゴシック"/>
      <family val="3"/>
      <charset val="128"/>
    </font>
    <font>
      <b/>
      <i/>
      <sz val="11"/>
      <color theme="1"/>
      <name val="Segoe UI Symbol"/>
      <family val="2"/>
    </font>
    <font>
      <b/>
      <i/>
      <sz val="12"/>
      <color theme="1"/>
      <name val="Segoe UI Symbol"/>
      <family val="2"/>
    </font>
    <font>
      <b/>
      <sz val="11"/>
      <name val="Times New Roman"/>
      <family val="1"/>
    </font>
    <font>
      <b/>
      <i/>
      <sz val="11"/>
      <color theme="1"/>
      <name val="Times New Roman"/>
      <family val="1"/>
    </font>
    <font>
      <b/>
      <sz val="12"/>
      <color theme="1"/>
      <name val="Segoe UI Symbol"/>
      <family val="2"/>
    </font>
    <font>
      <b/>
      <sz val="11"/>
      <color theme="1"/>
      <name val="Segoe UI Symbol"/>
      <family val="2"/>
    </font>
    <font>
      <b/>
      <i/>
      <sz val="12"/>
      <color theme="1"/>
      <name val="Times New Roman"/>
      <family val="1"/>
    </font>
    <font>
      <b/>
      <sz val="11"/>
      <color theme="1"/>
      <name val="Segoe UI Semilight"/>
      <family val="2"/>
    </font>
    <font>
      <b/>
      <sz val="12"/>
      <color theme="1"/>
      <name val="Yu Gothic"/>
      <family val="3"/>
      <charset val="128"/>
    </font>
    <font>
      <b/>
      <sz val="11"/>
      <color theme="1"/>
      <name val="游明朝"/>
      <family val="1"/>
      <charset val="128"/>
    </font>
    <font>
      <b/>
      <sz val="11"/>
      <color theme="1" tint="4.9989318521683403E-2"/>
      <name val="Times New Roman"/>
      <family val="1"/>
    </font>
    <font>
      <b/>
      <u/>
      <sz val="11"/>
      <name val="Times New Roman"/>
      <family val="1"/>
    </font>
    <font>
      <u/>
      <sz val="11"/>
      <color theme="1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</font>
    <font>
      <b/>
      <sz val="11"/>
      <name val="ＭＳ Ｐ明朝"/>
      <family val="1"/>
      <charset val="128"/>
    </font>
    <font>
      <b/>
      <sz val="11"/>
      <name val="Yu Gothic"/>
      <family val="3"/>
      <charset val="128"/>
    </font>
    <font>
      <b/>
      <sz val="11"/>
      <color theme="1"/>
      <name val="Yu Gothic"/>
      <family val="1"/>
      <charset val="128"/>
    </font>
    <font>
      <b/>
      <sz val="11"/>
      <name val="游明朝"/>
      <family val="1"/>
      <charset val="128"/>
    </font>
    <font>
      <b/>
      <sz val="11"/>
      <color theme="1"/>
      <name val="游ゴシック"/>
      <family val="3"/>
      <charset val="128"/>
      <scheme val="minor"/>
    </font>
    <font>
      <sz val="11"/>
      <name val="ＭＳ Ｐゴシック"/>
      <family val="3"/>
      <charset val="128"/>
    </font>
    <font>
      <b/>
      <sz val="11"/>
      <color theme="1"/>
      <name val="ＭＳ Ｐ明朝"/>
      <family val="1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8"/>
      <name val="游ゴシック"/>
      <family val="1"/>
      <charset val="128"/>
    </font>
    <font>
      <b/>
      <sz val="10"/>
      <color theme="1"/>
      <name val="游明朝"/>
      <family val="1"/>
      <charset val="128"/>
    </font>
    <font>
      <b/>
      <sz val="10"/>
      <color theme="1"/>
      <name val="Times New Roman"/>
      <family val="1"/>
    </font>
    <font>
      <sz val="11"/>
      <name val="Times New Roman"/>
      <family val="1"/>
    </font>
    <font>
      <b/>
      <i/>
      <sz val="11"/>
      <name val="Yu Gothic"/>
      <family val="1"/>
      <charset val="128"/>
    </font>
    <font>
      <b/>
      <sz val="11"/>
      <color theme="1" tint="4.9989318521683403E-2"/>
      <name val="游明朝"/>
      <family val="1"/>
      <charset val="128"/>
    </font>
    <font>
      <b/>
      <i/>
      <sz val="11"/>
      <name val="Times New Roman"/>
      <family val="1"/>
      <charset val="128"/>
    </font>
    <font>
      <b/>
      <i/>
      <sz val="11"/>
      <name val="游明朝"/>
      <family val="1"/>
      <charset val="128"/>
    </font>
    <font>
      <b/>
      <sz val="12"/>
      <color theme="1"/>
      <name val="Yu Gothic"/>
      <family val="1"/>
      <charset val="128"/>
    </font>
    <font>
      <b/>
      <sz val="12"/>
      <color theme="1"/>
      <name val="Times New Roman"/>
      <family val="1"/>
      <charset val="128"/>
    </font>
    <font>
      <b/>
      <i/>
      <sz val="9"/>
      <name val="Times New Roman"/>
      <family val="1"/>
    </font>
    <font>
      <b/>
      <sz val="11"/>
      <name val="Yu Gothic"/>
      <family val="1"/>
      <charset val="128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</fills>
  <borders count="55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</borders>
  <cellStyleXfs count="2">
    <xf numFmtId="0" fontId="0" fillId="0" borderId="0">
      <alignment vertical="center"/>
    </xf>
    <xf numFmtId="0" fontId="29" fillId="0" borderId="0"/>
  </cellStyleXfs>
  <cellXfs count="244">
    <xf numFmtId="0" fontId="0" fillId="0" borderId="0" xfId="0">
      <alignment vertical="center"/>
    </xf>
    <xf numFmtId="0" fontId="2" fillId="0" borderId="0" xfId="0" applyFont="1">
      <alignment vertical="center"/>
    </xf>
    <xf numFmtId="0" fontId="5" fillId="0" borderId="0" xfId="0" applyFont="1">
      <alignment vertical="center"/>
    </xf>
    <xf numFmtId="0" fontId="6" fillId="0" borderId="0" xfId="0" applyFont="1">
      <alignment vertical="center"/>
    </xf>
    <xf numFmtId="0" fontId="4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4" fillId="0" borderId="0" xfId="0" applyFont="1">
      <alignment vertical="center"/>
    </xf>
    <xf numFmtId="178" fontId="12" fillId="0" borderId="0" xfId="0" applyNumberFormat="1" applyFont="1" applyAlignment="1">
      <alignment horizontal="right"/>
    </xf>
    <xf numFmtId="176" fontId="12" fillId="0" borderId="8" xfId="0" applyNumberFormat="1" applyFont="1" applyBorder="1" applyAlignment="1">
      <alignment horizontal="right"/>
    </xf>
    <xf numFmtId="0" fontId="4" fillId="0" borderId="12" xfId="0" applyFont="1" applyBorder="1">
      <alignment vertical="center"/>
    </xf>
    <xf numFmtId="0" fontId="13" fillId="0" borderId="14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6" fillId="0" borderId="14" xfId="0" applyFont="1" applyBorder="1" applyAlignment="1">
      <alignment horizontal="center" vertical="center"/>
    </xf>
    <xf numFmtId="0" fontId="17" fillId="0" borderId="0" xfId="0" applyFont="1">
      <alignment vertical="center"/>
    </xf>
    <xf numFmtId="0" fontId="4" fillId="0" borderId="15" xfId="0" applyFont="1" applyBorder="1">
      <alignment vertical="center"/>
    </xf>
    <xf numFmtId="0" fontId="4" fillId="0" borderId="16" xfId="0" applyFont="1" applyBorder="1">
      <alignment vertical="center"/>
    </xf>
    <xf numFmtId="0" fontId="4" fillId="0" borderId="20" xfId="0" applyFont="1" applyBorder="1">
      <alignment vertical="center"/>
    </xf>
    <xf numFmtId="0" fontId="18" fillId="0" borderId="0" xfId="0" applyFont="1" applyAlignment="1">
      <alignment horizontal="center" vertical="center"/>
    </xf>
    <xf numFmtId="0" fontId="19" fillId="0" borderId="0" xfId="0" applyFont="1">
      <alignment vertical="center"/>
    </xf>
    <xf numFmtId="0" fontId="18" fillId="0" borderId="14" xfId="0" applyFont="1" applyBorder="1" applyAlignment="1">
      <alignment horizontal="center" vertical="center"/>
    </xf>
    <xf numFmtId="0" fontId="13" fillId="2" borderId="29" xfId="0" applyFont="1" applyFill="1" applyBorder="1" applyAlignment="1">
      <alignment horizontal="center" vertical="center"/>
    </xf>
    <xf numFmtId="0" fontId="4" fillId="0" borderId="17" xfId="0" applyFont="1" applyBorder="1">
      <alignment vertical="center"/>
    </xf>
    <xf numFmtId="0" fontId="20" fillId="3" borderId="19" xfId="0" applyFont="1" applyFill="1" applyBorder="1">
      <alignment vertical="center"/>
    </xf>
    <xf numFmtId="0" fontId="4" fillId="0" borderId="19" xfId="0" applyFont="1" applyBorder="1">
      <alignment vertical="center"/>
    </xf>
    <xf numFmtId="0" fontId="4" fillId="3" borderId="23" xfId="0" applyFont="1" applyFill="1" applyBorder="1">
      <alignment vertical="center"/>
    </xf>
    <xf numFmtId="0" fontId="4" fillId="3" borderId="19" xfId="0" applyFont="1" applyFill="1" applyBorder="1">
      <alignment vertical="center"/>
    </xf>
    <xf numFmtId="176" fontId="12" fillId="0" borderId="0" xfId="0" applyNumberFormat="1" applyFont="1" applyAlignment="1">
      <alignment horizontal="right"/>
    </xf>
    <xf numFmtId="0" fontId="0" fillId="0" borderId="30" xfId="0" applyBorder="1">
      <alignment vertical="center"/>
    </xf>
    <xf numFmtId="0" fontId="0" fillId="0" borderId="31" xfId="0" applyBorder="1">
      <alignment vertical="center"/>
    </xf>
    <xf numFmtId="0" fontId="4" fillId="0" borderId="13" xfId="0" applyFont="1" applyBorder="1">
      <alignment vertical="center"/>
    </xf>
    <xf numFmtId="178" fontId="21" fillId="0" borderId="0" xfId="0" applyNumberFormat="1" applyFont="1" applyAlignment="1">
      <alignment horizontal="right"/>
    </xf>
    <xf numFmtId="176" fontId="21" fillId="0" borderId="0" xfId="0" applyNumberFormat="1" applyFont="1" applyAlignment="1">
      <alignment horizontal="right"/>
    </xf>
    <xf numFmtId="0" fontId="22" fillId="0" borderId="0" xfId="0" applyFont="1">
      <alignment vertical="center"/>
    </xf>
    <xf numFmtId="0" fontId="4" fillId="0" borderId="2" xfId="0" applyFont="1" applyBorder="1" applyAlignment="1">
      <alignment horizontal="center" vertical="center"/>
    </xf>
    <xf numFmtId="0" fontId="23" fillId="0" borderId="14" xfId="0" applyFont="1" applyBorder="1" applyAlignment="1">
      <alignment horizontal="center" vertical="center"/>
    </xf>
    <xf numFmtId="0" fontId="4" fillId="0" borderId="22" xfId="0" applyFont="1" applyBorder="1">
      <alignment vertical="center"/>
    </xf>
    <xf numFmtId="0" fontId="13" fillId="3" borderId="29" xfId="0" applyFont="1" applyFill="1" applyBorder="1">
      <alignment vertical="center"/>
    </xf>
    <xf numFmtId="0" fontId="13" fillId="2" borderId="0" xfId="0" applyFont="1" applyFill="1" applyAlignment="1">
      <alignment horizontal="center" vertical="center"/>
    </xf>
    <xf numFmtId="176" fontId="12" fillId="0" borderId="0" xfId="0" applyNumberFormat="1" applyFont="1" applyAlignment="1"/>
    <xf numFmtId="0" fontId="4" fillId="0" borderId="1" xfId="0" applyFont="1" applyBorder="1" applyAlignment="1">
      <alignment horizontal="center" vertical="center"/>
    </xf>
    <xf numFmtId="176" fontId="25" fillId="0" borderId="2" xfId="0" applyNumberFormat="1" applyFont="1" applyBorder="1" applyAlignment="1">
      <alignment horizontal="center"/>
    </xf>
    <xf numFmtId="0" fontId="4" fillId="0" borderId="3" xfId="0" applyFont="1" applyBorder="1" applyAlignment="1">
      <alignment horizontal="center" vertical="center"/>
    </xf>
    <xf numFmtId="0" fontId="19" fillId="0" borderId="9" xfId="0" applyFont="1" applyBorder="1">
      <alignment vertical="center"/>
    </xf>
    <xf numFmtId="0" fontId="19" fillId="0" borderId="10" xfId="0" applyFont="1" applyBorder="1">
      <alignment vertical="center"/>
    </xf>
    <xf numFmtId="0" fontId="0" fillId="0" borderId="8" xfId="0" applyBorder="1">
      <alignment vertical="center"/>
    </xf>
    <xf numFmtId="0" fontId="4" fillId="0" borderId="9" xfId="0" applyFont="1" applyBorder="1">
      <alignment vertical="center"/>
    </xf>
    <xf numFmtId="0" fontId="4" fillId="0" borderId="10" xfId="0" applyFont="1" applyBorder="1">
      <alignment vertical="center"/>
    </xf>
    <xf numFmtId="0" fontId="4" fillId="0" borderId="7" xfId="0" applyFont="1" applyBorder="1">
      <alignment vertical="center"/>
    </xf>
    <xf numFmtId="0" fontId="12" fillId="0" borderId="12" xfId="0" applyFont="1" applyBorder="1" applyAlignment="1">
      <alignment horizontal="right"/>
    </xf>
    <xf numFmtId="0" fontId="28" fillId="0" borderId="0" xfId="0" applyFont="1">
      <alignment vertical="center"/>
    </xf>
    <xf numFmtId="0" fontId="0" fillId="0" borderId="0" xfId="0" applyAlignment="1"/>
    <xf numFmtId="0" fontId="8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2" fillId="0" borderId="0" xfId="0" applyFont="1" applyAlignment="1">
      <alignment horizontal="right"/>
    </xf>
    <xf numFmtId="0" fontId="14" fillId="0" borderId="0" xfId="0" applyFont="1">
      <alignment vertical="center"/>
    </xf>
    <xf numFmtId="0" fontId="15" fillId="0" borderId="0" xfId="0" applyFont="1">
      <alignment vertical="center"/>
    </xf>
    <xf numFmtId="0" fontId="6" fillId="0" borderId="0" xfId="0" applyFont="1" applyAlignment="1"/>
    <xf numFmtId="0" fontId="31" fillId="0" borderId="0" xfId="0" applyFont="1" applyAlignment="1"/>
    <xf numFmtId="0" fontId="32" fillId="0" borderId="0" xfId="0" applyFont="1" applyAlignment="1"/>
    <xf numFmtId="177" fontId="4" fillId="0" borderId="0" xfId="0" applyNumberFormat="1" applyFont="1">
      <alignment vertical="center"/>
    </xf>
    <xf numFmtId="0" fontId="8" fillId="0" borderId="17" xfId="0" applyFont="1" applyBorder="1" applyAlignment="1" applyProtection="1">
      <protection locked="0"/>
    </xf>
    <xf numFmtId="0" fontId="8" fillId="0" borderId="18" xfId="0" applyFont="1" applyBorder="1" applyAlignment="1" applyProtection="1">
      <alignment horizontal="center"/>
      <protection locked="0"/>
    </xf>
    <xf numFmtId="0" fontId="0" fillId="0" borderId="10" xfId="0" applyBorder="1">
      <alignment vertical="center"/>
    </xf>
    <xf numFmtId="0" fontId="4" fillId="0" borderId="21" xfId="0" applyFont="1" applyBorder="1">
      <alignment vertical="center"/>
    </xf>
    <xf numFmtId="0" fontId="12" fillId="0" borderId="22" xfId="0" applyFont="1" applyBorder="1" applyAlignment="1">
      <alignment horizontal="right"/>
    </xf>
    <xf numFmtId="0" fontId="20" fillId="0" borderId="5" xfId="0" applyFont="1" applyBorder="1" applyAlignment="1">
      <alignment horizontal="center" vertical="center"/>
    </xf>
    <xf numFmtId="0" fontId="4" fillId="0" borderId="11" xfId="0" applyFont="1" applyBorder="1">
      <alignment vertical="center"/>
    </xf>
    <xf numFmtId="0" fontId="27" fillId="0" borderId="0" xfId="0" applyFont="1" applyAlignment="1"/>
    <xf numFmtId="0" fontId="7" fillId="0" borderId="0" xfId="0" applyFont="1" applyAlignment="1"/>
    <xf numFmtId="0" fontId="8" fillId="2" borderId="24" xfId="0" applyFont="1" applyFill="1" applyBorder="1" applyAlignment="1">
      <alignment horizontal="center"/>
    </xf>
    <xf numFmtId="0" fontId="8" fillId="2" borderId="1" xfId="0" applyFont="1" applyFill="1" applyBorder="1" applyAlignment="1">
      <alignment horizontal="center"/>
    </xf>
    <xf numFmtId="0" fontId="8" fillId="2" borderId="3" xfId="0" applyFont="1" applyFill="1" applyBorder="1" applyAlignment="1">
      <alignment horizontal="center"/>
    </xf>
    <xf numFmtId="0" fontId="8" fillId="2" borderId="2" xfId="0" applyFont="1" applyFill="1" applyBorder="1" applyAlignment="1">
      <alignment horizontal="center"/>
    </xf>
    <xf numFmtId="0" fontId="8" fillId="2" borderId="5" xfId="1" applyFont="1" applyFill="1" applyBorder="1" applyAlignment="1">
      <alignment horizontal="center"/>
    </xf>
    <xf numFmtId="0" fontId="12" fillId="0" borderId="0" xfId="0" applyFont="1" applyAlignment="1">
      <alignment horizontal="center"/>
    </xf>
    <xf numFmtId="0" fontId="12" fillId="0" borderId="41" xfId="0" applyFont="1" applyBorder="1" applyAlignment="1">
      <alignment horizontal="center"/>
    </xf>
    <xf numFmtId="0" fontId="13" fillId="0" borderId="23" xfId="0" applyFont="1" applyBorder="1" applyAlignment="1">
      <alignment horizontal="center" vertical="center"/>
    </xf>
    <xf numFmtId="0" fontId="6" fillId="0" borderId="0" xfId="0" applyFont="1" applyAlignment="1">
      <alignment horizontal="right"/>
    </xf>
    <xf numFmtId="179" fontId="12" fillId="0" borderId="0" xfId="0" applyNumberFormat="1" applyFont="1" applyAlignment="1">
      <alignment horizontal="right"/>
    </xf>
    <xf numFmtId="0" fontId="8" fillId="2" borderId="32" xfId="0" applyFont="1" applyFill="1" applyBorder="1" applyAlignment="1">
      <alignment horizontal="center"/>
    </xf>
    <xf numFmtId="0" fontId="8" fillId="2" borderId="33" xfId="0" applyFont="1" applyFill="1" applyBorder="1" applyAlignment="1">
      <alignment horizontal="center"/>
    </xf>
    <xf numFmtId="0" fontId="8" fillId="0" borderId="42" xfId="0" applyFont="1" applyBorder="1" applyAlignment="1">
      <alignment horizontal="center"/>
    </xf>
    <xf numFmtId="0" fontId="8" fillId="0" borderId="33" xfId="0" applyFont="1" applyBorder="1" applyAlignment="1">
      <alignment horizontal="center"/>
    </xf>
    <xf numFmtId="0" fontId="8" fillId="0" borderId="34" xfId="0" applyFont="1" applyBorder="1" applyAlignment="1">
      <alignment horizontal="center"/>
    </xf>
    <xf numFmtId="0" fontId="8" fillId="2" borderId="35" xfId="0" applyFont="1" applyFill="1" applyBorder="1" applyAlignment="1">
      <alignment horizontal="center"/>
    </xf>
    <xf numFmtId="0" fontId="8" fillId="2" borderId="36" xfId="0" applyFont="1" applyFill="1" applyBorder="1" applyAlignment="1">
      <alignment horizontal="center"/>
    </xf>
    <xf numFmtId="0" fontId="8" fillId="0" borderId="43" xfId="0" applyFont="1" applyBorder="1" applyAlignment="1">
      <alignment horizontal="center"/>
    </xf>
    <xf numFmtId="0" fontId="8" fillId="0" borderId="36" xfId="0" applyFont="1" applyBorder="1" applyAlignment="1">
      <alignment horizontal="center"/>
    </xf>
    <xf numFmtId="0" fontId="8" fillId="0" borderId="37" xfId="0" applyFont="1" applyBorder="1" applyAlignment="1">
      <alignment horizontal="center"/>
    </xf>
    <xf numFmtId="0" fontId="4" fillId="0" borderId="0" xfId="0" applyFont="1" applyAlignment="1"/>
    <xf numFmtId="177" fontId="4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177" fontId="4" fillId="0" borderId="0" xfId="0" applyNumberFormat="1" applyFont="1" applyProtection="1">
      <alignment vertical="center"/>
      <protection locked="0"/>
    </xf>
    <xf numFmtId="0" fontId="4" fillId="0" borderId="0" xfId="0" applyFont="1" applyAlignment="1">
      <alignment horizontal="right" vertical="center"/>
    </xf>
    <xf numFmtId="0" fontId="19" fillId="0" borderId="0" xfId="0" applyFont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23" xfId="0" applyFont="1" applyBorder="1">
      <alignment vertical="center"/>
    </xf>
    <xf numFmtId="181" fontId="12" fillId="0" borderId="20" xfId="0" applyNumberFormat="1" applyFont="1" applyBorder="1" applyAlignment="1" applyProtection="1">
      <alignment horizontal="right"/>
      <protection locked="0"/>
    </xf>
    <xf numFmtId="181" fontId="12" fillId="0" borderId="22" xfId="0" applyNumberFormat="1" applyFont="1" applyBorder="1" applyAlignment="1" applyProtection="1">
      <alignment horizontal="right"/>
      <protection locked="0"/>
    </xf>
    <xf numFmtId="181" fontId="12" fillId="0" borderId="21" xfId="0" applyNumberFormat="1" applyFont="1" applyBorder="1" applyAlignment="1" applyProtection="1">
      <alignment horizontal="right"/>
      <protection locked="0"/>
    </xf>
    <xf numFmtId="0" fontId="33" fillId="0" borderId="1" xfId="0" applyFont="1" applyBorder="1" applyAlignment="1">
      <alignment horizontal="center" vertical="center"/>
    </xf>
    <xf numFmtId="0" fontId="26" fillId="0" borderId="5" xfId="0" applyFont="1" applyBorder="1" applyAlignment="1">
      <alignment horizontal="center" vertical="center"/>
    </xf>
    <xf numFmtId="182" fontId="12" fillId="0" borderId="0" xfId="0" applyNumberFormat="1" applyFont="1" applyAlignment="1">
      <alignment horizontal="right"/>
    </xf>
    <xf numFmtId="0" fontId="34" fillId="0" borderId="0" xfId="0" applyFont="1" applyAlignment="1">
      <alignment horizontal="center" vertical="center"/>
    </xf>
    <xf numFmtId="0" fontId="35" fillId="0" borderId="0" xfId="0" applyFont="1" applyAlignment="1">
      <alignment horizontal="center"/>
    </xf>
    <xf numFmtId="181" fontId="12" fillId="0" borderId="0" xfId="0" applyNumberFormat="1" applyFont="1" applyAlignment="1" applyProtection="1">
      <alignment horizontal="right"/>
      <protection locked="0"/>
    </xf>
    <xf numFmtId="180" fontId="8" fillId="0" borderId="0" xfId="0" applyNumberFormat="1" applyFont="1" applyAlignment="1">
      <alignment horizontal="center"/>
    </xf>
    <xf numFmtId="179" fontId="8" fillId="0" borderId="41" xfId="0" applyNumberFormat="1" applyFont="1" applyBorder="1" applyAlignment="1">
      <alignment horizontal="center"/>
    </xf>
    <xf numFmtId="179" fontId="8" fillId="0" borderId="39" xfId="0" applyNumberFormat="1" applyFont="1" applyBorder="1" applyAlignment="1">
      <alignment horizontal="center"/>
    </xf>
    <xf numFmtId="179" fontId="8" fillId="0" borderId="40" xfId="0" applyNumberFormat="1" applyFont="1" applyBorder="1" applyAlignment="1">
      <alignment horizontal="center"/>
    </xf>
    <xf numFmtId="179" fontId="8" fillId="0" borderId="38" xfId="0" applyNumberFormat="1" applyFont="1" applyBorder="1" applyAlignment="1">
      <alignment horizontal="center"/>
    </xf>
    <xf numFmtId="0" fontId="8" fillId="0" borderId="44" xfId="1" applyFont="1" applyBorder="1" applyAlignment="1">
      <alignment horizontal="center"/>
    </xf>
    <xf numFmtId="0" fontId="8" fillId="0" borderId="45" xfId="1" applyFont="1" applyBorder="1" applyAlignment="1">
      <alignment horizontal="center"/>
    </xf>
    <xf numFmtId="178" fontId="13" fillId="0" borderId="23" xfId="0" applyNumberFormat="1" applyFont="1" applyBorder="1">
      <alignment vertical="center"/>
    </xf>
    <xf numFmtId="0" fontId="8" fillId="2" borderId="3" xfId="1" applyFont="1" applyFill="1" applyBorder="1" applyAlignment="1">
      <alignment horizontal="center"/>
    </xf>
    <xf numFmtId="0" fontId="37" fillId="0" borderId="0" xfId="0" applyFont="1" applyProtection="1">
      <alignment vertical="center"/>
      <protection locked="0"/>
    </xf>
    <xf numFmtId="0" fontId="0" fillId="0" borderId="0" xfId="0" applyProtection="1">
      <alignment vertical="center"/>
      <protection locked="0"/>
    </xf>
    <xf numFmtId="181" fontId="12" fillId="0" borderId="16" xfId="0" applyNumberFormat="1" applyFont="1" applyBorder="1" applyAlignment="1" applyProtection="1">
      <alignment horizontal="right"/>
      <protection locked="0"/>
    </xf>
    <xf numFmtId="0" fontId="4" fillId="0" borderId="46" xfId="0" applyFont="1" applyBorder="1" applyAlignment="1" applyProtection="1">
      <alignment horizontal="center" vertical="center"/>
      <protection locked="0"/>
    </xf>
    <xf numFmtId="0" fontId="4" fillId="0" borderId="47" xfId="0" applyFont="1" applyBorder="1" applyAlignment="1" applyProtection="1">
      <alignment horizontal="center" vertical="center"/>
      <protection locked="0"/>
    </xf>
    <xf numFmtId="0" fontId="4" fillId="0" borderId="48" xfId="0" applyFont="1" applyBorder="1" applyAlignment="1" applyProtection="1">
      <alignment horizontal="center" vertical="center"/>
      <protection locked="0"/>
    </xf>
    <xf numFmtId="0" fontId="37" fillId="0" borderId="0" xfId="0" applyFont="1">
      <alignment vertical="center"/>
    </xf>
    <xf numFmtId="0" fontId="4" fillId="0" borderId="26" xfId="0" applyFont="1" applyBorder="1" applyAlignment="1" applyProtection="1">
      <alignment horizontal="center" vertical="center"/>
      <protection locked="0"/>
    </xf>
    <xf numFmtId="0" fontId="4" fillId="0" borderId="27" xfId="0" applyFont="1" applyBorder="1" applyAlignment="1" applyProtection="1">
      <alignment horizontal="center" vertical="center"/>
      <protection locked="0"/>
    </xf>
    <xf numFmtId="0" fontId="4" fillId="0" borderId="28" xfId="0" applyFont="1" applyBorder="1" applyAlignment="1" applyProtection="1">
      <alignment horizontal="center" vertical="center"/>
      <protection locked="0"/>
    </xf>
    <xf numFmtId="0" fontId="4" fillId="0" borderId="6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12" fillId="0" borderId="12" xfId="0" applyFont="1" applyBorder="1" applyAlignment="1">
      <alignment horizontal="center"/>
    </xf>
    <xf numFmtId="178" fontId="12" fillId="0" borderId="12" xfId="0" applyNumberFormat="1" applyFont="1" applyBorder="1" applyAlignment="1">
      <alignment horizontal="center"/>
    </xf>
    <xf numFmtId="176" fontId="12" fillId="0" borderId="12" xfId="0" applyNumberFormat="1" applyFont="1" applyBorder="1" applyAlignment="1">
      <alignment horizontal="center"/>
    </xf>
    <xf numFmtId="176" fontId="12" fillId="0" borderId="13" xfId="0" applyNumberFormat="1" applyFont="1" applyBorder="1" applyAlignment="1">
      <alignment horizontal="center"/>
    </xf>
    <xf numFmtId="0" fontId="4" fillId="0" borderId="20" xfId="0" applyFont="1" applyBorder="1" applyAlignment="1" applyProtection="1">
      <alignment horizontal="center" vertical="center"/>
      <protection locked="0"/>
    </xf>
    <xf numFmtId="0" fontId="4" fillId="0" borderId="22" xfId="0" applyFont="1" applyBorder="1" applyAlignment="1" applyProtection="1">
      <alignment horizontal="center" vertical="center"/>
      <protection locked="0"/>
    </xf>
    <xf numFmtId="0" fontId="4" fillId="0" borderId="16" xfId="0" applyFont="1" applyBorder="1" applyAlignment="1" applyProtection="1">
      <alignment horizontal="center" vertical="center"/>
      <protection locked="0"/>
    </xf>
    <xf numFmtId="0" fontId="20" fillId="0" borderId="0" xfId="0" applyFont="1" applyAlignment="1">
      <alignment horizontal="center" vertical="center"/>
    </xf>
    <xf numFmtId="0" fontId="4" fillId="0" borderId="17" xfId="0" applyFont="1" applyBorder="1" applyProtection="1">
      <alignment vertical="center"/>
      <protection locked="0"/>
    </xf>
    <xf numFmtId="0" fontId="4" fillId="0" borderId="23" xfId="0" applyFont="1" applyBorder="1" applyProtection="1">
      <alignment vertical="center"/>
      <protection locked="0"/>
    </xf>
    <xf numFmtId="0" fontId="41" fillId="0" borderId="0" xfId="0" applyFont="1">
      <alignment vertical="center"/>
    </xf>
    <xf numFmtId="0" fontId="0" fillId="0" borderId="0" xfId="0" applyProtection="1">
      <alignment vertical="center"/>
      <protection hidden="1"/>
    </xf>
    <xf numFmtId="0" fontId="4" fillId="0" borderId="0" xfId="0" applyFont="1" applyAlignment="1" applyProtection="1">
      <protection hidden="1"/>
    </xf>
    <xf numFmtId="0" fontId="0" fillId="0" borderId="0" xfId="0" applyAlignment="1" applyProtection="1">
      <protection hidden="1"/>
    </xf>
    <xf numFmtId="0" fontId="27" fillId="0" borderId="0" xfId="0" applyFont="1" applyAlignment="1" applyProtection="1">
      <protection hidden="1"/>
    </xf>
    <xf numFmtId="0" fontId="8" fillId="2" borderId="24" xfId="0" applyFont="1" applyFill="1" applyBorder="1" applyAlignment="1" applyProtection="1">
      <alignment horizontal="center"/>
      <protection hidden="1"/>
    </xf>
    <xf numFmtId="0" fontId="8" fillId="2" borderId="1" xfId="0" applyFont="1" applyFill="1" applyBorder="1" applyAlignment="1" applyProtection="1">
      <alignment horizontal="center"/>
      <protection hidden="1"/>
    </xf>
    <xf numFmtId="0" fontId="8" fillId="2" borderId="3" xfId="0" applyFont="1" applyFill="1" applyBorder="1" applyAlignment="1" applyProtection="1">
      <alignment horizontal="center"/>
      <protection hidden="1"/>
    </xf>
    <xf numFmtId="0" fontId="8" fillId="2" borderId="2" xfId="0" applyFont="1" applyFill="1" applyBorder="1" applyAlignment="1" applyProtection="1">
      <alignment horizontal="center"/>
      <protection hidden="1"/>
    </xf>
    <xf numFmtId="0" fontId="8" fillId="2" borderId="3" xfId="1" applyFont="1" applyFill="1" applyBorder="1" applyAlignment="1" applyProtection="1">
      <alignment horizontal="center"/>
      <protection hidden="1"/>
    </xf>
    <xf numFmtId="0" fontId="8" fillId="2" borderId="5" xfId="1" applyFont="1" applyFill="1" applyBorder="1" applyAlignment="1" applyProtection="1">
      <alignment horizontal="center"/>
      <protection hidden="1"/>
    </xf>
    <xf numFmtId="0" fontId="8" fillId="0" borderId="0" xfId="1" applyFont="1" applyAlignment="1" applyProtection="1">
      <alignment horizont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12" fillId="0" borderId="41" xfId="0" applyFont="1" applyBorder="1" applyAlignment="1" applyProtection="1">
      <alignment horizontal="center"/>
      <protection hidden="1"/>
    </xf>
    <xf numFmtId="181" fontId="12" fillId="0" borderId="20" xfId="0" applyNumberFormat="1" applyFont="1" applyBorder="1" applyAlignment="1" applyProtection="1">
      <alignment horizontal="right"/>
      <protection hidden="1"/>
    </xf>
    <xf numFmtId="181" fontId="12" fillId="0" borderId="22" xfId="0" applyNumberFormat="1" applyFont="1" applyBorder="1" applyAlignment="1" applyProtection="1">
      <alignment horizontal="right"/>
      <protection hidden="1"/>
    </xf>
    <xf numFmtId="181" fontId="12" fillId="0" borderId="21" xfId="0" applyNumberFormat="1" applyFont="1" applyBorder="1" applyAlignment="1" applyProtection="1">
      <alignment horizontal="right"/>
      <protection hidden="1"/>
    </xf>
    <xf numFmtId="0" fontId="8" fillId="0" borderId="19" xfId="1" applyFont="1" applyBorder="1" applyAlignment="1" applyProtection="1">
      <alignment horizontal="center"/>
      <protection hidden="1"/>
    </xf>
    <xf numFmtId="0" fontId="13" fillId="0" borderId="23" xfId="0" applyFont="1" applyBorder="1" applyAlignment="1" applyProtection="1">
      <alignment horizontal="center" vertical="center"/>
      <protection hidden="1"/>
    </xf>
    <xf numFmtId="0" fontId="13" fillId="0" borderId="0" xfId="0" applyFont="1" applyAlignment="1" applyProtection="1">
      <alignment horizontal="center" vertical="center"/>
      <protection hidden="1"/>
    </xf>
    <xf numFmtId="0" fontId="4" fillId="0" borderId="0" xfId="0" applyFont="1" applyProtection="1">
      <alignment vertical="center"/>
      <protection hidden="1"/>
    </xf>
    <xf numFmtId="0" fontId="12" fillId="0" borderId="0" xfId="0" applyFont="1" applyAlignment="1" applyProtection="1">
      <alignment horizontal="center"/>
      <protection hidden="1"/>
    </xf>
    <xf numFmtId="0" fontId="35" fillId="0" borderId="0" xfId="0" applyFont="1" applyAlignment="1" applyProtection="1">
      <alignment horizontal="center"/>
      <protection hidden="1"/>
    </xf>
    <xf numFmtId="0" fontId="8" fillId="2" borderId="32" xfId="0" applyFont="1" applyFill="1" applyBorder="1" applyAlignment="1" applyProtection="1">
      <alignment horizontal="center"/>
      <protection hidden="1"/>
    </xf>
    <xf numFmtId="0" fontId="8" fillId="2" borderId="33" xfId="0" applyFont="1" applyFill="1" applyBorder="1" applyAlignment="1" applyProtection="1">
      <alignment horizontal="center"/>
      <protection hidden="1"/>
    </xf>
    <xf numFmtId="0" fontId="8" fillId="0" borderId="42" xfId="0" applyFont="1" applyBorder="1" applyAlignment="1" applyProtection="1">
      <alignment horizontal="center"/>
      <protection hidden="1"/>
    </xf>
    <xf numFmtId="0" fontId="8" fillId="0" borderId="33" xfId="0" applyFont="1" applyBorder="1" applyAlignment="1" applyProtection="1">
      <alignment horizontal="center"/>
      <protection hidden="1"/>
    </xf>
    <xf numFmtId="0" fontId="8" fillId="0" borderId="34" xfId="0" applyFont="1" applyBorder="1" applyAlignment="1" applyProtection="1">
      <alignment horizontal="center"/>
      <protection hidden="1"/>
    </xf>
    <xf numFmtId="0" fontId="8" fillId="0" borderId="44" xfId="1" applyFont="1" applyBorder="1" applyAlignment="1" applyProtection="1">
      <alignment horizontal="center"/>
      <protection hidden="1"/>
    </xf>
    <xf numFmtId="0" fontId="8" fillId="2" borderId="35" xfId="0" applyFont="1" applyFill="1" applyBorder="1" applyAlignment="1" applyProtection="1">
      <alignment horizontal="center"/>
      <protection hidden="1"/>
    </xf>
    <xf numFmtId="0" fontId="8" fillId="2" borderId="36" xfId="0" applyFont="1" applyFill="1" applyBorder="1" applyAlignment="1" applyProtection="1">
      <alignment horizontal="center"/>
      <protection hidden="1"/>
    </xf>
    <xf numFmtId="0" fontId="8" fillId="0" borderId="43" xfId="0" applyFont="1" applyBorder="1" applyAlignment="1" applyProtection="1">
      <alignment horizontal="center"/>
      <protection hidden="1"/>
    </xf>
    <xf numFmtId="0" fontId="8" fillId="0" borderId="36" xfId="0" applyFont="1" applyBorder="1" applyAlignment="1" applyProtection="1">
      <alignment horizontal="center"/>
      <protection hidden="1"/>
    </xf>
    <xf numFmtId="0" fontId="8" fillId="0" borderId="37" xfId="0" applyFont="1" applyBorder="1" applyAlignment="1" applyProtection="1">
      <alignment horizontal="center"/>
      <protection hidden="1"/>
    </xf>
    <xf numFmtId="0" fontId="8" fillId="0" borderId="45" xfId="1" applyFont="1" applyBorder="1" applyAlignment="1" applyProtection="1">
      <alignment horizontal="center"/>
      <protection hidden="1"/>
    </xf>
    <xf numFmtId="0" fontId="8" fillId="0" borderId="17" xfId="0" applyFont="1" applyBorder="1" applyAlignment="1" applyProtection="1">
      <protection hidden="1"/>
    </xf>
    <xf numFmtId="0" fontId="8" fillId="0" borderId="18" xfId="0" applyFont="1" applyBorder="1" applyAlignment="1" applyProtection="1">
      <alignment horizontal="center"/>
      <protection hidden="1"/>
    </xf>
    <xf numFmtId="179" fontId="8" fillId="0" borderId="41" xfId="0" applyNumberFormat="1" applyFont="1" applyBorder="1" applyAlignment="1" applyProtection="1">
      <alignment horizontal="center"/>
      <protection hidden="1"/>
    </xf>
    <xf numFmtId="179" fontId="8" fillId="0" borderId="39" xfId="0" applyNumberFormat="1" applyFont="1" applyBorder="1" applyAlignment="1" applyProtection="1">
      <alignment horizontal="center"/>
      <protection hidden="1"/>
    </xf>
    <xf numFmtId="179" fontId="8" fillId="0" borderId="40" xfId="0" applyNumberFormat="1" applyFont="1" applyBorder="1" applyAlignment="1" applyProtection="1">
      <alignment horizontal="center"/>
      <protection hidden="1"/>
    </xf>
    <xf numFmtId="179" fontId="8" fillId="0" borderId="38" xfId="0" applyNumberFormat="1" applyFont="1" applyBorder="1" applyAlignment="1" applyProtection="1">
      <alignment horizontal="center"/>
      <protection hidden="1"/>
    </xf>
    <xf numFmtId="178" fontId="13" fillId="0" borderId="23" xfId="0" applyNumberFormat="1" applyFont="1" applyBorder="1" applyProtection="1">
      <alignment vertical="center"/>
      <protection hidden="1"/>
    </xf>
    <xf numFmtId="179" fontId="8" fillId="0" borderId="0" xfId="0" applyNumberFormat="1" applyFont="1" applyAlignment="1" applyProtection="1">
      <alignment horizontal="center"/>
      <protection hidden="1"/>
    </xf>
    <xf numFmtId="0" fontId="37" fillId="0" borderId="0" xfId="0" applyFont="1" applyProtection="1">
      <alignment vertical="center"/>
      <protection hidden="1"/>
    </xf>
    <xf numFmtId="0" fontId="38" fillId="0" borderId="0" xfId="1" applyFont="1" applyProtection="1">
      <protection hidden="1"/>
    </xf>
    <xf numFmtId="0" fontId="29" fillId="0" borderId="0" xfId="1" applyProtection="1">
      <protection hidden="1"/>
    </xf>
    <xf numFmtId="0" fontId="4" fillId="2" borderId="1" xfId="0" applyFont="1" applyFill="1" applyBorder="1" applyAlignment="1" applyProtection="1">
      <alignment horizontal="center" vertical="center"/>
      <protection hidden="1"/>
    </xf>
    <xf numFmtId="0" fontId="4" fillId="2" borderId="3" xfId="0" applyFont="1" applyFill="1" applyBorder="1" applyAlignment="1" applyProtection="1">
      <alignment horizontal="center" vertical="center"/>
      <protection hidden="1"/>
    </xf>
    <xf numFmtId="0" fontId="4" fillId="2" borderId="5" xfId="0" applyFont="1" applyFill="1" applyBorder="1" applyAlignment="1" applyProtection="1">
      <alignment horizontal="center" vertical="center"/>
      <protection hidden="1"/>
    </xf>
    <xf numFmtId="181" fontId="12" fillId="0" borderId="0" xfId="0" applyNumberFormat="1" applyFont="1" applyAlignment="1" applyProtection="1">
      <alignment horizontal="right"/>
      <protection hidden="1"/>
    </xf>
    <xf numFmtId="0" fontId="27" fillId="0" borderId="0" xfId="1" applyFont="1" applyProtection="1">
      <protection hidden="1"/>
    </xf>
    <xf numFmtId="0" fontId="12" fillId="0" borderId="0" xfId="1" applyFont="1" applyAlignment="1" applyProtection="1">
      <alignment horizontal="center"/>
      <protection hidden="1"/>
    </xf>
    <xf numFmtId="0" fontId="39" fillId="0" borderId="0" xfId="1" applyFont="1" applyProtection="1">
      <protection hidden="1"/>
    </xf>
    <xf numFmtId="0" fontId="8" fillId="0" borderId="44" xfId="0" applyFont="1" applyBorder="1" applyAlignment="1" applyProtection="1">
      <alignment horizontal="center"/>
      <protection hidden="1"/>
    </xf>
    <xf numFmtId="0" fontId="8" fillId="0" borderId="45" xfId="0" applyFont="1" applyBorder="1" applyAlignment="1" applyProtection="1">
      <alignment horizontal="center"/>
      <protection hidden="1"/>
    </xf>
    <xf numFmtId="0" fontId="8" fillId="0" borderId="0" xfId="0" applyFont="1" applyAlignment="1" applyProtection="1">
      <alignment horizontal="center"/>
      <protection hidden="1"/>
    </xf>
    <xf numFmtId="180" fontId="8" fillId="0" borderId="0" xfId="0" applyNumberFormat="1" applyFont="1" applyAlignment="1" applyProtection="1">
      <alignment horizontal="center"/>
      <protection hidden="1"/>
    </xf>
    <xf numFmtId="0" fontId="12" fillId="0" borderId="0" xfId="0" applyFont="1" applyAlignment="1" applyProtection="1">
      <alignment horizontal="right"/>
      <protection hidden="1"/>
    </xf>
    <xf numFmtId="181" fontId="4" fillId="0" borderId="40" xfId="0" applyNumberFormat="1" applyFont="1" applyBorder="1" applyProtection="1">
      <alignment vertical="center"/>
      <protection locked="0"/>
    </xf>
    <xf numFmtId="180" fontId="8" fillId="0" borderId="41" xfId="0" applyNumberFormat="1" applyFont="1" applyBorder="1" applyAlignment="1" applyProtection="1">
      <alignment horizontal="center"/>
      <protection locked="0"/>
    </xf>
    <xf numFmtId="180" fontId="8" fillId="0" borderId="39" xfId="0" applyNumberFormat="1" applyFont="1" applyBorder="1" applyAlignment="1" applyProtection="1">
      <alignment horizontal="center"/>
      <protection locked="0"/>
    </xf>
    <xf numFmtId="179" fontId="8" fillId="0" borderId="40" xfId="0" applyNumberFormat="1" applyFont="1" applyBorder="1" applyAlignment="1" applyProtection="1">
      <alignment horizontal="center"/>
      <protection locked="0"/>
    </xf>
    <xf numFmtId="180" fontId="8" fillId="0" borderId="49" xfId="0" applyNumberFormat="1" applyFont="1" applyBorder="1" applyAlignment="1" applyProtection="1">
      <alignment horizontal="center"/>
      <protection locked="0"/>
    </xf>
    <xf numFmtId="180" fontId="0" fillId="0" borderId="0" xfId="0" applyNumberFormat="1">
      <alignment vertical="center"/>
    </xf>
    <xf numFmtId="177" fontId="35" fillId="0" borderId="0" xfId="0" applyNumberFormat="1" applyFont="1" applyAlignment="1">
      <alignment horizontal="center"/>
    </xf>
    <xf numFmtId="0" fontId="8" fillId="0" borderId="6" xfId="0" applyFont="1" applyBorder="1" applyAlignment="1">
      <alignment horizontal="right"/>
    </xf>
    <xf numFmtId="0" fontId="12" fillId="0" borderId="6" xfId="0" applyFont="1" applyBorder="1" applyAlignment="1">
      <alignment horizontal="right"/>
    </xf>
    <xf numFmtId="0" fontId="12" fillId="0" borderId="20" xfId="0" applyFont="1" applyBorder="1" applyAlignment="1">
      <alignment horizontal="right"/>
    </xf>
    <xf numFmtId="0" fontId="8" fillId="0" borderId="9" xfId="0" applyFont="1" applyBorder="1" applyAlignment="1">
      <alignment horizontal="right"/>
    </xf>
    <xf numFmtId="0" fontId="8" fillId="0" borderId="1" xfId="0" applyFont="1" applyBorder="1" applyAlignment="1">
      <alignment horizontal="center"/>
    </xf>
    <xf numFmtId="0" fontId="43" fillId="0" borderId="0" xfId="0" applyFont="1" applyAlignment="1">
      <alignment horizontal="right"/>
    </xf>
    <xf numFmtId="0" fontId="4" fillId="0" borderId="2" xfId="0" applyFont="1" applyBorder="1" applyAlignment="1">
      <alignment horizontal="center"/>
    </xf>
    <xf numFmtId="0" fontId="4" fillId="0" borderId="50" xfId="0" applyFont="1" applyBorder="1" applyAlignment="1">
      <alignment horizontal="right" vertical="center"/>
    </xf>
    <xf numFmtId="0" fontId="4" fillId="0" borderId="50" xfId="0" applyFont="1" applyBorder="1" applyAlignment="1">
      <alignment horizontal="center" vertical="center"/>
    </xf>
    <xf numFmtId="0" fontId="4" fillId="2" borderId="50" xfId="0" applyFont="1" applyFill="1" applyBorder="1">
      <alignment vertical="center"/>
    </xf>
    <xf numFmtId="0" fontId="4" fillId="2" borderId="50" xfId="0" applyFont="1" applyFill="1" applyBorder="1" applyAlignment="1">
      <alignment horizontal="center" vertical="center"/>
    </xf>
    <xf numFmtId="178" fontId="21" fillId="0" borderId="0" xfId="0" applyNumberFormat="1" applyFont="1" applyAlignment="1">
      <alignment horizontal="center"/>
    </xf>
    <xf numFmtId="178" fontId="21" fillId="0" borderId="14" xfId="0" applyNumberFormat="1" applyFont="1" applyBorder="1" applyAlignment="1">
      <alignment horizontal="center"/>
    </xf>
    <xf numFmtId="0" fontId="21" fillId="0" borderId="29" xfId="0" applyFont="1" applyBorder="1" applyAlignment="1">
      <alignment horizontal="center"/>
    </xf>
    <xf numFmtId="0" fontId="19" fillId="2" borderId="9" xfId="0" applyFont="1" applyFill="1" applyBorder="1">
      <alignment vertical="center"/>
    </xf>
    <xf numFmtId="0" fontId="4" fillId="2" borderId="10" xfId="0" applyFont="1" applyFill="1" applyBorder="1">
      <alignment vertical="center"/>
    </xf>
    <xf numFmtId="0" fontId="4" fillId="2" borderId="7" xfId="0" applyFont="1" applyFill="1" applyBorder="1">
      <alignment vertical="center"/>
    </xf>
    <xf numFmtId="0" fontId="12" fillId="2" borderId="12" xfId="0" applyFont="1" applyFill="1" applyBorder="1" applyAlignment="1">
      <alignment horizontal="right"/>
    </xf>
    <xf numFmtId="0" fontId="4" fillId="2" borderId="12" xfId="0" applyFont="1" applyFill="1" applyBorder="1">
      <alignment vertical="center"/>
    </xf>
    <xf numFmtId="0" fontId="4" fillId="2" borderId="13" xfId="0" applyFont="1" applyFill="1" applyBorder="1">
      <alignment vertical="center"/>
    </xf>
    <xf numFmtId="0" fontId="8" fillId="0" borderId="19" xfId="1" applyFont="1" applyBorder="1" applyAlignment="1" applyProtection="1">
      <alignment horizontal="center"/>
      <protection locked="0"/>
    </xf>
    <xf numFmtId="183" fontId="4" fillId="0" borderId="8" xfId="0" applyNumberFormat="1" applyFont="1" applyBorder="1" applyProtection="1">
      <alignment vertical="center"/>
      <protection locked="0"/>
    </xf>
    <xf numFmtId="183" fontId="5" fillId="0" borderId="10" xfId="0" applyNumberFormat="1" applyFont="1" applyBorder="1" applyAlignment="1" applyProtection="1">
      <alignment horizontal="right"/>
      <protection locked="0"/>
    </xf>
    <xf numFmtId="183" fontId="4" fillId="0" borderId="11" xfId="0" applyNumberFormat="1" applyFont="1" applyBorder="1" applyProtection="1">
      <alignment vertical="center"/>
      <protection locked="0"/>
    </xf>
    <xf numFmtId="183" fontId="4" fillId="0" borderId="12" xfId="0" applyNumberFormat="1" applyFont="1" applyBorder="1" applyProtection="1">
      <alignment vertical="center"/>
      <protection locked="0"/>
    </xf>
    <xf numFmtId="183" fontId="5" fillId="0" borderId="7" xfId="0" applyNumberFormat="1" applyFont="1" applyBorder="1" applyAlignment="1" applyProtection="1">
      <alignment horizontal="right"/>
      <protection locked="0"/>
    </xf>
    <xf numFmtId="183" fontId="4" fillId="0" borderId="13" xfId="0" applyNumberFormat="1" applyFont="1" applyBorder="1" applyProtection="1">
      <alignment vertical="center"/>
      <protection locked="0"/>
    </xf>
    <xf numFmtId="183" fontId="4" fillId="0" borderId="22" xfId="0" applyNumberFormat="1" applyFont="1" applyBorder="1" applyProtection="1">
      <alignment vertical="center"/>
      <protection locked="0"/>
    </xf>
    <xf numFmtId="183" fontId="5" fillId="0" borderId="21" xfId="0" applyNumberFormat="1" applyFont="1" applyBorder="1" applyAlignment="1" applyProtection="1">
      <alignment horizontal="right"/>
      <protection locked="0"/>
    </xf>
    <xf numFmtId="183" fontId="4" fillId="0" borderId="16" xfId="0" applyNumberFormat="1" applyFont="1" applyBorder="1" applyProtection="1">
      <alignment vertical="center"/>
      <protection locked="0"/>
    </xf>
    <xf numFmtId="0" fontId="4" fillId="0" borderId="24" xfId="0" applyFont="1" applyBorder="1" applyAlignment="1">
      <alignment horizontal="center" vertical="center"/>
    </xf>
    <xf numFmtId="0" fontId="4" fillId="0" borderId="25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51" xfId="0" applyFont="1" applyBorder="1" applyAlignment="1">
      <alignment horizontal="center" vertical="center"/>
    </xf>
    <xf numFmtId="0" fontId="4" fillId="0" borderId="52" xfId="0" applyFont="1" applyBorder="1" applyAlignment="1">
      <alignment horizontal="center" vertical="center"/>
    </xf>
    <xf numFmtId="0" fontId="4" fillId="0" borderId="53" xfId="0" applyFont="1" applyBorder="1" applyAlignment="1">
      <alignment horizontal="center" vertical="center"/>
    </xf>
    <xf numFmtId="0" fontId="4" fillId="0" borderId="54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</cellXfs>
  <cellStyles count="2">
    <cellStyle name="標準" xfId="0" builtinId="0"/>
    <cellStyle name="標準_Sheet1" xfId="1" xr:uid="{9EAFECE6-B9B4-492E-B5A5-A408BB217F1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altLang="ja-JP" sz="1200"/>
              <a:t>BPF_1</a:t>
            </a:r>
            <a:r>
              <a:rPr lang="ja-JP" altLang="en-US" sz="1200"/>
              <a:t>段</a:t>
            </a:r>
            <a:endParaRPr lang="en-US" altLang="ja-JP" sz="1200"/>
          </a:p>
        </c:rich>
      </c:tx>
      <c:layout>
        <c:manualLayout>
          <c:xMode val="edge"/>
          <c:yMode val="edge"/>
          <c:x val="0.66887452411115478"/>
          <c:y val="7.89564148280966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0897797594285513"/>
          <c:y val="3.1152032816799295E-2"/>
          <c:w val="0.77675818909328032"/>
          <c:h val="0.8083824955930532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演算処理!$AG$33:$AG$528</c:f>
              <c:numCache>
                <c:formatCode>General</c:formatCode>
                <c:ptCount val="496"/>
                <c:pt idx="0">
                  <c:v>0.90049999999999997</c:v>
                </c:pt>
                <c:pt idx="1">
                  <c:v>0.90099999999999991</c:v>
                </c:pt>
                <c:pt idx="2">
                  <c:v>0.90149999999999986</c:v>
                </c:pt>
                <c:pt idx="3">
                  <c:v>0.9019999999999998</c:v>
                </c:pt>
                <c:pt idx="4">
                  <c:v>0.90249999999999975</c:v>
                </c:pt>
                <c:pt idx="5">
                  <c:v>0.90299999999999969</c:v>
                </c:pt>
                <c:pt idx="6">
                  <c:v>0.90349999999999964</c:v>
                </c:pt>
                <c:pt idx="7">
                  <c:v>0.90399999999999958</c:v>
                </c:pt>
                <c:pt idx="8">
                  <c:v>0.90449999999999953</c:v>
                </c:pt>
                <c:pt idx="9">
                  <c:v>0.90499999999999947</c:v>
                </c:pt>
                <c:pt idx="10">
                  <c:v>0.90549999999999942</c:v>
                </c:pt>
                <c:pt idx="11">
                  <c:v>0.90599999999999936</c:v>
                </c:pt>
                <c:pt idx="12">
                  <c:v>0.90649999999999931</c:v>
                </c:pt>
                <c:pt idx="13">
                  <c:v>0.90699999999999925</c:v>
                </c:pt>
                <c:pt idx="14">
                  <c:v>0.9074999999999992</c:v>
                </c:pt>
                <c:pt idx="15">
                  <c:v>0.90799999999999914</c:v>
                </c:pt>
                <c:pt idx="16">
                  <c:v>0.90849999999999909</c:v>
                </c:pt>
                <c:pt idx="17">
                  <c:v>0.90899999999999903</c:v>
                </c:pt>
                <c:pt idx="18">
                  <c:v>0.90949999999999898</c:v>
                </c:pt>
                <c:pt idx="19">
                  <c:v>0.90999999999999892</c:v>
                </c:pt>
                <c:pt idx="20">
                  <c:v>0.91049999999999887</c:v>
                </c:pt>
                <c:pt idx="21">
                  <c:v>0.91099999999999881</c:v>
                </c:pt>
                <c:pt idx="22">
                  <c:v>0.91149999999999876</c:v>
                </c:pt>
                <c:pt idx="23">
                  <c:v>0.9119999999999987</c:v>
                </c:pt>
                <c:pt idx="24">
                  <c:v>0.91249999999999865</c:v>
                </c:pt>
                <c:pt idx="25">
                  <c:v>0.91299999999999859</c:v>
                </c:pt>
                <c:pt idx="26">
                  <c:v>0.91349999999999854</c:v>
                </c:pt>
                <c:pt idx="27">
                  <c:v>0.91399999999999848</c:v>
                </c:pt>
                <c:pt idx="28">
                  <c:v>0.91449999999999843</c:v>
                </c:pt>
                <c:pt idx="29">
                  <c:v>0.91499999999999837</c:v>
                </c:pt>
                <c:pt idx="30">
                  <c:v>0.91549999999999832</c:v>
                </c:pt>
                <c:pt idx="31">
                  <c:v>0.91599999999999826</c:v>
                </c:pt>
                <c:pt idx="32">
                  <c:v>0.9164999999999982</c:v>
                </c:pt>
                <c:pt idx="33">
                  <c:v>0.91699999999999815</c:v>
                </c:pt>
                <c:pt idx="34">
                  <c:v>0.91749999999999809</c:v>
                </c:pt>
                <c:pt idx="35">
                  <c:v>0.91799999999999804</c:v>
                </c:pt>
                <c:pt idx="36">
                  <c:v>0.91849999999999798</c:v>
                </c:pt>
                <c:pt idx="37">
                  <c:v>0.91899999999999793</c:v>
                </c:pt>
                <c:pt idx="38">
                  <c:v>0.91949999999999787</c:v>
                </c:pt>
                <c:pt idx="39">
                  <c:v>0.91999999999999782</c:v>
                </c:pt>
                <c:pt idx="40">
                  <c:v>0.92049999999999776</c:v>
                </c:pt>
                <c:pt idx="41">
                  <c:v>0.92099999999999771</c:v>
                </c:pt>
                <c:pt idx="42">
                  <c:v>0.92149999999999765</c:v>
                </c:pt>
                <c:pt idx="43">
                  <c:v>0.9219999999999976</c:v>
                </c:pt>
                <c:pt idx="44">
                  <c:v>0.92249999999999754</c:v>
                </c:pt>
                <c:pt idx="45">
                  <c:v>0.92299999999999749</c:v>
                </c:pt>
                <c:pt idx="46">
                  <c:v>0.92349999999999743</c:v>
                </c:pt>
                <c:pt idx="47">
                  <c:v>0.92399999999999738</c:v>
                </c:pt>
                <c:pt idx="48">
                  <c:v>0.92449999999999732</c:v>
                </c:pt>
                <c:pt idx="49">
                  <c:v>0.92499999999999727</c:v>
                </c:pt>
                <c:pt idx="50">
                  <c:v>0.92549999999999721</c:v>
                </c:pt>
                <c:pt idx="51">
                  <c:v>0.92599999999999716</c:v>
                </c:pt>
                <c:pt idx="52">
                  <c:v>0.9264999999999971</c:v>
                </c:pt>
                <c:pt idx="53">
                  <c:v>0.92699999999999705</c:v>
                </c:pt>
                <c:pt idx="54">
                  <c:v>0.92749999999999699</c:v>
                </c:pt>
                <c:pt idx="55">
                  <c:v>0.92799999999999694</c:v>
                </c:pt>
                <c:pt idx="56">
                  <c:v>0.92849999999999688</c:v>
                </c:pt>
                <c:pt idx="57">
                  <c:v>0.92899999999999683</c:v>
                </c:pt>
                <c:pt idx="58">
                  <c:v>0.92949999999999677</c:v>
                </c:pt>
                <c:pt idx="59">
                  <c:v>0.92999999999999672</c:v>
                </c:pt>
                <c:pt idx="60">
                  <c:v>0.93049999999999666</c:v>
                </c:pt>
                <c:pt idx="61">
                  <c:v>0.93099999999999661</c:v>
                </c:pt>
                <c:pt idx="62">
                  <c:v>0.93149999999999655</c:v>
                </c:pt>
                <c:pt idx="63">
                  <c:v>0.9319999999999965</c:v>
                </c:pt>
                <c:pt idx="64">
                  <c:v>0.93249999999999644</c:v>
                </c:pt>
                <c:pt idx="65">
                  <c:v>0.93299999999999639</c:v>
                </c:pt>
                <c:pt idx="66">
                  <c:v>0.93349999999999633</c:v>
                </c:pt>
                <c:pt idx="67">
                  <c:v>0.93399999999999628</c:v>
                </c:pt>
                <c:pt idx="68">
                  <c:v>0.93449999999999622</c:v>
                </c:pt>
                <c:pt idx="69">
                  <c:v>0.93499999999999617</c:v>
                </c:pt>
                <c:pt idx="70">
                  <c:v>0.93549999999999611</c:v>
                </c:pt>
                <c:pt idx="71">
                  <c:v>0.93599999999999606</c:v>
                </c:pt>
                <c:pt idx="72">
                  <c:v>0.936499999999996</c:v>
                </c:pt>
                <c:pt idx="73">
                  <c:v>0.93699999999999595</c:v>
                </c:pt>
                <c:pt idx="74">
                  <c:v>0.93749999999999589</c:v>
                </c:pt>
                <c:pt idx="75">
                  <c:v>0.93799999999999584</c:v>
                </c:pt>
                <c:pt idx="76">
                  <c:v>0.93849999999999578</c:v>
                </c:pt>
                <c:pt idx="77">
                  <c:v>0.93899999999999573</c:v>
                </c:pt>
                <c:pt idx="78">
                  <c:v>0.93949999999999567</c:v>
                </c:pt>
                <c:pt idx="79">
                  <c:v>0.93999999999999562</c:v>
                </c:pt>
                <c:pt idx="80">
                  <c:v>0.94049999999999556</c:v>
                </c:pt>
                <c:pt idx="81">
                  <c:v>0.94099999999999551</c:v>
                </c:pt>
                <c:pt idx="82">
                  <c:v>0.94149999999999545</c:v>
                </c:pt>
                <c:pt idx="83">
                  <c:v>0.9419999999999954</c:v>
                </c:pt>
                <c:pt idx="84">
                  <c:v>0.94249999999999534</c:v>
                </c:pt>
                <c:pt idx="85">
                  <c:v>0.94299999999999529</c:v>
                </c:pt>
                <c:pt idx="86">
                  <c:v>0.94349999999999523</c:v>
                </c:pt>
                <c:pt idx="87">
                  <c:v>0.94399999999999518</c:v>
                </c:pt>
                <c:pt idx="88">
                  <c:v>0.94449999999999512</c:v>
                </c:pt>
                <c:pt idx="89">
                  <c:v>0.94499999999999507</c:v>
                </c:pt>
                <c:pt idx="90">
                  <c:v>0.94549999999999501</c:v>
                </c:pt>
                <c:pt idx="91">
                  <c:v>0.94599999999999496</c:v>
                </c:pt>
                <c:pt idx="92">
                  <c:v>0.9464999999999949</c:v>
                </c:pt>
                <c:pt idx="93">
                  <c:v>0.94699999999999485</c:v>
                </c:pt>
                <c:pt idx="94">
                  <c:v>0.94749999999999479</c:v>
                </c:pt>
                <c:pt idx="95">
                  <c:v>0.94799999999999474</c:v>
                </c:pt>
                <c:pt idx="96">
                  <c:v>0.94849999999999468</c:v>
                </c:pt>
                <c:pt idx="97">
                  <c:v>0.94899999999999463</c:v>
                </c:pt>
                <c:pt idx="98">
                  <c:v>0.94949999999999457</c:v>
                </c:pt>
                <c:pt idx="99">
                  <c:v>0.94999999999999452</c:v>
                </c:pt>
                <c:pt idx="100">
                  <c:v>0.95049999999999446</c:v>
                </c:pt>
                <c:pt idx="101">
                  <c:v>0.95099999999999441</c:v>
                </c:pt>
                <c:pt idx="102">
                  <c:v>0.95149999999999435</c:v>
                </c:pt>
                <c:pt idx="103">
                  <c:v>0.9519999999999943</c:v>
                </c:pt>
                <c:pt idx="104">
                  <c:v>0.95249999999999424</c:v>
                </c:pt>
                <c:pt idx="105">
                  <c:v>0.95299999999999419</c:v>
                </c:pt>
                <c:pt idx="106">
                  <c:v>0.95349999999999413</c:v>
                </c:pt>
                <c:pt idx="107">
                  <c:v>0.95399999999999407</c:v>
                </c:pt>
                <c:pt idx="108">
                  <c:v>0.95449999999999402</c:v>
                </c:pt>
                <c:pt idx="109">
                  <c:v>0.95499999999999396</c:v>
                </c:pt>
                <c:pt idx="110">
                  <c:v>0.95549999999999391</c:v>
                </c:pt>
                <c:pt idx="111">
                  <c:v>0.95599999999999385</c:v>
                </c:pt>
                <c:pt idx="112">
                  <c:v>0.9564999999999938</c:v>
                </c:pt>
                <c:pt idx="113">
                  <c:v>0.95699999999999374</c:v>
                </c:pt>
                <c:pt idx="114">
                  <c:v>0.95749999999999369</c:v>
                </c:pt>
                <c:pt idx="115">
                  <c:v>0.95799999999999363</c:v>
                </c:pt>
                <c:pt idx="116">
                  <c:v>0.95849999999999358</c:v>
                </c:pt>
                <c:pt idx="117">
                  <c:v>0.95899999999999352</c:v>
                </c:pt>
                <c:pt idx="118">
                  <c:v>0.95949999999999347</c:v>
                </c:pt>
                <c:pt idx="119">
                  <c:v>0.95999999999999341</c:v>
                </c:pt>
                <c:pt idx="120">
                  <c:v>0.96049999999999336</c:v>
                </c:pt>
                <c:pt idx="121">
                  <c:v>0.9609999999999933</c:v>
                </c:pt>
                <c:pt idx="122">
                  <c:v>0.96149999999999325</c:v>
                </c:pt>
                <c:pt idx="123">
                  <c:v>0.96199999999999319</c:v>
                </c:pt>
                <c:pt idx="124">
                  <c:v>0.96249999999999314</c:v>
                </c:pt>
                <c:pt idx="125">
                  <c:v>0.96299999999999308</c:v>
                </c:pt>
                <c:pt idx="126">
                  <c:v>0.96349999999999303</c:v>
                </c:pt>
                <c:pt idx="127">
                  <c:v>0.96399999999999297</c:v>
                </c:pt>
                <c:pt idx="128">
                  <c:v>0.96449999999999292</c:v>
                </c:pt>
                <c:pt idx="129">
                  <c:v>0.96499999999999286</c:v>
                </c:pt>
                <c:pt idx="130">
                  <c:v>0.96549999999999281</c:v>
                </c:pt>
                <c:pt idx="131">
                  <c:v>0.96599999999999275</c:v>
                </c:pt>
                <c:pt idx="132">
                  <c:v>0.9664999999999927</c:v>
                </c:pt>
                <c:pt idx="133">
                  <c:v>0.96699999999999264</c:v>
                </c:pt>
                <c:pt idx="134">
                  <c:v>0.96749999999999259</c:v>
                </c:pt>
                <c:pt idx="135">
                  <c:v>0.96799999999999253</c:v>
                </c:pt>
                <c:pt idx="136">
                  <c:v>0.96849999999999248</c:v>
                </c:pt>
                <c:pt idx="137">
                  <c:v>0.96899999999999242</c:v>
                </c:pt>
                <c:pt idx="138">
                  <c:v>0.96949999999999237</c:v>
                </c:pt>
                <c:pt idx="139">
                  <c:v>0.96999999999999231</c:v>
                </c:pt>
                <c:pt idx="140">
                  <c:v>0.97049999999999226</c:v>
                </c:pt>
                <c:pt idx="141">
                  <c:v>0.9709999999999922</c:v>
                </c:pt>
                <c:pt idx="142">
                  <c:v>0.97149999999999215</c:v>
                </c:pt>
                <c:pt idx="143">
                  <c:v>0.97199999999999209</c:v>
                </c:pt>
                <c:pt idx="144">
                  <c:v>0.97249999999999204</c:v>
                </c:pt>
                <c:pt idx="145">
                  <c:v>0.97299999999999198</c:v>
                </c:pt>
                <c:pt idx="146">
                  <c:v>0.97349999999999193</c:v>
                </c:pt>
                <c:pt idx="147">
                  <c:v>0.97399999999999187</c:v>
                </c:pt>
                <c:pt idx="148">
                  <c:v>0.97449999999999182</c:v>
                </c:pt>
                <c:pt idx="149">
                  <c:v>0.97499999999999176</c:v>
                </c:pt>
                <c:pt idx="150">
                  <c:v>0.97549999999999171</c:v>
                </c:pt>
                <c:pt idx="151">
                  <c:v>0.97599999999999165</c:v>
                </c:pt>
                <c:pt idx="152">
                  <c:v>0.9764999999999916</c:v>
                </c:pt>
                <c:pt idx="153">
                  <c:v>0.97699999999999154</c:v>
                </c:pt>
                <c:pt idx="154">
                  <c:v>0.97749999999999149</c:v>
                </c:pt>
                <c:pt idx="155">
                  <c:v>0.97799999999999143</c:v>
                </c:pt>
                <c:pt idx="156">
                  <c:v>0.97849999999999138</c:v>
                </c:pt>
                <c:pt idx="157">
                  <c:v>0.97899999999999132</c:v>
                </c:pt>
                <c:pt idx="158">
                  <c:v>0.97949999999999127</c:v>
                </c:pt>
                <c:pt idx="159">
                  <c:v>0.97999999999999121</c:v>
                </c:pt>
                <c:pt idx="160">
                  <c:v>0.98049999999999116</c:v>
                </c:pt>
                <c:pt idx="161">
                  <c:v>0.9809999999999911</c:v>
                </c:pt>
                <c:pt idx="162">
                  <c:v>0.98149999999999105</c:v>
                </c:pt>
                <c:pt idx="163">
                  <c:v>0.98199999999999099</c:v>
                </c:pt>
                <c:pt idx="164">
                  <c:v>0.98249999999999094</c:v>
                </c:pt>
                <c:pt idx="165">
                  <c:v>0.98299999999999088</c:v>
                </c:pt>
                <c:pt idx="166">
                  <c:v>0.98349999999999083</c:v>
                </c:pt>
                <c:pt idx="167">
                  <c:v>0.98399999999999077</c:v>
                </c:pt>
                <c:pt idx="168">
                  <c:v>0.98449999999999072</c:v>
                </c:pt>
                <c:pt idx="169">
                  <c:v>0.98499999999999066</c:v>
                </c:pt>
                <c:pt idx="170">
                  <c:v>0.98549999999999061</c:v>
                </c:pt>
                <c:pt idx="171">
                  <c:v>0.98599999999999055</c:v>
                </c:pt>
                <c:pt idx="172">
                  <c:v>0.9864999999999905</c:v>
                </c:pt>
                <c:pt idx="173">
                  <c:v>0.98699999999999044</c:v>
                </c:pt>
                <c:pt idx="174">
                  <c:v>0.98749999999999039</c:v>
                </c:pt>
                <c:pt idx="175">
                  <c:v>0.98799999999999033</c:v>
                </c:pt>
                <c:pt idx="176">
                  <c:v>0.98849999999999028</c:v>
                </c:pt>
                <c:pt idx="177">
                  <c:v>0.98899999999999022</c:v>
                </c:pt>
                <c:pt idx="178">
                  <c:v>0.98949999999999017</c:v>
                </c:pt>
                <c:pt idx="179">
                  <c:v>0.98999999999999011</c:v>
                </c:pt>
                <c:pt idx="180">
                  <c:v>0.99049999999999006</c:v>
                </c:pt>
                <c:pt idx="181">
                  <c:v>0.99099999999999</c:v>
                </c:pt>
                <c:pt idx="182">
                  <c:v>0.99149999999998994</c:v>
                </c:pt>
                <c:pt idx="183">
                  <c:v>0.99199999999998989</c:v>
                </c:pt>
                <c:pt idx="184">
                  <c:v>0.99249999999998983</c:v>
                </c:pt>
                <c:pt idx="185">
                  <c:v>0.99299999999998978</c:v>
                </c:pt>
                <c:pt idx="186">
                  <c:v>0.99349999999998972</c:v>
                </c:pt>
                <c:pt idx="187">
                  <c:v>0.99399999999998967</c:v>
                </c:pt>
                <c:pt idx="188">
                  <c:v>0.99449999999998961</c:v>
                </c:pt>
                <c:pt idx="189">
                  <c:v>0.99499999999998956</c:v>
                </c:pt>
                <c:pt idx="190">
                  <c:v>0.9954999999999895</c:v>
                </c:pt>
                <c:pt idx="191">
                  <c:v>0.99599999999998945</c:v>
                </c:pt>
                <c:pt idx="192">
                  <c:v>0.99649999999998939</c:v>
                </c:pt>
                <c:pt idx="193">
                  <c:v>0.99699999999998934</c:v>
                </c:pt>
                <c:pt idx="194">
                  <c:v>0.99749999999998928</c:v>
                </c:pt>
                <c:pt idx="195">
                  <c:v>0.99799999999998923</c:v>
                </c:pt>
                <c:pt idx="196">
                  <c:v>0.99849999999998917</c:v>
                </c:pt>
                <c:pt idx="197">
                  <c:v>0.99899999999998912</c:v>
                </c:pt>
                <c:pt idx="198">
                  <c:v>0.99949999999998906</c:v>
                </c:pt>
                <c:pt idx="199">
                  <c:v>0.99999999999998901</c:v>
                </c:pt>
                <c:pt idx="200">
                  <c:v>1.0004999999999891</c:v>
                </c:pt>
                <c:pt idx="201">
                  <c:v>1.000999999999989</c:v>
                </c:pt>
                <c:pt idx="202">
                  <c:v>1.001499999999989</c:v>
                </c:pt>
                <c:pt idx="203">
                  <c:v>1.0019999999999889</c:v>
                </c:pt>
                <c:pt idx="204">
                  <c:v>1.0024999999999888</c:v>
                </c:pt>
                <c:pt idx="205">
                  <c:v>1.0029999999999888</c:v>
                </c:pt>
                <c:pt idx="206">
                  <c:v>1.0034999999999887</c:v>
                </c:pt>
                <c:pt idx="207">
                  <c:v>1.0039999999999887</c:v>
                </c:pt>
                <c:pt idx="208">
                  <c:v>1.0044999999999886</c:v>
                </c:pt>
                <c:pt idx="209">
                  <c:v>1.0049999999999886</c:v>
                </c:pt>
                <c:pt idx="210">
                  <c:v>1.0054999999999885</c:v>
                </c:pt>
                <c:pt idx="211">
                  <c:v>1.0059999999999885</c:v>
                </c:pt>
                <c:pt idx="212">
                  <c:v>1.0064999999999884</c:v>
                </c:pt>
                <c:pt idx="213">
                  <c:v>1.0069999999999883</c:v>
                </c:pt>
                <c:pt idx="214">
                  <c:v>1.0074999999999883</c:v>
                </c:pt>
                <c:pt idx="215">
                  <c:v>1.0079999999999882</c:v>
                </c:pt>
                <c:pt idx="216">
                  <c:v>1.0084999999999882</c:v>
                </c:pt>
                <c:pt idx="217">
                  <c:v>1.0089999999999881</c:v>
                </c:pt>
                <c:pt idx="218">
                  <c:v>1.0094999999999881</c:v>
                </c:pt>
                <c:pt idx="219">
                  <c:v>1.009999999999988</c:v>
                </c:pt>
                <c:pt idx="220">
                  <c:v>1.010499999999988</c:v>
                </c:pt>
                <c:pt idx="221">
                  <c:v>1.0109999999999879</c:v>
                </c:pt>
                <c:pt idx="222">
                  <c:v>1.0114999999999879</c:v>
                </c:pt>
                <c:pt idx="223">
                  <c:v>1.0119999999999878</c:v>
                </c:pt>
                <c:pt idx="224">
                  <c:v>1.0124999999999877</c:v>
                </c:pt>
                <c:pt idx="225">
                  <c:v>1.0129999999999877</c:v>
                </c:pt>
                <c:pt idx="226">
                  <c:v>1.0134999999999876</c:v>
                </c:pt>
                <c:pt idx="227">
                  <c:v>1.0139999999999876</c:v>
                </c:pt>
                <c:pt idx="228">
                  <c:v>1.0144999999999875</c:v>
                </c:pt>
                <c:pt idx="229">
                  <c:v>1.0149999999999875</c:v>
                </c:pt>
                <c:pt idx="230">
                  <c:v>1.0154999999999874</c:v>
                </c:pt>
                <c:pt idx="231">
                  <c:v>1.0159999999999874</c:v>
                </c:pt>
                <c:pt idx="232">
                  <c:v>1.0164999999999873</c:v>
                </c:pt>
                <c:pt idx="233">
                  <c:v>1.0169999999999872</c:v>
                </c:pt>
                <c:pt idx="234">
                  <c:v>1.0174999999999872</c:v>
                </c:pt>
                <c:pt idx="235">
                  <c:v>1.0179999999999871</c:v>
                </c:pt>
                <c:pt idx="236">
                  <c:v>1.0184999999999871</c:v>
                </c:pt>
                <c:pt idx="237">
                  <c:v>1.018999999999987</c:v>
                </c:pt>
                <c:pt idx="238">
                  <c:v>1.019499999999987</c:v>
                </c:pt>
                <c:pt idx="239">
                  <c:v>1.0199999999999869</c:v>
                </c:pt>
                <c:pt idx="240">
                  <c:v>1.0204999999999869</c:v>
                </c:pt>
                <c:pt idx="241">
                  <c:v>1.0209999999999868</c:v>
                </c:pt>
                <c:pt idx="242">
                  <c:v>1.0214999999999868</c:v>
                </c:pt>
                <c:pt idx="243">
                  <c:v>1.0219999999999867</c:v>
                </c:pt>
                <c:pt idx="244">
                  <c:v>1.0224999999999866</c:v>
                </c:pt>
                <c:pt idx="245">
                  <c:v>1.0229999999999866</c:v>
                </c:pt>
                <c:pt idx="246">
                  <c:v>1.0234999999999865</c:v>
                </c:pt>
                <c:pt idx="247">
                  <c:v>1.0239999999999865</c:v>
                </c:pt>
                <c:pt idx="248">
                  <c:v>1.0244999999999864</c:v>
                </c:pt>
                <c:pt idx="249">
                  <c:v>1.0249999999999864</c:v>
                </c:pt>
                <c:pt idx="250">
                  <c:v>1.0254999999999863</c:v>
                </c:pt>
                <c:pt idx="251">
                  <c:v>1.0259999999999863</c:v>
                </c:pt>
                <c:pt idx="252">
                  <c:v>1.0264999999999862</c:v>
                </c:pt>
                <c:pt idx="253">
                  <c:v>1.0269999999999861</c:v>
                </c:pt>
                <c:pt idx="254">
                  <c:v>1.0274999999999861</c:v>
                </c:pt>
                <c:pt idx="255">
                  <c:v>1.027999999999986</c:v>
                </c:pt>
                <c:pt idx="256">
                  <c:v>1.028499999999986</c:v>
                </c:pt>
                <c:pt idx="257">
                  <c:v>1.0289999999999859</c:v>
                </c:pt>
                <c:pt idx="258">
                  <c:v>1.0294999999999859</c:v>
                </c:pt>
                <c:pt idx="259">
                  <c:v>1.0299999999999858</c:v>
                </c:pt>
                <c:pt idx="260">
                  <c:v>1.0304999999999858</c:v>
                </c:pt>
                <c:pt idx="261">
                  <c:v>1.0309999999999857</c:v>
                </c:pt>
                <c:pt idx="262">
                  <c:v>1.0314999999999857</c:v>
                </c:pt>
                <c:pt idx="263">
                  <c:v>1.0319999999999856</c:v>
                </c:pt>
                <c:pt idx="264">
                  <c:v>1.0324999999999855</c:v>
                </c:pt>
                <c:pt idx="265">
                  <c:v>1.0329999999999855</c:v>
                </c:pt>
                <c:pt idx="266">
                  <c:v>1.0334999999999854</c:v>
                </c:pt>
                <c:pt idx="267">
                  <c:v>1.0339999999999854</c:v>
                </c:pt>
                <c:pt idx="268">
                  <c:v>1.0344999999999853</c:v>
                </c:pt>
                <c:pt idx="269">
                  <c:v>1.0349999999999853</c:v>
                </c:pt>
                <c:pt idx="270">
                  <c:v>1.0354999999999852</c:v>
                </c:pt>
                <c:pt idx="271">
                  <c:v>1.0359999999999852</c:v>
                </c:pt>
                <c:pt idx="272">
                  <c:v>1.0364999999999851</c:v>
                </c:pt>
                <c:pt idx="273">
                  <c:v>1.036999999999985</c:v>
                </c:pt>
                <c:pt idx="274">
                  <c:v>1.037499999999985</c:v>
                </c:pt>
                <c:pt idx="275">
                  <c:v>1.0379999999999849</c:v>
                </c:pt>
                <c:pt idx="276">
                  <c:v>1.0384999999999849</c:v>
                </c:pt>
                <c:pt idx="277">
                  <c:v>1.0389999999999848</c:v>
                </c:pt>
                <c:pt idx="278">
                  <c:v>1.0394999999999848</c:v>
                </c:pt>
                <c:pt idx="279">
                  <c:v>1.0399999999999847</c:v>
                </c:pt>
                <c:pt idx="280">
                  <c:v>1.0404999999999847</c:v>
                </c:pt>
                <c:pt idx="281">
                  <c:v>1.0409999999999846</c:v>
                </c:pt>
                <c:pt idx="282">
                  <c:v>1.0414999999999845</c:v>
                </c:pt>
                <c:pt idx="283">
                  <c:v>1.0419999999999845</c:v>
                </c:pt>
                <c:pt idx="284">
                  <c:v>1.0424999999999844</c:v>
                </c:pt>
                <c:pt idx="285">
                  <c:v>1.0429999999999844</c:v>
                </c:pt>
                <c:pt idx="286">
                  <c:v>1.0434999999999843</c:v>
                </c:pt>
                <c:pt idx="287">
                  <c:v>1.0439999999999843</c:v>
                </c:pt>
                <c:pt idx="288">
                  <c:v>1.0444999999999842</c:v>
                </c:pt>
                <c:pt idx="289">
                  <c:v>1.0449999999999842</c:v>
                </c:pt>
                <c:pt idx="290">
                  <c:v>1.0454999999999841</c:v>
                </c:pt>
                <c:pt idx="291">
                  <c:v>1.0459999999999841</c:v>
                </c:pt>
                <c:pt idx="292">
                  <c:v>1.046499999999984</c:v>
                </c:pt>
                <c:pt idx="293">
                  <c:v>1.0469999999999839</c:v>
                </c:pt>
                <c:pt idx="294">
                  <c:v>1.0474999999999839</c:v>
                </c:pt>
                <c:pt idx="295">
                  <c:v>1.0479999999999838</c:v>
                </c:pt>
                <c:pt idx="296">
                  <c:v>1.0484999999999838</c:v>
                </c:pt>
                <c:pt idx="297">
                  <c:v>1.0489999999999837</c:v>
                </c:pt>
                <c:pt idx="298">
                  <c:v>1.0494999999999837</c:v>
                </c:pt>
                <c:pt idx="299">
                  <c:v>1.0499999999999836</c:v>
                </c:pt>
                <c:pt idx="300">
                  <c:v>1.0504999999999836</c:v>
                </c:pt>
                <c:pt idx="301">
                  <c:v>1.0509999999999835</c:v>
                </c:pt>
                <c:pt idx="302">
                  <c:v>1.0514999999999834</c:v>
                </c:pt>
                <c:pt idx="303">
                  <c:v>1.0519999999999834</c:v>
                </c:pt>
                <c:pt idx="304">
                  <c:v>1.0524999999999833</c:v>
                </c:pt>
                <c:pt idx="305">
                  <c:v>1.0529999999999833</c:v>
                </c:pt>
                <c:pt idx="306">
                  <c:v>1.0534999999999832</c:v>
                </c:pt>
                <c:pt idx="307">
                  <c:v>1.0539999999999832</c:v>
                </c:pt>
                <c:pt idx="308">
                  <c:v>1.0544999999999831</c:v>
                </c:pt>
                <c:pt idx="309">
                  <c:v>1.0549999999999831</c:v>
                </c:pt>
                <c:pt idx="310">
                  <c:v>1.055499999999983</c:v>
                </c:pt>
                <c:pt idx="311">
                  <c:v>1.055999999999983</c:v>
                </c:pt>
                <c:pt idx="312">
                  <c:v>1.0564999999999829</c:v>
                </c:pt>
                <c:pt idx="313">
                  <c:v>1.0569999999999828</c:v>
                </c:pt>
                <c:pt idx="314">
                  <c:v>1.0574999999999828</c:v>
                </c:pt>
                <c:pt idx="315">
                  <c:v>1.0579999999999827</c:v>
                </c:pt>
                <c:pt idx="316">
                  <c:v>1.0584999999999827</c:v>
                </c:pt>
                <c:pt idx="317">
                  <c:v>1.0589999999999826</c:v>
                </c:pt>
                <c:pt idx="318">
                  <c:v>1.0594999999999826</c:v>
                </c:pt>
                <c:pt idx="319">
                  <c:v>1.0599999999999825</c:v>
                </c:pt>
                <c:pt idx="320">
                  <c:v>1.0604999999999825</c:v>
                </c:pt>
                <c:pt idx="321">
                  <c:v>1.0609999999999824</c:v>
                </c:pt>
                <c:pt idx="322">
                  <c:v>1.0614999999999823</c:v>
                </c:pt>
                <c:pt idx="323">
                  <c:v>1.0619999999999823</c:v>
                </c:pt>
                <c:pt idx="324">
                  <c:v>1.0624999999999822</c:v>
                </c:pt>
                <c:pt idx="325">
                  <c:v>1.0629999999999822</c:v>
                </c:pt>
                <c:pt idx="326">
                  <c:v>1.0634999999999821</c:v>
                </c:pt>
                <c:pt idx="327">
                  <c:v>1.0639999999999821</c:v>
                </c:pt>
                <c:pt idx="328">
                  <c:v>1.064499999999982</c:v>
                </c:pt>
                <c:pt idx="329">
                  <c:v>1.064999999999982</c:v>
                </c:pt>
                <c:pt idx="330">
                  <c:v>1.0654999999999819</c:v>
                </c:pt>
                <c:pt idx="331">
                  <c:v>1.0659999999999819</c:v>
                </c:pt>
                <c:pt idx="332">
                  <c:v>1.0664999999999818</c:v>
                </c:pt>
                <c:pt idx="333">
                  <c:v>1.0669999999999817</c:v>
                </c:pt>
                <c:pt idx="334">
                  <c:v>1.0674999999999817</c:v>
                </c:pt>
                <c:pt idx="335">
                  <c:v>1.0679999999999816</c:v>
                </c:pt>
                <c:pt idx="336">
                  <c:v>1.0684999999999816</c:v>
                </c:pt>
                <c:pt idx="337">
                  <c:v>1.0689999999999815</c:v>
                </c:pt>
                <c:pt idx="338">
                  <c:v>1.0694999999999815</c:v>
                </c:pt>
                <c:pt idx="339">
                  <c:v>1.0699999999999814</c:v>
                </c:pt>
                <c:pt idx="340">
                  <c:v>1.0704999999999814</c:v>
                </c:pt>
                <c:pt idx="341">
                  <c:v>1.0709999999999813</c:v>
                </c:pt>
                <c:pt idx="342">
                  <c:v>1.0714999999999812</c:v>
                </c:pt>
                <c:pt idx="343">
                  <c:v>1.0719999999999812</c:v>
                </c:pt>
                <c:pt idx="344">
                  <c:v>1.0724999999999811</c:v>
                </c:pt>
                <c:pt idx="345">
                  <c:v>1.0729999999999811</c:v>
                </c:pt>
                <c:pt idx="346">
                  <c:v>1.073499999999981</c:v>
                </c:pt>
                <c:pt idx="347">
                  <c:v>1.073999999999981</c:v>
                </c:pt>
                <c:pt idx="348">
                  <c:v>1.0744999999999809</c:v>
                </c:pt>
                <c:pt idx="349">
                  <c:v>1.0749999999999809</c:v>
                </c:pt>
                <c:pt idx="350">
                  <c:v>1.0754999999999808</c:v>
                </c:pt>
                <c:pt idx="351">
                  <c:v>1.0759999999999807</c:v>
                </c:pt>
                <c:pt idx="352">
                  <c:v>1.0764999999999807</c:v>
                </c:pt>
                <c:pt idx="353">
                  <c:v>1.0769999999999806</c:v>
                </c:pt>
                <c:pt idx="354">
                  <c:v>1.0774999999999806</c:v>
                </c:pt>
                <c:pt idx="355">
                  <c:v>1.0779999999999805</c:v>
                </c:pt>
                <c:pt idx="356">
                  <c:v>1.0784999999999805</c:v>
                </c:pt>
                <c:pt idx="357">
                  <c:v>1.0789999999999804</c:v>
                </c:pt>
                <c:pt idx="358">
                  <c:v>1.0794999999999804</c:v>
                </c:pt>
                <c:pt idx="359">
                  <c:v>1.0799999999999803</c:v>
                </c:pt>
                <c:pt idx="360">
                  <c:v>1.0804999999999803</c:v>
                </c:pt>
                <c:pt idx="361">
                  <c:v>1.0809999999999802</c:v>
                </c:pt>
                <c:pt idx="362">
                  <c:v>1.0814999999999801</c:v>
                </c:pt>
                <c:pt idx="363">
                  <c:v>1.0819999999999801</c:v>
                </c:pt>
                <c:pt idx="364">
                  <c:v>1.08249999999998</c:v>
                </c:pt>
                <c:pt idx="365">
                  <c:v>1.08299999999998</c:v>
                </c:pt>
                <c:pt idx="366">
                  <c:v>1.0834999999999799</c:v>
                </c:pt>
                <c:pt idx="367">
                  <c:v>1.0839999999999799</c:v>
                </c:pt>
                <c:pt idx="368">
                  <c:v>1.0844999999999798</c:v>
                </c:pt>
                <c:pt idx="369">
                  <c:v>1.0849999999999798</c:v>
                </c:pt>
                <c:pt idx="370">
                  <c:v>1.0854999999999797</c:v>
                </c:pt>
                <c:pt idx="371">
                  <c:v>1.0859999999999796</c:v>
                </c:pt>
                <c:pt idx="372">
                  <c:v>1.0864999999999796</c:v>
                </c:pt>
                <c:pt idx="373">
                  <c:v>1.0869999999999795</c:v>
                </c:pt>
                <c:pt idx="374">
                  <c:v>1.0874999999999795</c:v>
                </c:pt>
                <c:pt idx="375">
                  <c:v>1.0879999999999794</c:v>
                </c:pt>
                <c:pt idx="376">
                  <c:v>1.0884999999999794</c:v>
                </c:pt>
                <c:pt idx="377">
                  <c:v>1.0889999999999793</c:v>
                </c:pt>
                <c:pt idx="378">
                  <c:v>1.0894999999999793</c:v>
                </c:pt>
                <c:pt idx="379">
                  <c:v>1.0899999999999792</c:v>
                </c:pt>
                <c:pt idx="380">
                  <c:v>1.0904999999999792</c:v>
                </c:pt>
                <c:pt idx="381">
                  <c:v>1.0909999999999791</c:v>
                </c:pt>
                <c:pt idx="382">
                  <c:v>1.091499999999979</c:v>
                </c:pt>
                <c:pt idx="383">
                  <c:v>1.091999999999979</c:v>
                </c:pt>
                <c:pt idx="384">
                  <c:v>1.0924999999999789</c:v>
                </c:pt>
                <c:pt idx="385">
                  <c:v>1.0929999999999789</c:v>
                </c:pt>
                <c:pt idx="386">
                  <c:v>1.0934999999999788</c:v>
                </c:pt>
                <c:pt idx="387">
                  <c:v>1.0939999999999788</c:v>
                </c:pt>
                <c:pt idx="388">
                  <c:v>1.0944999999999787</c:v>
                </c:pt>
                <c:pt idx="389">
                  <c:v>1.0949999999999787</c:v>
                </c:pt>
                <c:pt idx="390">
                  <c:v>1.0954999999999786</c:v>
                </c:pt>
                <c:pt idx="391">
                  <c:v>1.0959999999999785</c:v>
                </c:pt>
                <c:pt idx="392">
                  <c:v>1.0964999999999785</c:v>
                </c:pt>
                <c:pt idx="393">
                  <c:v>1.0969999999999784</c:v>
                </c:pt>
                <c:pt idx="394">
                  <c:v>1.0974999999999784</c:v>
                </c:pt>
                <c:pt idx="395">
                  <c:v>1.0979999999999783</c:v>
                </c:pt>
                <c:pt idx="396">
                  <c:v>1.0984999999999783</c:v>
                </c:pt>
                <c:pt idx="397">
                  <c:v>1.0989999999999782</c:v>
                </c:pt>
                <c:pt idx="398">
                  <c:v>1.0994999999999782</c:v>
                </c:pt>
                <c:pt idx="399">
                  <c:v>1.0999999999999781</c:v>
                </c:pt>
                <c:pt idx="400">
                  <c:v>1.1004999999999781</c:v>
                </c:pt>
                <c:pt idx="401">
                  <c:v>1.100999999999978</c:v>
                </c:pt>
                <c:pt idx="402">
                  <c:v>1.1014999999999779</c:v>
                </c:pt>
                <c:pt idx="403">
                  <c:v>1.1019999999999779</c:v>
                </c:pt>
                <c:pt idx="404">
                  <c:v>1.1024999999999778</c:v>
                </c:pt>
                <c:pt idx="405">
                  <c:v>1.1029999999999778</c:v>
                </c:pt>
                <c:pt idx="406">
                  <c:v>1.1034999999999777</c:v>
                </c:pt>
                <c:pt idx="407">
                  <c:v>1.1039999999999777</c:v>
                </c:pt>
                <c:pt idx="408">
                  <c:v>1.1044999999999776</c:v>
                </c:pt>
                <c:pt idx="409">
                  <c:v>1.1049999999999776</c:v>
                </c:pt>
                <c:pt idx="410">
                  <c:v>1.1054999999999775</c:v>
                </c:pt>
                <c:pt idx="411">
                  <c:v>1.1059999999999774</c:v>
                </c:pt>
                <c:pt idx="412">
                  <c:v>1.1064999999999774</c:v>
                </c:pt>
                <c:pt idx="413">
                  <c:v>1.1069999999999773</c:v>
                </c:pt>
                <c:pt idx="414">
                  <c:v>1.1074999999999773</c:v>
                </c:pt>
                <c:pt idx="415">
                  <c:v>1.1079999999999772</c:v>
                </c:pt>
                <c:pt idx="416">
                  <c:v>1.1084999999999772</c:v>
                </c:pt>
                <c:pt idx="417">
                  <c:v>1.1089999999999771</c:v>
                </c:pt>
                <c:pt idx="418">
                  <c:v>1.1094999999999771</c:v>
                </c:pt>
                <c:pt idx="419">
                  <c:v>1.109999999999977</c:v>
                </c:pt>
                <c:pt idx="420">
                  <c:v>1.1104999999999769</c:v>
                </c:pt>
                <c:pt idx="421">
                  <c:v>1.1109999999999769</c:v>
                </c:pt>
                <c:pt idx="422">
                  <c:v>1.1114999999999768</c:v>
                </c:pt>
                <c:pt idx="423">
                  <c:v>1.1119999999999768</c:v>
                </c:pt>
                <c:pt idx="424">
                  <c:v>1.1124999999999767</c:v>
                </c:pt>
                <c:pt idx="425">
                  <c:v>1.1129999999999767</c:v>
                </c:pt>
                <c:pt idx="426">
                  <c:v>1.1134999999999766</c:v>
                </c:pt>
                <c:pt idx="427">
                  <c:v>1.1139999999999766</c:v>
                </c:pt>
                <c:pt idx="428">
                  <c:v>1.1144999999999765</c:v>
                </c:pt>
                <c:pt idx="429">
                  <c:v>1.1149999999999765</c:v>
                </c:pt>
                <c:pt idx="430">
                  <c:v>1.1154999999999764</c:v>
                </c:pt>
                <c:pt idx="431">
                  <c:v>1.1159999999999763</c:v>
                </c:pt>
                <c:pt idx="432">
                  <c:v>1.1164999999999763</c:v>
                </c:pt>
                <c:pt idx="433">
                  <c:v>1.1169999999999762</c:v>
                </c:pt>
                <c:pt idx="434">
                  <c:v>1.1174999999999762</c:v>
                </c:pt>
                <c:pt idx="435">
                  <c:v>1.1179999999999761</c:v>
                </c:pt>
                <c:pt idx="436">
                  <c:v>1.1184999999999761</c:v>
                </c:pt>
                <c:pt idx="437">
                  <c:v>1.118999999999976</c:v>
                </c:pt>
                <c:pt idx="438">
                  <c:v>1.119499999999976</c:v>
                </c:pt>
                <c:pt idx="439">
                  <c:v>1.1199999999999759</c:v>
                </c:pt>
                <c:pt idx="440">
                  <c:v>1.1204999999999758</c:v>
                </c:pt>
                <c:pt idx="441">
                  <c:v>1.1209999999999758</c:v>
                </c:pt>
                <c:pt idx="442">
                  <c:v>1.1214999999999757</c:v>
                </c:pt>
                <c:pt idx="443">
                  <c:v>1.1219999999999757</c:v>
                </c:pt>
                <c:pt idx="444">
                  <c:v>1.1224999999999756</c:v>
                </c:pt>
                <c:pt idx="445">
                  <c:v>1.1229999999999756</c:v>
                </c:pt>
                <c:pt idx="446">
                  <c:v>1.1234999999999755</c:v>
                </c:pt>
                <c:pt idx="447">
                  <c:v>1.1239999999999755</c:v>
                </c:pt>
                <c:pt idx="448">
                  <c:v>1.1244999999999754</c:v>
                </c:pt>
                <c:pt idx="449">
                  <c:v>1.1249999999999754</c:v>
                </c:pt>
                <c:pt idx="450">
                  <c:v>1.1254999999999753</c:v>
                </c:pt>
                <c:pt idx="451">
                  <c:v>1.1259999999999752</c:v>
                </c:pt>
                <c:pt idx="452">
                  <c:v>1.1264999999999752</c:v>
                </c:pt>
                <c:pt idx="453">
                  <c:v>1.1269999999999751</c:v>
                </c:pt>
                <c:pt idx="454">
                  <c:v>1.1274999999999751</c:v>
                </c:pt>
                <c:pt idx="455">
                  <c:v>1.127999999999975</c:v>
                </c:pt>
                <c:pt idx="456">
                  <c:v>1.128499999999975</c:v>
                </c:pt>
                <c:pt idx="457">
                  <c:v>1.1289999999999749</c:v>
                </c:pt>
                <c:pt idx="458">
                  <c:v>1.1294999999999749</c:v>
                </c:pt>
                <c:pt idx="459">
                  <c:v>1.1299999999999748</c:v>
                </c:pt>
                <c:pt idx="460">
                  <c:v>1.1304999999999747</c:v>
                </c:pt>
                <c:pt idx="461">
                  <c:v>1.1309999999999747</c:v>
                </c:pt>
                <c:pt idx="462">
                  <c:v>1.1314999999999746</c:v>
                </c:pt>
                <c:pt idx="463">
                  <c:v>1.1319999999999746</c:v>
                </c:pt>
                <c:pt idx="464">
                  <c:v>1.1324999999999745</c:v>
                </c:pt>
                <c:pt idx="465">
                  <c:v>1.1329999999999745</c:v>
                </c:pt>
                <c:pt idx="466">
                  <c:v>1.1334999999999744</c:v>
                </c:pt>
                <c:pt idx="467">
                  <c:v>1.1339999999999744</c:v>
                </c:pt>
                <c:pt idx="468">
                  <c:v>1.1344999999999743</c:v>
                </c:pt>
                <c:pt idx="469">
                  <c:v>1.1349999999999743</c:v>
                </c:pt>
                <c:pt idx="470">
                  <c:v>1.1354999999999742</c:v>
                </c:pt>
                <c:pt idx="471">
                  <c:v>1.1359999999999741</c:v>
                </c:pt>
                <c:pt idx="472">
                  <c:v>1.1364999999999741</c:v>
                </c:pt>
                <c:pt idx="473">
                  <c:v>1.136999999999974</c:v>
                </c:pt>
                <c:pt idx="474">
                  <c:v>1.137499999999974</c:v>
                </c:pt>
                <c:pt idx="475">
                  <c:v>1.1379999999999739</c:v>
                </c:pt>
                <c:pt idx="476">
                  <c:v>1.1384999999999739</c:v>
                </c:pt>
                <c:pt idx="477">
                  <c:v>1.1389999999999738</c:v>
                </c:pt>
                <c:pt idx="478">
                  <c:v>1.1394999999999738</c:v>
                </c:pt>
                <c:pt idx="479">
                  <c:v>1.1399999999999737</c:v>
                </c:pt>
                <c:pt idx="480">
                  <c:v>1.1404999999999736</c:v>
                </c:pt>
                <c:pt idx="481">
                  <c:v>1.1409999999999736</c:v>
                </c:pt>
                <c:pt idx="482">
                  <c:v>1.1414999999999735</c:v>
                </c:pt>
                <c:pt idx="483">
                  <c:v>1.1419999999999735</c:v>
                </c:pt>
                <c:pt idx="484">
                  <c:v>1.1424999999999734</c:v>
                </c:pt>
                <c:pt idx="485">
                  <c:v>1.1429999999999734</c:v>
                </c:pt>
                <c:pt idx="486">
                  <c:v>1.1434999999999733</c:v>
                </c:pt>
                <c:pt idx="487">
                  <c:v>1.1439999999999733</c:v>
                </c:pt>
                <c:pt idx="488">
                  <c:v>1.1444999999999732</c:v>
                </c:pt>
                <c:pt idx="489">
                  <c:v>1.1449999999999732</c:v>
                </c:pt>
                <c:pt idx="490">
                  <c:v>1.1454999999999731</c:v>
                </c:pt>
                <c:pt idx="491">
                  <c:v>1.145999999999973</c:v>
                </c:pt>
                <c:pt idx="492">
                  <c:v>1.146499999999973</c:v>
                </c:pt>
                <c:pt idx="493">
                  <c:v>1.1469999999999729</c:v>
                </c:pt>
                <c:pt idx="494">
                  <c:v>1.1474999999999729</c:v>
                </c:pt>
                <c:pt idx="495">
                  <c:v>1.1479999999999728</c:v>
                </c:pt>
              </c:numCache>
            </c:numRef>
          </c:xVal>
          <c:yVal>
            <c:numRef>
              <c:f>演算処理!$AH$33:$AH$528</c:f>
              <c:numCache>
                <c:formatCode>General</c:formatCode>
                <c:ptCount val="496"/>
                <c:pt idx="0">
                  <c:v>-17.358978931455617</c:v>
                </c:pt>
                <c:pt idx="1">
                  <c:v>-17.305282064942556</c:v>
                </c:pt>
                <c:pt idx="2">
                  <c:v>-17.251398648639164</c:v>
                </c:pt>
                <c:pt idx="3">
                  <c:v>-17.197326923376803</c:v>
                </c:pt>
                <c:pt idx="4">
                  <c:v>-17.143065107246503</c:v>
                </c:pt>
                <c:pt idx="5">
                  <c:v>-17.088611395225676</c:v>
                </c:pt>
                <c:pt idx="6">
                  <c:v>-17.03396395879771</c:v>
                </c:pt>
                <c:pt idx="7">
                  <c:v>-16.979120945564489</c:v>
                </c:pt>
                <c:pt idx="8">
                  <c:v>-16.924080478851522</c:v>
                </c:pt>
                <c:pt idx="9">
                  <c:v>-16.868840657305675</c:v>
                </c:pt>
                <c:pt idx="10">
                  <c:v>-16.813399554485322</c:v>
                </c:pt>
                <c:pt idx="11">
                  <c:v>-16.757755218442764</c:v>
                </c:pt>
                <c:pt idx="12">
                  <c:v>-16.701905671298707</c:v>
                </c:pt>
                <c:pt idx="13">
                  <c:v>-16.64584890880889</c:v>
                </c:pt>
                <c:pt idx="14">
                  <c:v>-16.589582899922341</c:v>
                </c:pt>
                <c:pt idx="15">
                  <c:v>-16.53310558633148</c:v>
                </c:pt>
                <c:pt idx="16">
                  <c:v>-16.47641488201366</c:v>
                </c:pt>
                <c:pt idx="17">
                  <c:v>-16.419508672764152</c:v>
                </c:pt>
                <c:pt idx="18">
                  <c:v>-16.362384815720333</c:v>
                </c:pt>
                <c:pt idx="19">
                  <c:v>-16.305041138876895</c:v>
                </c:pt>
                <c:pt idx="20">
                  <c:v>-16.247475440592105</c:v>
                </c:pt>
                <c:pt idx="21">
                  <c:v>-16.189685489084745</c:v>
                </c:pt>
                <c:pt idx="22">
                  <c:v>-16.131669021921624</c:v>
                </c:pt>
                <c:pt idx="23">
                  <c:v>-16.073423745495646</c:v>
                </c:pt>
                <c:pt idx="24">
                  <c:v>-16.014947334494149</c:v>
                </c:pt>
                <c:pt idx="25">
                  <c:v>-15.956237431357296</c:v>
                </c:pt>
                <c:pt idx="26">
                  <c:v>-15.897291645726611</c:v>
                </c:pt>
                <c:pt idx="27">
                  <c:v>-15.838107553883203</c:v>
                </c:pt>
                <c:pt idx="28">
                  <c:v>-15.778682698175819</c:v>
                </c:pt>
                <c:pt idx="29">
                  <c:v>-15.71901458643829</c:v>
                </c:pt>
                <c:pt idx="30">
                  <c:v>-15.659100691396461</c:v>
                </c:pt>
                <c:pt idx="31">
                  <c:v>-15.598938450064349</c:v>
                </c:pt>
                <c:pt idx="32">
                  <c:v>-15.53852526312933</c:v>
                </c:pt>
                <c:pt idx="33">
                  <c:v>-15.477858494326389</c:v>
                </c:pt>
                <c:pt idx="34">
                  <c:v>-15.416935469801132</c:v>
                </c:pt>
                <c:pt idx="35">
                  <c:v>-15.355753477461487</c:v>
                </c:pt>
                <c:pt idx="36">
                  <c:v>-15.294309766318012</c:v>
                </c:pt>
                <c:pt idx="37">
                  <c:v>-15.232601545812638</c:v>
                </c:pt>
                <c:pt idx="38">
                  <c:v>-15.170625985135782</c:v>
                </c:pt>
                <c:pt idx="39">
                  <c:v>-15.108380212531642</c:v>
                </c:pt>
                <c:pt idx="40">
                  <c:v>-15.045861314591702</c:v>
                </c:pt>
                <c:pt idx="41">
                  <c:v>-14.983066335536321</c:v>
                </c:pt>
                <c:pt idx="42">
                  <c:v>-14.919992276484226</c:v>
                </c:pt>
                <c:pt idx="43">
                  <c:v>-14.856636094710034</c:v>
                </c:pt>
                <c:pt idx="44">
                  <c:v>-14.792994702889633</c:v>
                </c:pt>
                <c:pt idx="45">
                  <c:v>-14.729064968333441</c:v>
                </c:pt>
                <c:pt idx="46">
                  <c:v>-14.664843712207485</c:v>
                </c:pt>
                <c:pt idx="47">
                  <c:v>-14.6003277087424</c:v>
                </c:pt>
                <c:pt idx="48">
                  <c:v>-14.535513684430247</c:v>
                </c:pt>
                <c:pt idx="49">
                  <c:v>-14.47039831720935</c:v>
                </c:pt>
                <c:pt idx="50">
                  <c:v>-14.404978235637094</c:v>
                </c:pt>
                <c:pt idx="51">
                  <c:v>-14.339250018050841</c:v>
                </c:pt>
                <c:pt idx="52">
                  <c:v>-14.273210191717139</c:v>
                </c:pt>
                <c:pt idx="53">
                  <c:v>-14.206855231969319</c:v>
                </c:pt>
                <c:pt idx="54">
                  <c:v>-14.140181561333712</c:v>
                </c:pt>
                <c:pt idx="55">
                  <c:v>-14.073185548644755</c:v>
                </c:pt>
                <c:pt idx="56">
                  <c:v>-14.005863508149197</c:v>
                </c:pt>
                <c:pt idx="57">
                  <c:v>-13.938211698599805</c:v>
                </c:pt>
                <c:pt idx="58">
                  <c:v>-13.87022632233891</c:v>
                </c:pt>
                <c:pt idx="59">
                  <c:v>-13.801903524372307</c:v>
                </c:pt>
                <c:pt idx="60">
                  <c:v>-13.733239391433775</c:v>
                </c:pt>
                <c:pt idx="61">
                  <c:v>-13.66422995104112</c:v>
                </c:pt>
                <c:pt idx="62">
                  <c:v>-13.594871170544085</c:v>
                </c:pt>
                <c:pt idx="63">
                  <c:v>-13.525158956164972</c:v>
                </c:pt>
                <c:pt idx="64">
                  <c:v>-13.455089152032656</c:v>
                </c:pt>
                <c:pt idx="65">
                  <c:v>-13.38465753921108</c:v>
                </c:pt>
                <c:pt idx="66">
                  <c:v>-13.313859834722964</c:v>
                </c:pt>
                <c:pt idx="67">
                  <c:v>-13.242691690569925</c:v>
                </c:pt>
                <c:pt idx="68">
                  <c:v>-13.171148692750265</c:v>
                </c:pt>
                <c:pt idx="69">
                  <c:v>-13.099226360275624</c:v>
                </c:pt>
                <c:pt idx="70">
                  <c:v>-13.026920144188061</c:v>
                </c:pt>
                <c:pt idx="71">
                  <c:v>-12.954225426579097</c:v>
                </c:pt>
                <c:pt idx="72">
                  <c:v>-12.8811375196125</c:v>
                </c:pt>
                <c:pt idx="73">
                  <c:v>-12.807651664552861</c:v>
                </c:pt>
                <c:pt idx="74">
                  <c:v>-12.733763030801867</c:v>
                </c:pt>
                <c:pt idx="75">
                  <c:v>-12.659466714944742</c:v>
                </c:pt>
                <c:pt idx="76">
                  <c:v>-12.584757739809469</c:v>
                </c:pt>
                <c:pt idx="77">
                  <c:v>-12.50963105354138</c:v>
                </c:pt>
                <c:pt idx="78">
                  <c:v>-12.434081528696272</c:v>
                </c:pt>
                <c:pt idx="79">
                  <c:v>-12.358103961355392</c:v>
                </c:pt>
                <c:pt idx="80">
                  <c:v>-12.281693070265852</c:v>
                </c:pt>
                <c:pt idx="81">
                  <c:v>-12.204843496010431</c:v>
                </c:pt>
                <c:pt idx="82">
                  <c:v>-12.127549800210959</c:v>
                </c:pt>
                <c:pt idx="83">
                  <c:v>-12.049806464770382</c:v>
                </c:pt>
                <c:pt idx="84">
                  <c:v>-11.971607891157861</c:v>
                </c:pt>
                <c:pt idx="85">
                  <c:v>-11.892948399743219</c:v>
                </c:pt>
                <c:pt idx="86">
                  <c:v>-11.813822229186293</c:v>
                </c:pt>
                <c:pt idx="87">
                  <c:v>-11.734223535887915</c:v>
                </c:pt>
                <c:pt idx="88">
                  <c:v>-11.654146393509532</c:v>
                </c:pt>
                <c:pt idx="89">
                  <c:v>-11.573584792569395</c:v>
                </c:pt>
                <c:pt idx="90">
                  <c:v>-11.492532640123581</c:v>
                </c:pt>
                <c:pt idx="91">
                  <c:v>-11.410983759540997</c:v>
                </c:pt>
                <c:pt idx="92">
                  <c:v>-11.328931890382332</c:v>
                </c:pt>
                <c:pt idx="93">
                  <c:v>-11.246370688393725</c:v>
                </c:pt>
                <c:pt idx="94">
                  <c:v>-11.163293725626735</c:v>
                </c:pt>
                <c:pt idx="95">
                  <c:v>-11.079694490697431</c:v>
                </c:pt>
                <c:pt idx="96">
                  <c:v>-10.995566389198343</c:v>
                </c:pt>
                <c:pt idx="97">
                  <c:v>-10.910902744278028</c:v>
                </c:pt>
                <c:pt idx="98">
                  <c:v>-10.825696797404692</c:v>
                </c:pt>
                <c:pt idx="99">
                  <c:v>-10.73994170933128</c:v>
                </c:pt>
                <c:pt idx="100">
                  <c:v>-10.653630561281135</c:v>
                </c:pt>
                <c:pt idx="101">
                  <c:v>-10.566756356374867</c:v>
                </c:pt>
                <c:pt idx="102">
                  <c:v>-10.479312021320833</c:v>
                </c:pt>
                <c:pt idx="103">
                  <c:v>-10.391290408393562</c:v>
                </c:pt>
                <c:pt idx="104">
                  <c:v>-10.302684297726465</c:v>
                </c:pt>
                <c:pt idx="105">
                  <c:v>-10.213486399947207</c:v>
                </c:pt>
                <c:pt idx="106">
                  <c:v>-10.123689359187091</c:v>
                </c:pt>
                <c:pt idx="107">
                  <c:v>-10.033285756497568</c:v>
                </c:pt>
                <c:pt idx="108">
                  <c:v>-9.9422681137105577</c:v>
                </c:pt>
                <c:pt idx="109">
                  <c:v>-9.8506288977818741</c:v>
                </c:pt>
                <c:pt idx="110">
                  <c:v>-9.7583605256605992</c:v>
                </c:pt>
                <c:pt idx="111">
                  <c:v>-9.665455369730612</c:v>
                </c:pt>
                <c:pt idx="112">
                  <c:v>-9.5719057638744758</c:v>
                </c:pt>
                <c:pt idx="113">
                  <c:v>-9.4777040102143477</c:v>
                </c:pt>
                <c:pt idx="114">
                  <c:v>-9.3828423865883455</c:v>
                </c:pt>
                <c:pt idx="115">
                  <c:v>-9.2873131548267533</c:v>
                </c:pt>
                <c:pt idx="116">
                  <c:v>-9.1911085698969544</c:v>
                </c:pt>
                <c:pt idx="117">
                  <c:v>-9.0942208899921226</c:v>
                </c:pt>
                <c:pt idx="118">
                  <c:v>-8.9966423876448705</c:v>
                </c:pt>
                <c:pt idx="119">
                  <c:v>-8.8983653619536405</c:v>
                </c:pt>
                <c:pt idx="120">
                  <c:v>-8.7993821520171522</c:v>
                </c:pt>
                <c:pt idx="121">
                  <c:v>-8.6996851516798799</c:v>
                </c:pt>
                <c:pt idx="122">
                  <c:v>-8.5992668256999565</c:v>
                </c:pt>
                <c:pt idx="123">
                  <c:v>-8.4981197274603364</c:v>
                </c:pt>
                <c:pt idx="124">
                  <c:v>-8.3962365183534651</c:v>
                </c:pt>
                <c:pt idx="125">
                  <c:v>-8.2936099889807622</c:v>
                </c:pt>
                <c:pt idx="126">
                  <c:v>-8.1902330823193878</c:v>
                </c:pt>
                <c:pt idx="127">
                  <c:v>-8.0860989190209391</c:v>
                </c:pt>
                <c:pt idx="128">
                  <c:v>-7.9812008250202551</c:v>
                </c:pt>
                <c:pt idx="129">
                  <c:v>-7.8755323616462611</c:v>
                </c:pt>
                <c:pt idx="130">
                  <c:v>-7.7690873584421407</c:v>
                </c:pt>
                <c:pt idx="131">
                  <c:v>-7.6618599489183739</c:v>
                </c:pt>
                <c:pt idx="132">
                  <c:v>-7.5538446094789933</c:v>
                </c:pt>
                <c:pt idx="133">
                  <c:v>-7.4450362017804386</c:v>
                </c:pt>
                <c:pt idx="134">
                  <c:v>-7.335430018801345</c:v>
                </c:pt>
                <c:pt idx="135">
                  <c:v>-7.225021834922698</c:v>
                </c:pt>
                <c:pt idx="136">
                  <c:v>-7.1138079603392104</c:v>
                </c:pt>
                <c:pt idx="137">
                  <c:v>-7.0017853001462784</c:v>
                </c:pt>
                <c:pt idx="138">
                  <c:v>-6.8889514184704677</c:v>
                </c:pt>
                <c:pt idx="139">
                  <c:v>-6.7753046080369241</c:v>
                </c:pt>
                <c:pt idx="140">
                  <c:v>-6.6608439655929139</c:v>
                </c:pt>
                <c:pt idx="141">
                  <c:v>-6.5455694736338534</c:v>
                </c:pt>
                <c:pt idx="142">
                  <c:v>-6.4294820889052096</c:v>
                </c:pt>
                <c:pt idx="143">
                  <c:v>-6.3125838381815189</c:v>
                </c:pt>
                <c:pt idx="144">
                  <c:v>-6.194877921851706</c:v>
                </c:pt>
                <c:pt idx="145">
                  <c:v>-6.0763688258666759</c:v>
                </c:pt>
                <c:pt idx="146">
                  <c:v>-5.9570624426318375</c:v>
                </c:pt>
                <c:pt idx="147">
                  <c:v>-5.8369662014513599</c:v>
                </c:pt>
                <c:pt idx="148">
                  <c:v>-5.7160892091535311</c:v>
                </c:pt>
                <c:pt idx="149">
                  <c:v>-5.5944424015449092</c:v>
                </c:pt>
                <c:pt idx="150">
                  <c:v>-5.4720387063549039</c:v>
                </c:pt>
                <c:pt idx="151">
                  <c:v>-5.3488932183405034</c:v>
                </c:pt>
                <c:pt idx="152">
                  <c:v>-5.2250233872210741</c:v>
                </c:pt>
                <c:pt idx="153">
                  <c:v>-5.1004492191029307</c:v>
                </c:pt>
                <c:pt idx="154">
                  <c:v>-4.975193492032183</c:v>
                </c:pt>
                <c:pt idx="155">
                  <c:v>-4.8492819862775454</c:v>
                </c:pt>
                <c:pt idx="156">
                  <c:v>-4.7227437298899115</c:v>
                </c:pt>
                <c:pt idx="157">
                  <c:v>-4.5956112600096315</c:v>
                </c:pt>
                <c:pt idx="158">
                  <c:v>-4.4679209002901805</c:v>
                </c:pt>
                <c:pt idx="159">
                  <c:v>-4.3397130546748617</c:v>
                </c:pt>
                <c:pt idx="160">
                  <c:v>-4.2110325175952301</c:v>
                </c:pt>
                <c:pt idx="161">
                  <c:v>-4.0819288004505614</c:v>
                </c:pt>
                <c:pt idx="162">
                  <c:v>-3.9524564739719992</c:v>
                </c:pt>
                <c:pt idx="163">
                  <c:v>-3.8226755257633362</c:v>
                </c:pt>
                <c:pt idx="164">
                  <c:v>-3.6926517319390095</c:v>
                </c:pt>
                <c:pt idx="165">
                  <c:v>-3.5624570413393735</c:v>
                </c:pt>
                <c:pt idx="166">
                  <c:v>-3.4321699702874198</c:v>
                </c:pt>
                <c:pt idx="167">
                  <c:v>-3.3018760052520664</c:v>
                </c:pt>
                <c:pt idx="168">
                  <c:v>-3.1716680100962829</c:v>
                </c:pt>
                <c:pt idx="169">
                  <c:v>-3.0416466338072183</c:v>
                </c:pt>
                <c:pt idx="170">
                  <c:v>-2.9119207137282368</c:v>
                </c:pt>
                <c:pt idx="171">
                  <c:v>-2.7826076683389918</c:v>
                </c:pt>
                <c:pt idx="172">
                  <c:v>-2.6538338725632342</c:v>
                </c:pt>
                <c:pt idx="173">
                  <c:v>-2.5257350074331226</c:v>
                </c:pt>
                <c:pt idx="174">
                  <c:v>-2.3984563747182155</c:v>
                </c:pt>
                <c:pt idx="175">
                  <c:v>-2.2721531658609431</c:v>
                </c:pt>
                <c:pt idx="176">
                  <c:v>-2.1469906732761213</c:v>
                </c:pt>
                <c:pt idx="177">
                  <c:v>-2.0231444308164122</c:v>
                </c:pt>
                <c:pt idx="178">
                  <c:v>-1.9008002690282231</c:v>
                </c:pt>
                <c:pt idx="179">
                  <c:v>-1.7801542697914057</c:v>
                </c:pt>
                <c:pt idx="180">
                  <c:v>-1.6614126041302921</c:v>
                </c:pt>
                <c:pt idx="181">
                  <c:v>-1.5447912364933294</c:v>
                </c:pt>
                <c:pt idx="182">
                  <c:v>-1.4305154787276122</c:v>
                </c:pt>
                <c:pt idx="183">
                  <c:v>-1.3188193774318502</c:v>
                </c:pt>
                <c:pt idx="184">
                  <c:v>-1.2099449194703267</c:v>
                </c:pt>
                <c:pt idx="185">
                  <c:v>-1.1041410422811879</c:v>
                </c:pt>
                <c:pt idx="186">
                  <c:v>-1.0016624383126898</c:v>
                </c:pt>
                <c:pt idx="187">
                  <c:v>-0.90276814654559123</c:v>
                </c:pt>
                <c:pt idx="188">
                  <c:v>-0.80771992865162734</c:v>
                </c:pt>
                <c:pt idx="189">
                  <c:v>-0.71678043288908522</c:v>
                </c:pt>
                <c:pt idx="190">
                  <c:v>-0.63021115528473581</c:v>
                </c:pt>
                <c:pt idx="191">
                  <c:v>-0.54827021485970306</c:v>
                </c:pt>
                <c:pt idx="192">
                  <c:v>-0.47120996741531107</c:v>
                </c:pt>
                <c:pt idx="193">
                  <c:v>-0.3992744904111783</c:v>
                </c:pt>
                <c:pt idx="194">
                  <c:v>-0.33269697937676967</c:v>
                </c:pt>
                <c:pt idx="195">
                  <c:v>-0.27169710367124811</c:v>
                </c:pt>
                <c:pt idx="196">
                  <c:v>-0.21647837577828466</c:v>
                </c:pt>
                <c:pt idx="197">
                  <c:v>-0.16722559321561503</c:v>
                </c:pt>
                <c:pt idx="198">
                  <c:v>-0.12410241510454141</c:v>
                </c:pt>
                <c:pt idx="199">
                  <c:v>-8.7249136103259961E-2</c:v>
                </c:pt>
                <c:pt idx="200">
                  <c:v>-5.6780718489124485E-2</c:v>
                </c:pt>
                <c:pt idx="201">
                  <c:v>-3.2785138555542132E-2</c:v>
                </c:pt>
                <c:pt idx="202">
                  <c:v>-1.5322096216660343E-2</c:v>
                </c:pt>
                <c:pt idx="203">
                  <c:v>-4.4221270202644625E-3</c:v>
                </c:pt>
                <c:pt idx="204">
                  <c:v>-8.6144065654430156E-5</c:v>
                </c:pt>
                <c:pt idx="205">
                  <c:v>-2.2854241748954786E-3</c:v>
                </c:pt>
                <c:pt idx="206">
                  <c:v>-1.0962038752384634E-2</c:v>
                </c:pt>
                <c:pt idx="207">
                  <c:v>-2.6029715830683871E-2</c:v>
                </c:pt>
                <c:pt idx="208">
                  <c:v>-4.7375106584278764E-2</c:v>
                </c:pt>
                <c:pt idx="209">
                  <c:v>-7.4859417782077886E-2</c:v>
                </c:pt>
                <c:pt idx="210">
                  <c:v>-0.10832036181846887</c:v>
                </c:pt>
                <c:pt idx="211">
                  <c:v>-0.14757436853189862</c:v>
                </c:pt>
                <c:pt idx="212">
                  <c:v>-0.19241899823281947</c:v>
                </c:pt>
                <c:pt idx="213">
                  <c:v>-0.24263549327932976</c:v>
                </c:pt>
                <c:pt idx="214">
                  <c:v>-0.29799140604377544</c:v>
                </c:pt>
                <c:pt idx="215">
                  <c:v>-0.35824324394686358</c:v>
                </c:pt>
                <c:pt idx="216">
                  <c:v>-0.42313907702211917</c:v>
                </c:pt>
                <c:pt idx="217">
                  <c:v>-0.49242105976709738</c:v>
                </c:pt>
                <c:pt idx="218">
                  <c:v>-0.56582782636388484</c:v>
                </c:pt>
                <c:pt idx="219">
                  <c:v>-0.64309672623952874</c:v>
                </c:pt>
                <c:pt idx="220">
                  <c:v>-0.72396587495849696</c:v>
                </c:pt>
                <c:pt idx="221">
                  <c:v>-0.80817600322250294</c:v>
                </c:pt>
                <c:pt idx="222">
                  <c:v>-0.89547209400277106</c:v>
                </c:pt>
                <c:pt idx="223">
                  <c:v>-0.98560480432940012</c:v>
                </c:pt>
                <c:pt idx="224">
                  <c:v>-1.0783316738719473</c:v>
                </c:pt>
                <c:pt idx="225">
                  <c:v>-1.1734181270970898</c:v>
                </c:pt>
                <c:pt idx="226">
                  <c:v>-1.2706382794726543</c:v>
                </c:pt>
                <c:pt idx="227">
                  <c:v>-1.3697755609434201</c:v>
                </c:pt>
                <c:pt idx="228">
                  <c:v>-1.4706231718043106</c:v>
                </c:pt>
                <c:pt idx="229">
                  <c:v>-1.5729843872390727</c:v>
                </c:pt>
                <c:pt idx="230">
                  <c:v>-1.6766727272865762</c:v>
                </c:pt>
                <c:pt idx="231">
                  <c:v>-1.7815120089551724</c:v>
                </c:pt>
                <c:pt idx="232">
                  <c:v>-1.8873362967376845</c:v>
                </c:pt>
                <c:pt idx="233">
                  <c:v>-1.993989766991465</c:v>
                </c:pt>
                <c:pt idx="234">
                  <c:v>-2.1013265006274424</c:v>
                </c:pt>
                <c:pt idx="235">
                  <c:v>-2.2092102173824482</c:v>
                </c:pt>
                <c:pt idx="236">
                  <c:v>-2.3175139636957747</c:v>
                </c:pt>
                <c:pt idx="237">
                  <c:v>-2.4261197649279778</c:v>
                </c:pt>
                <c:pt idx="238">
                  <c:v>-2.5349182513908532</c:v>
                </c:pt>
                <c:pt idx="239">
                  <c:v>-2.6438082664336098</c:v>
                </c:pt>
                <c:pt idx="240">
                  <c:v>-2.7526964636742264</c:v>
                </c:pt>
                <c:pt idx="241">
                  <c:v>-2.8614968993937411</c:v>
                </c:pt>
                <c:pt idx="242">
                  <c:v>-2.9701306251305652</c:v>
                </c:pt>
                <c:pt idx="243">
                  <c:v>-3.0785252846293898</c:v>
                </c:pt>
                <c:pt idx="244">
                  <c:v>-3.1866147185118034</c:v>
                </c:pt>
                <c:pt idx="245">
                  <c:v>-3.2943385793437936</c:v>
                </c:pt>
                <c:pt idx="246">
                  <c:v>-3.4016419591700982</c:v>
                </c:pt>
                <c:pt idx="247">
                  <c:v>-3.508475031065184</c:v>
                </c:pt>
                <c:pt idx="248">
                  <c:v>-3.6147927058059031</c:v>
                </c:pt>
                <c:pt idx="249">
                  <c:v>-3.7205543043939477</c:v>
                </c:pt>
                <c:pt idx="250">
                  <c:v>-3.8257232468434337</c:v>
                </c:pt>
                <c:pt idx="251">
                  <c:v>-3.9302667573875461</c:v>
                </c:pt>
                <c:pt idx="252">
                  <c:v>-4.0341555860481657</c:v>
                </c:pt>
                <c:pt idx="253">
                  <c:v>-4.1373637463402853</c:v>
                </c:pt>
                <c:pt idx="254">
                  <c:v>-4.2398682687504898</c:v>
                </c:pt>
                <c:pt idx="255">
                  <c:v>-4.3416489695237646</c:v>
                </c:pt>
                <c:pt idx="256">
                  <c:v>-4.4426882342157352</c:v>
                </c:pt>
                <c:pt idx="257">
                  <c:v>-4.5429708154118318</c:v>
                </c:pt>
                <c:pt idx="258">
                  <c:v>-4.6424836439765027</c:v>
                </c:pt>
                <c:pt idx="259">
                  <c:v>-4.7412156531737306</c:v>
                </c:pt>
                <c:pt idx="260">
                  <c:v>-4.8391576149889755</c:v>
                </c:pt>
                <c:pt idx="261">
                  <c:v>-4.9363019879833949</c:v>
                </c:pt>
                <c:pt idx="262">
                  <c:v>-5.0326427760168873</c:v>
                </c:pt>
                <c:pt idx="263">
                  <c:v>-5.1281753971922059</c:v>
                </c:pt>
                <c:pt idx="264">
                  <c:v>-5.2228965623890282</c:v>
                </c:pt>
                <c:pt idx="265">
                  <c:v>-5.3168041627797304</c:v>
                </c:pt>
                <c:pt idx="266">
                  <c:v>-5.4098971657429749</c:v>
                </c:pt>
                <c:pt idx="267">
                  <c:v>-5.5021755186170127</c:v>
                </c:pt>
                <c:pt idx="268">
                  <c:v>-5.5936400597621159</c:v>
                </c:pt>
                <c:pt idx="269">
                  <c:v>-5.6842924364292369</c:v>
                </c:pt>
                <c:pt idx="270">
                  <c:v>-5.7741350289594751</c:v>
                </c:pt>
                <c:pt idx="271">
                  <c:v>-5.8631708808665834</c:v>
                </c:pt>
                <c:pt idx="272">
                  <c:v>-5.9514036343815828</c:v>
                </c:pt>
                <c:pt idx="273">
                  <c:v>-6.0388374710646353</c:v>
                </c:pt>
                <c:pt idx="274">
                  <c:v>-6.1254770571142769</c:v>
                </c:pt>
                <c:pt idx="275">
                  <c:v>-6.2113274930287998</c:v>
                </c:pt>
                <c:pt idx="276">
                  <c:v>-6.2963942672970754</c:v>
                </c:pt>
                <c:pt idx="277">
                  <c:v>-6.3806832138182488</c:v>
                </c:pt>
                <c:pt idx="278">
                  <c:v>-6.464200472770675</c:v>
                </c:pt>
                <c:pt idx="279">
                  <c:v>-6.5469524546695981</c:v>
                </c:pt>
                <c:pt idx="280">
                  <c:v>-6.6289458073721041</c:v>
                </c:pt>
                <c:pt idx="281">
                  <c:v>-6.7101873858046428</c:v>
                </c:pt>
                <c:pt idx="282">
                  <c:v>-6.7906842242050827</c:v>
                </c:pt>
                <c:pt idx="283">
                  <c:v>-6.870443510686278</c:v>
                </c:pt>
                <c:pt idx="284">
                  <c:v>-6.9494725639422139</c:v>
                </c:pt>
                <c:pt idx="285">
                  <c:v>-7.027778811931304</c:v>
                </c:pt>
                <c:pt idx="286">
                  <c:v>-7.1053697723834874</c:v>
                </c:pt>
                <c:pt idx="287">
                  <c:v>-7.1822530349893823</c:v>
                </c:pt>
                <c:pt idx="288">
                  <c:v>-7.2584362451403814</c:v>
                </c:pt>
                <c:pt idx="289">
                  <c:v>-7.3339270890984789</c:v>
                </c:pt>
                <c:pt idx="290">
                  <c:v>-7.4087332804836334</c:v>
                </c:pt>
                <c:pt idx="291">
                  <c:v>-7.4828625479754578</c:v>
                </c:pt>
                <c:pt idx="292">
                  <c:v>-7.5563226241332551</c:v>
                </c:pt>
                <c:pt idx="293">
                  <c:v>-7.6291212352462567</c:v>
                </c:pt>
                <c:pt idx="294">
                  <c:v>-7.7012660921324771</c:v>
                </c:pt>
                <c:pt idx="295">
                  <c:v>-7.7727648818108364</c:v>
                </c:pt>
                <c:pt idx="296">
                  <c:v>-7.8436252599769984</c:v>
                </c:pt>
                <c:pt idx="297">
                  <c:v>-7.9138548442187879</c:v>
                </c:pt>
                <c:pt idx="298">
                  <c:v>-7.9834612079119625</c:v>
                </c:pt>
                <c:pt idx="299">
                  <c:v>-8.0524518747415481</c:v>
                </c:pt>
                <c:pt idx="300">
                  <c:v>-8.1208343137984365</c:v>
                </c:pt>
                <c:pt idx="301">
                  <c:v>-8.1886159352047159</c:v>
                </c:pt>
                <c:pt idx="302">
                  <c:v>-8.2558040862244688</c:v>
                </c:pt>
                <c:pt idx="303">
                  <c:v>-8.3224060478208433</c:v>
                </c:pt>
                <c:pt idx="304">
                  <c:v>-8.3884290316225645</c:v>
                </c:pt>
                <c:pt idx="305">
                  <c:v>-8.4538801772661447</c:v>
                </c:pt>
                <c:pt idx="306">
                  <c:v>-8.5187665500828285</c:v>
                </c:pt>
                <c:pt idx="307">
                  <c:v>-8.5830951391014949</c:v>
                </c:pt>
                <c:pt idx="308">
                  <c:v>-8.6468728553410159</c:v>
                </c:pt>
                <c:pt idx="309">
                  <c:v>-8.7101065303676766</c:v>
                </c:pt>
                <c:pt idx="310">
                  <c:v>-8.7728029150951912</c:v>
                </c:pt>
                <c:pt idx="311">
                  <c:v>-8.8349686788064794</c:v>
                </c:pt>
                <c:pt idx="312">
                  <c:v>-8.8966104083780824</c:v>
                </c:pt>
                <c:pt idx="313">
                  <c:v>-8.9577346076895914</c:v>
                </c:pt>
                <c:pt idx="314">
                  <c:v>-9.018347697201758</c:v>
                </c:pt>
                <c:pt idx="315">
                  <c:v>-9.0784560136883528</c:v>
                </c:pt>
                <c:pt idx="316">
                  <c:v>-9.1380658101078858</c:v>
                </c:pt>
                <c:pt idx="317">
                  <c:v>-9.1971832556023791</c:v>
                </c:pt>
                <c:pt idx="318">
                  <c:v>-9.2558144356117253</c:v>
                </c:pt>
                <c:pt idx="319">
                  <c:v>-9.3139653520923531</c:v>
                </c:pt>
                <c:pt idx="320">
                  <c:v>-9.3716419238307225</c:v>
                </c:pt>
                <c:pt idx="321">
                  <c:v>-9.4288499868420992</c:v>
                </c:pt>
                <c:pt idx="322">
                  <c:v>-9.4855952948463109</c:v>
                </c:pt>
                <c:pt idx="323">
                  <c:v>-9.5418835198127603</c:v>
                </c:pt>
                <c:pt idx="324">
                  <c:v>-9.5977202525673491</c:v>
                </c:pt>
                <c:pt idx="325">
                  <c:v>-9.6531110034549013</c:v>
                </c:pt>
                <c:pt idx="326">
                  <c:v>-9.7080612030509243</c:v>
                </c:pt>
                <c:pt idx="327">
                  <c:v>-9.7625762029172076</c:v>
                </c:pt>
                <c:pt idx="328">
                  <c:v>-9.8166612763960259</c:v>
                </c:pt>
                <c:pt idx="329">
                  <c:v>-9.8703216194383323</c:v>
                </c:pt>
                <c:pt idx="330">
                  <c:v>-9.9235623514616726</c:v>
                </c:pt>
                <c:pt idx="331">
                  <c:v>-9.9763885162336532</c:v>
                </c:pt>
                <c:pt idx="332">
                  <c:v>-10.028805082777552</c:v>
                </c:pt>
                <c:pt idx="333">
                  <c:v>-10.080816946296585</c:v>
                </c:pt>
                <c:pt idx="334">
                  <c:v>-10.13242892911383</c:v>
                </c:pt>
                <c:pt idx="335">
                  <c:v>-10.18364578162501</c:v>
                </c:pt>
                <c:pt idx="336">
                  <c:v>-10.234472183261605</c:v>
                </c:pt>
                <c:pt idx="337">
                  <c:v>-10.284912743461824</c:v>
                </c:pt>
                <c:pt idx="338">
                  <c:v>-10.334972002647538</c:v>
                </c:pt>
                <c:pt idx="339">
                  <c:v>-10.384654433204904</c:v>
                </c:pt>
                <c:pt idx="340">
                  <c:v>-10.433964440467275</c:v>
                </c:pt>
                <c:pt idx="341">
                  <c:v>-10.482906363698472</c:v>
                </c:pt>
                <c:pt idx="342">
                  <c:v>-10.53148447707507</c:v>
                </c:pt>
                <c:pt idx="343">
                  <c:v>-10.579702990666435</c:v>
                </c:pt>
                <c:pt idx="344">
                  <c:v>-10.627566051411206</c:v>
                </c:pt>
                <c:pt idx="345">
                  <c:v>-10.675077744089087</c:v>
                </c:pt>
                <c:pt idx="346">
                  <c:v>-10.722242092287201</c:v>
                </c:pt>
                <c:pt idx="347">
                  <c:v>-10.769063059359782</c:v>
                </c:pt>
                <c:pt idx="348">
                  <c:v>-10.815544549380757</c:v>
                </c:pt>
                <c:pt idx="349">
                  <c:v>-10.861690408088194</c:v>
                </c:pt>
                <c:pt idx="350">
                  <c:v>-10.907504423820216</c:v>
                </c:pt>
                <c:pt idx="351">
                  <c:v>-10.952990328441706</c:v>
                </c:pt>
                <c:pt idx="352">
                  <c:v>-10.998151798261322</c:v>
                </c:pt>
                <c:pt idx="353">
                  <c:v>-11.042992454938382</c:v>
                </c:pt>
                <c:pt idx="354">
                  <c:v>-11.087515866379295</c:v>
                </c:pt>
                <c:pt idx="355">
                  <c:v>-11.131725547623077</c:v>
                </c:pt>
                <c:pt idx="356">
                  <c:v>-11.175624961715771</c:v>
                </c:pt>
                <c:pt idx="357">
                  <c:v>-11.219217520573551</c:v>
                </c:pt>
                <c:pt idx="358">
                  <c:v>-11.262506585834196</c:v>
                </c:pt>
                <c:pt idx="359">
                  <c:v>-11.305495469696851</c:v>
                </c:pt>
                <c:pt idx="360">
                  <c:v>-11.348187435749892</c:v>
                </c:pt>
                <c:pt idx="361">
                  <c:v>-11.390585699786866</c:v>
                </c:pt>
                <c:pt idx="362">
                  <c:v>-11.432693430610312</c:v>
                </c:pt>
                <c:pt idx="363">
                  <c:v>-11.474513750823514</c:v>
                </c:pt>
                <c:pt idx="364">
                  <c:v>-11.516049737610089</c:v>
                </c:pt>
                <c:pt idx="365">
                  <c:v>-11.557304423501479</c:v>
                </c:pt>
                <c:pt idx="366">
                  <c:v>-11.598280797132272</c:v>
                </c:pt>
                <c:pt idx="367">
                  <c:v>-11.638981803983356</c:v>
                </c:pt>
                <c:pt idx="368">
                  <c:v>-11.679410347113159</c:v>
                </c:pt>
                <c:pt idx="369">
                  <c:v>-11.71956928787672</c:v>
                </c:pt>
                <c:pt idx="370">
                  <c:v>-11.759461446632965</c:v>
                </c:pt>
                <c:pt idx="371">
                  <c:v>-11.799089603439974</c:v>
                </c:pt>
                <c:pt idx="372">
                  <c:v>-11.838456498738672</c:v>
                </c:pt>
                <c:pt idx="373">
                  <c:v>-11.877564834024668</c:v>
                </c:pt>
                <c:pt idx="374">
                  <c:v>-11.916417272508683</c:v>
                </c:pt>
                <c:pt idx="375">
                  <c:v>-11.955016439765476</c:v>
                </c:pt>
                <c:pt idx="376">
                  <c:v>-11.993364924371456</c:v>
                </c:pt>
                <c:pt idx="377">
                  <c:v>-12.031465278531176</c:v>
                </c:pt>
                <c:pt idx="378">
                  <c:v>-12.069320018692666</c:v>
                </c:pt>
                <c:pt idx="379">
                  <c:v>-12.106931626151971</c:v>
                </c:pt>
                <c:pt idx="380">
                  <c:v>-12.14430254764685</c:v>
                </c:pt>
                <c:pt idx="381">
                  <c:v>-12.181435195939873</c:v>
                </c:pt>
                <c:pt idx="382">
                  <c:v>-12.21833195039104</c:v>
                </c:pt>
                <c:pt idx="383">
                  <c:v>-12.254995157520092</c:v>
                </c:pt>
                <c:pt idx="384">
                  <c:v>-12.291427131558621</c:v>
                </c:pt>
                <c:pt idx="385">
                  <c:v>-12.327630154992184</c:v>
                </c:pt>
                <c:pt idx="386">
                  <c:v>-12.363606479092542</c:v>
                </c:pt>
                <c:pt idx="387">
                  <c:v>-12.399358324440193</c:v>
                </c:pt>
                <c:pt idx="388">
                  <c:v>-12.434887881437348</c:v>
                </c:pt>
                <c:pt idx="389">
                  <c:v>-12.470197310811526</c:v>
                </c:pt>
                <c:pt idx="390">
                  <c:v>-12.505288744109864</c:v>
                </c:pt>
                <c:pt idx="391">
                  <c:v>-12.540164284184385</c:v>
                </c:pt>
                <c:pt idx="392">
                  <c:v>-12.574826005668305</c:v>
                </c:pt>
                <c:pt idx="393">
                  <c:v>-12.609275955443589</c:v>
                </c:pt>
                <c:pt idx="394">
                  <c:v>-12.64351615309983</c:v>
                </c:pt>
                <c:pt idx="395">
                  <c:v>-12.677548591384692</c:v>
                </c:pt>
                <c:pt idx="396">
                  <c:v>-12.711375236646056</c:v>
                </c:pt>
                <c:pt idx="397">
                  <c:v>-12.744998029265901</c:v>
                </c:pt>
                <c:pt idx="398">
                  <c:v>-12.778418884086243</c:v>
                </c:pt>
                <c:pt idx="399">
                  <c:v>-12.811639690827171</c:v>
                </c:pt>
                <c:pt idx="400">
                  <c:v>-12.844662314497102</c:v>
                </c:pt>
                <c:pt idx="401">
                  <c:v>-12.877488595795526</c:v>
                </c:pt>
                <c:pt idx="402">
                  <c:v>-12.910120351508205</c:v>
                </c:pt>
                <c:pt idx="403">
                  <c:v>-12.942559374895131</c:v>
                </c:pt>
                <c:pt idx="404">
                  <c:v>-12.974807436071288</c:v>
                </c:pt>
                <c:pt idx="405">
                  <c:v>-13.006866282380344</c:v>
                </c:pt>
                <c:pt idx="406">
                  <c:v>-13.038737638761486</c:v>
                </c:pt>
                <c:pt idx="407">
                  <c:v>-13.070423208109432</c:v>
                </c:pt>
                <c:pt idx="408">
                  <c:v>-13.101924671627872</c:v>
                </c:pt>
                <c:pt idx="409">
                  <c:v>-13.133243689176247</c:v>
                </c:pt>
                <c:pt idx="410">
                  <c:v>-13.164381899610358</c:v>
                </c:pt>
                <c:pt idx="411">
                  <c:v>-13.195340921116454</c:v>
                </c:pt>
                <c:pt idx="412">
                  <c:v>-13.226122351539392</c:v>
                </c:pt>
                <c:pt idx="413">
                  <c:v>-13.256727768704621</c:v>
                </c:pt>
                <c:pt idx="414">
                  <c:v>-13.287158730734346</c:v>
                </c:pt>
                <c:pt idx="415">
                  <c:v>-13.317416776357838</c:v>
                </c:pt>
                <c:pt idx="416">
                  <c:v>-13.347503425216106</c:v>
                </c:pt>
                <c:pt idx="417">
                  <c:v>-13.377420178160957</c:v>
                </c:pt>
                <c:pt idx="418">
                  <c:v>-13.407168517548664</c:v>
                </c:pt>
                <c:pt idx="419">
                  <c:v>-13.436749907528181</c:v>
                </c:pt>
                <c:pt idx="420">
                  <c:v>-13.466165794324198</c:v>
                </c:pt>
                <c:pt idx="421">
                  <c:v>-13.495417606515016</c:v>
                </c:pt>
                <c:pt idx="422">
                  <c:v>-13.524506755305381</c:v>
                </c:pt>
                <c:pt idx="423">
                  <c:v>-13.553434634794341</c:v>
                </c:pt>
                <c:pt idx="424">
                  <c:v>-13.582202622238349</c:v>
                </c:pt>
                <c:pt idx="425">
                  <c:v>-13.610812078309511</c:v>
                </c:pt>
                <c:pt idx="426">
                  <c:v>-13.639264347349236</c:v>
                </c:pt>
                <c:pt idx="427">
                  <c:v>-13.667560757617302</c:v>
                </c:pt>
                <c:pt idx="428">
                  <c:v>-13.695702621536483</c:v>
                </c:pt>
                <c:pt idx="429">
                  <c:v>-13.723691235932696</c:v>
                </c:pt>
                <c:pt idx="430">
                  <c:v>-13.751527882271004</c:v>
                </c:pt>
                <c:pt idx="431">
                  <c:v>-13.77921382688722</c:v>
                </c:pt>
                <c:pt idx="432">
                  <c:v>-13.806750321215542</c:v>
                </c:pt>
                <c:pt idx="433">
                  <c:v>-13.834138602012056</c:v>
                </c:pt>
                <c:pt idx="434">
                  <c:v>-13.861379891574249</c:v>
                </c:pt>
                <c:pt idx="435">
                  <c:v>-13.888475397956714</c:v>
                </c:pt>
                <c:pt idx="436">
                  <c:v>-13.915426315182968</c:v>
                </c:pt>
                <c:pt idx="437">
                  <c:v>-13.942233823453559</c:v>
                </c:pt>
                <c:pt idx="438">
                  <c:v>-13.968899089350511</c:v>
                </c:pt>
                <c:pt idx="439">
                  <c:v>-13.995423266038149</c:v>
                </c:pt>
                <c:pt idx="440">
                  <c:v>-14.021807493460452</c:v>
                </c:pt>
                <c:pt idx="441">
                  <c:v>-14.048052898534905</c:v>
                </c:pt>
                <c:pt idx="442">
                  <c:v>-14.074160595342986</c:v>
                </c:pt>
                <c:pt idx="443">
                  <c:v>-14.10013168531732</c:v>
                </c:pt>
                <c:pt idx="444">
                  <c:v>-14.125967257425604</c:v>
                </c:pt>
                <c:pt idx="445">
                  <c:v>-14.151668388351336</c:v>
                </c:pt>
                <c:pt idx="446">
                  <c:v>-14.177236142671379</c:v>
                </c:pt>
                <c:pt idx="447">
                  <c:v>-14.202671573030511</c:v>
                </c:pt>
                <c:pt idx="448">
                  <c:v>-14.227975720312928</c:v>
                </c:pt>
                <c:pt idx="449">
                  <c:v>-14.253149613810823</c:v>
                </c:pt>
                <c:pt idx="450">
                  <c:v>-14.27819427139006</c:v>
                </c:pt>
                <c:pt idx="451">
                  <c:v>-14.303110699653026</c:v>
                </c:pt>
                <c:pt idx="452">
                  <c:v>-14.327899894098682</c:v>
                </c:pt>
                <c:pt idx="453">
                  <c:v>-14.35256283927991</c:v>
                </c:pt>
                <c:pt idx="454">
                  <c:v>-14.377100508958183</c:v>
                </c:pt>
                <c:pt idx="455">
                  <c:v>-14.401513866255568</c:v>
                </c:pt>
                <c:pt idx="456">
                  <c:v>-14.425803863804283</c:v>
                </c:pt>
                <c:pt idx="457">
                  <c:v>-14.449971443893553</c:v>
                </c:pt>
                <c:pt idx="458">
                  <c:v>-14.474017538614131</c:v>
                </c:pt>
                <c:pt idx="459">
                  <c:v>-14.497943070000357</c:v>
                </c:pt>
                <c:pt idx="460">
                  <c:v>-14.521748950169806</c:v>
                </c:pt>
                <c:pt idx="461">
                  <c:v>-14.545436081460645</c:v>
                </c:pt>
                <c:pt idx="462">
                  <c:v>-14.569005356566677</c:v>
                </c:pt>
                <c:pt idx="463">
                  <c:v>-14.592457658670146</c:v>
                </c:pt>
                <c:pt idx="464">
                  <c:v>-14.615793861572319</c:v>
                </c:pt>
                <c:pt idx="465">
                  <c:v>-14.639014829821946</c:v>
                </c:pt>
                <c:pt idx="466">
                  <c:v>-14.662121418841584</c:v>
                </c:pt>
                <c:pt idx="467">
                  <c:v>-14.685114475051828</c:v>
                </c:pt>
                <c:pt idx="468">
                  <c:v>-14.707994835993489</c:v>
                </c:pt>
                <c:pt idx="469">
                  <c:v>-14.730763330447843</c:v>
                </c:pt>
                <c:pt idx="470">
                  <c:v>-14.753420778554817</c:v>
                </c:pt>
                <c:pt idx="471">
                  <c:v>-14.775967991929313</c:v>
                </c:pt>
                <c:pt idx="472">
                  <c:v>-14.79840577377562</c:v>
                </c:pt>
                <c:pt idx="473">
                  <c:v>-14.820734918999992</c:v>
                </c:pt>
                <c:pt idx="474">
                  <c:v>-14.842956214321335</c:v>
                </c:pt>
                <c:pt idx="475">
                  <c:v>-14.865070438380211</c:v>
                </c:pt>
                <c:pt idx="476">
                  <c:v>-14.887078361846019</c:v>
                </c:pt>
                <c:pt idx="477">
                  <c:v>-14.908980747522433</c:v>
                </c:pt>
                <c:pt idx="478">
                  <c:v>-14.930778350451243</c:v>
                </c:pt>
                <c:pt idx="479">
                  <c:v>-14.952471918014435</c:v>
                </c:pt>
                <c:pt idx="480">
                  <c:v>-14.974062190034726</c:v>
                </c:pt>
                <c:pt idx="481">
                  <c:v>-14.995549898874431</c:v>
                </c:pt>
                <c:pt idx="482">
                  <c:v>-15.016935769532827</c:v>
                </c:pt>
                <c:pt idx="483">
                  <c:v>-15.038220519741918</c:v>
                </c:pt>
                <c:pt idx="484">
                  <c:v>-15.059404860060736</c:v>
                </c:pt>
                <c:pt idx="485">
                  <c:v>-15.080489493968127</c:v>
                </c:pt>
                <c:pt idx="486">
                  <c:v>-15.101475117954102</c:v>
                </c:pt>
                <c:pt idx="487">
                  <c:v>-15.122362421609733</c:v>
                </c:pt>
                <c:pt idx="488">
                  <c:v>-15.143152087715663</c:v>
                </c:pt>
                <c:pt idx="489">
                  <c:v>-15.163844792329266</c:v>
                </c:pt>
                <c:pt idx="490">
                  <c:v>-15.18444120487035</c:v>
                </c:pt>
                <c:pt idx="491">
                  <c:v>-15.204941988205665</c:v>
                </c:pt>
                <c:pt idx="492">
                  <c:v>-15.225347798732018</c:v>
                </c:pt>
                <c:pt idx="493">
                  <c:v>-15.24565928645811</c:v>
                </c:pt>
                <c:pt idx="494">
                  <c:v>-15.265877095085171</c:v>
                </c:pt>
                <c:pt idx="495">
                  <c:v>-15.286001862086273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EB3-4FB0-9C44-0806B7D215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7875536"/>
        <c:axId val="1017874288"/>
      </c:scatterChart>
      <c:scatterChart>
        <c:scatterStyle val="lineMarker"/>
        <c:varyColors val="0"/>
        <c:ser>
          <c:idx val="1"/>
          <c:order val="1"/>
          <c:tx>
            <c:v>リップル</c:v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演算処理!$AG$33:$AG$528</c:f>
              <c:numCache>
                <c:formatCode>General</c:formatCode>
                <c:ptCount val="496"/>
                <c:pt idx="0">
                  <c:v>0.90049999999999997</c:v>
                </c:pt>
                <c:pt idx="1">
                  <c:v>0.90099999999999991</c:v>
                </c:pt>
                <c:pt idx="2">
                  <c:v>0.90149999999999986</c:v>
                </c:pt>
                <c:pt idx="3">
                  <c:v>0.9019999999999998</c:v>
                </c:pt>
                <c:pt idx="4">
                  <c:v>0.90249999999999975</c:v>
                </c:pt>
                <c:pt idx="5">
                  <c:v>0.90299999999999969</c:v>
                </c:pt>
                <c:pt idx="6">
                  <c:v>0.90349999999999964</c:v>
                </c:pt>
                <c:pt idx="7">
                  <c:v>0.90399999999999958</c:v>
                </c:pt>
                <c:pt idx="8">
                  <c:v>0.90449999999999953</c:v>
                </c:pt>
                <c:pt idx="9">
                  <c:v>0.90499999999999947</c:v>
                </c:pt>
                <c:pt idx="10">
                  <c:v>0.90549999999999942</c:v>
                </c:pt>
                <c:pt idx="11">
                  <c:v>0.90599999999999936</c:v>
                </c:pt>
                <c:pt idx="12">
                  <c:v>0.90649999999999931</c:v>
                </c:pt>
                <c:pt idx="13">
                  <c:v>0.90699999999999925</c:v>
                </c:pt>
                <c:pt idx="14">
                  <c:v>0.9074999999999992</c:v>
                </c:pt>
                <c:pt idx="15">
                  <c:v>0.90799999999999914</c:v>
                </c:pt>
                <c:pt idx="16">
                  <c:v>0.90849999999999909</c:v>
                </c:pt>
                <c:pt idx="17">
                  <c:v>0.90899999999999903</c:v>
                </c:pt>
                <c:pt idx="18">
                  <c:v>0.90949999999999898</c:v>
                </c:pt>
                <c:pt idx="19">
                  <c:v>0.90999999999999892</c:v>
                </c:pt>
                <c:pt idx="20">
                  <c:v>0.91049999999999887</c:v>
                </c:pt>
                <c:pt idx="21">
                  <c:v>0.91099999999999881</c:v>
                </c:pt>
                <c:pt idx="22">
                  <c:v>0.91149999999999876</c:v>
                </c:pt>
                <c:pt idx="23">
                  <c:v>0.9119999999999987</c:v>
                </c:pt>
                <c:pt idx="24">
                  <c:v>0.91249999999999865</c:v>
                </c:pt>
                <c:pt idx="25">
                  <c:v>0.91299999999999859</c:v>
                </c:pt>
                <c:pt idx="26">
                  <c:v>0.91349999999999854</c:v>
                </c:pt>
                <c:pt idx="27">
                  <c:v>0.91399999999999848</c:v>
                </c:pt>
                <c:pt idx="28">
                  <c:v>0.91449999999999843</c:v>
                </c:pt>
                <c:pt idx="29">
                  <c:v>0.91499999999999837</c:v>
                </c:pt>
                <c:pt idx="30">
                  <c:v>0.91549999999999832</c:v>
                </c:pt>
                <c:pt idx="31">
                  <c:v>0.91599999999999826</c:v>
                </c:pt>
                <c:pt idx="32">
                  <c:v>0.9164999999999982</c:v>
                </c:pt>
                <c:pt idx="33">
                  <c:v>0.91699999999999815</c:v>
                </c:pt>
                <c:pt idx="34">
                  <c:v>0.91749999999999809</c:v>
                </c:pt>
                <c:pt idx="35">
                  <c:v>0.91799999999999804</c:v>
                </c:pt>
                <c:pt idx="36">
                  <c:v>0.91849999999999798</c:v>
                </c:pt>
                <c:pt idx="37">
                  <c:v>0.91899999999999793</c:v>
                </c:pt>
                <c:pt idx="38">
                  <c:v>0.91949999999999787</c:v>
                </c:pt>
                <c:pt idx="39">
                  <c:v>0.91999999999999782</c:v>
                </c:pt>
                <c:pt idx="40">
                  <c:v>0.92049999999999776</c:v>
                </c:pt>
                <c:pt idx="41">
                  <c:v>0.92099999999999771</c:v>
                </c:pt>
                <c:pt idx="42">
                  <c:v>0.92149999999999765</c:v>
                </c:pt>
                <c:pt idx="43">
                  <c:v>0.9219999999999976</c:v>
                </c:pt>
                <c:pt idx="44">
                  <c:v>0.92249999999999754</c:v>
                </c:pt>
                <c:pt idx="45">
                  <c:v>0.92299999999999749</c:v>
                </c:pt>
                <c:pt idx="46">
                  <c:v>0.92349999999999743</c:v>
                </c:pt>
                <c:pt idx="47">
                  <c:v>0.92399999999999738</c:v>
                </c:pt>
                <c:pt idx="48">
                  <c:v>0.92449999999999732</c:v>
                </c:pt>
                <c:pt idx="49">
                  <c:v>0.92499999999999727</c:v>
                </c:pt>
                <c:pt idx="50">
                  <c:v>0.92549999999999721</c:v>
                </c:pt>
                <c:pt idx="51">
                  <c:v>0.92599999999999716</c:v>
                </c:pt>
                <c:pt idx="52">
                  <c:v>0.9264999999999971</c:v>
                </c:pt>
                <c:pt idx="53">
                  <c:v>0.92699999999999705</c:v>
                </c:pt>
                <c:pt idx="54">
                  <c:v>0.92749999999999699</c:v>
                </c:pt>
                <c:pt idx="55">
                  <c:v>0.92799999999999694</c:v>
                </c:pt>
                <c:pt idx="56">
                  <c:v>0.92849999999999688</c:v>
                </c:pt>
                <c:pt idx="57">
                  <c:v>0.92899999999999683</c:v>
                </c:pt>
                <c:pt idx="58">
                  <c:v>0.92949999999999677</c:v>
                </c:pt>
                <c:pt idx="59">
                  <c:v>0.92999999999999672</c:v>
                </c:pt>
                <c:pt idx="60">
                  <c:v>0.93049999999999666</c:v>
                </c:pt>
                <c:pt idx="61">
                  <c:v>0.93099999999999661</c:v>
                </c:pt>
                <c:pt idx="62">
                  <c:v>0.93149999999999655</c:v>
                </c:pt>
                <c:pt idx="63">
                  <c:v>0.9319999999999965</c:v>
                </c:pt>
                <c:pt idx="64">
                  <c:v>0.93249999999999644</c:v>
                </c:pt>
                <c:pt idx="65">
                  <c:v>0.93299999999999639</c:v>
                </c:pt>
                <c:pt idx="66">
                  <c:v>0.93349999999999633</c:v>
                </c:pt>
                <c:pt idx="67">
                  <c:v>0.93399999999999628</c:v>
                </c:pt>
                <c:pt idx="68">
                  <c:v>0.93449999999999622</c:v>
                </c:pt>
                <c:pt idx="69">
                  <c:v>0.93499999999999617</c:v>
                </c:pt>
                <c:pt idx="70">
                  <c:v>0.93549999999999611</c:v>
                </c:pt>
                <c:pt idx="71">
                  <c:v>0.93599999999999606</c:v>
                </c:pt>
                <c:pt idx="72">
                  <c:v>0.936499999999996</c:v>
                </c:pt>
                <c:pt idx="73">
                  <c:v>0.93699999999999595</c:v>
                </c:pt>
                <c:pt idx="74">
                  <c:v>0.93749999999999589</c:v>
                </c:pt>
                <c:pt idx="75">
                  <c:v>0.93799999999999584</c:v>
                </c:pt>
                <c:pt idx="76">
                  <c:v>0.93849999999999578</c:v>
                </c:pt>
                <c:pt idx="77">
                  <c:v>0.93899999999999573</c:v>
                </c:pt>
                <c:pt idx="78">
                  <c:v>0.93949999999999567</c:v>
                </c:pt>
                <c:pt idx="79">
                  <c:v>0.93999999999999562</c:v>
                </c:pt>
                <c:pt idx="80">
                  <c:v>0.94049999999999556</c:v>
                </c:pt>
                <c:pt idx="81">
                  <c:v>0.94099999999999551</c:v>
                </c:pt>
                <c:pt idx="82">
                  <c:v>0.94149999999999545</c:v>
                </c:pt>
                <c:pt idx="83">
                  <c:v>0.9419999999999954</c:v>
                </c:pt>
                <c:pt idx="84">
                  <c:v>0.94249999999999534</c:v>
                </c:pt>
                <c:pt idx="85">
                  <c:v>0.94299999999999529</c:v>
                </c:pt>
                <c:pt idx="86">
                  <c:v>0.94349999999999523</c:v>
                </c:pt>
                <c:pt idx="87">
                  <c:v>0.94399999999999518</c:v>
                </c:pt>
                <c:pt idx="88">
                  <c:v>0.94449999999999512</c:v>
                </c:pt>
                <c:pt idx="89">
                  <c:v>0.94499999999999507</c:v>
                </c:pt>
                <c:pt idx="90">
                  <c:v>0.94549999999999501</c:v>
                </c:pt>
                <c:pt idx="91">
                  <c:v>0.94599999999999496</c:v>
                </c:pt>
                <c:pt idx="92">
                  <c:v>0.9464999999999949</c:v>
                </c:pt>
                <c:pt idx="93">
                  <c:v>0.94699999999999485</c:v>
                </c:pt>
                <c:pt idx="94">
                  <c:v>0.94749999999999479</c:v>
                </c:pt>
                <c:pt idx="95">
                  <c:v>0.94799999999999474</c:v>
                </c:pt>
                <c:pt idx="96">
                  <c:v>0.94849999999999468</c:v>
                </c:pt>
                <c:pt idx="97">
                  <c:v>0.94899999999999463</c:v>
                </c:pt>
                <c:pt idx="98">
                  <c:v>0.94949999999999457</c:v>
                </c:pt>
                <c:pt idx="99">
                  <c:v>0.94999999999999452</c:v>
                </c:pt>
                <c:pt idx="100">
                  <c:v>0.95049999999999446</c:v>
                </c:pt>
                <c:pt idx="101">
                  <c:v>0.95099999999999441</c:v>
                </c:pt>
                <c:pt idx="102">
                  <c:v>0.95149999999999435</c:v>
                </c:pt>
                <c:pt idx="103">
                  <c:v>0.9519999999999943</c:v>
                </c:pt>
                <c:pt idx="104">
                  <c:v>0.95249999999999424</c:v>
                </c:pt>
                <c:pt idx="105">
                  <c:v>0.95299999999999419</c:v>
                </c:pt>
                <c:pt idx="106">
                  <c:v>0.95349999999999413</c:v>
                </c:pt>
                <c:pt idx="107">
                  <c:v>0.95399999999999407</c:v>
                </c:pt>
                <c:pt idx="108">
                  <c:v>0.95449999999999402</c:v>
                </c:pt>
                <c:pt idx="109">
                  <c:v>0.95499999999999396</c:v>
                </c:pt>
                <c:pt idx="110">
                  <c:v>0.95549999999999391</c:v>
                </c:pt>
                <c:pt idx="111">
                  <c:v>0.95599999999999385</c:v>
                </c:pt>
                <c:pt idx="112">
                  <c:v>0.9564999999999938</c:v>
                </c:pt>
                <c:pt idx="113">
                  <c:v>0.95699999999999374</c:v>
                </c:pt>
                <c:pt idx="114">
                  <c:v>0.95749999999999369</c:v>
                </c:pt>
                <c:pt idx="115">
                  <c:v>0.95799999999999363</c:v>
                </c:pt>
                <c:pt idx="116">
                  <c:v>0.95849999999999358</c:v>
                </c:pt>
                <c:pt idx="117">
                  <c:v>0.95899999999999352</c:v>
                </c:pt>
                <c:pt idx="118">
                  <c:v>0.95949999999999347</c:v>
                </c:pt>
                <c:pt idx="119">
                  <c:v>0.95999999999999341</c:v>
                </c:pt>
                <c:pt idx="120">
                  <c:v>0.96049999999999336</c:v>
                </c:pt>
                <c:pt idx="121">
                  <c:v>0.9609999999999933</c:v>
                </c:pt>
                <c:pt idx="122">
                  <c:v>0.96149999999999325</c:v>
                </c:pt>
                <c:pt idx="123">
                  <c:v>0.96199999999999319</c:v>
                </c:pt>
                <c:pt idx="124">
                  <c:v>0.96249999999999314</c:v>
                </c:pt>
                <c:pt idx="125">
                  <c:v>0.96299999999999308</c:v>
                </c:pt>
                <c:pt idx="126">
                  <c:v>0.96349999999999303</c:v>
                </c:pt>
                <c:pt idx="127">
                  <c:v>0.96399999999999297</c:v>
                </c:pt>
                <c:pt idx="128">
                  <c:v>0.96449999999999292</c:v>
                </c:pt>
                <c:pt idx="129">
                  <c:v>0.96499999999999286</c:v>
                </c:pt>
                <c:pt idx="130">
                  <c:v>0.96549999999999281</c:v>
                </c:pt>
                <c:pt idx="131">
                  <c:v>0.96599999999999275</c:v>
                </c:pt>
                <c:pt idx="132">
                  <c:v>0.9664999999999927</c:v>
                </c:pt>
                <c:pt idx="133">
                  <c:v>0.96699999999999264</c:v>
                </c:pt>
                <c:pt idx="134">
                  <c:v>0.96749999999999259</c:v>
                </c:pt>
                <c:pt idx="135">
                  <c:v>0.96799999999999253</c:v>
                </c:pt>
                <c:pt idx="136">
                  <c:v>0.96849999999999248</c:v>
                </c:pt>
                <c:pt idx="137">
                  <c:v>0.96899999999999242</c:v>
                </c:pt>
                <c:pt idx="138">
                  <c:v>0.96949999999999237</c:v>
                </c:pt>
                <c:pt idx="139">
                  <c:v>0.96999999999999231</c:v>
                </c:pt>
                <c:pt idx="140">
                  <c:v>0.97049999999999226</c:v>
                </c:pt>
                <c:pt idx="141">
                  <c:v>0.9709999999999922</c:v>
                </c:pt>
                <c:pt idx="142">
                  <c:v>0.97149999999999215</c:v>
                </c:pt>
                <c:pt idx="143">
                  <c:v>0.97199999999999209</c:v>
                </c:pt>
                <c:pt idx="144">
                  <c:v>0.97249999999999204</c:v>
                </c:pt>
                <c:pt idx="145">
                  <c:v>0.97299999999999198</c:v>
                </c:pt>
                <c:pt idx="146">
                  <c:v>0.97349999999999193</c:v>
                </c:pt>
                <c:pt idx="147">
                  <c:v>0.97399999999999187</c:v>
                </c:pt>
                <c:pt idx="148">
                  <c:v>0.97449999999999182</c:v>
                </c:pt>
                <c:pt idx="149">
                  <c:v>0.97499999999999176</c:v>
                </c:pt>
                <c:pt idx="150">
                  <c:v>0.97549999999999171</c:v>
                </c:pt>
                <c:pt idx="151">
                  <c:v>0.97599999999999165</c:v>
                </c:pt>
                <c:pt idx="152">
                  <c:v>0.9764999999999916</c:v>
                </c:pt>
                <c:pt idx="153">
                  <c:v>0.97699999999999154</c:v>
                </c:pt>
                <c:pt idx="154">
                  <c:v>0.97749999999999149</c:v>
                </c:pt>
                <c:pt idx="155">
                  <c:v>0.97799999999999143</c:v>
                </c:pt>
                <c:pt idx="156">
                  <c:v>0.97849999999999138</c:v>
                </c:pt>
                <c:pt idx="157">
                  <c:v>0.97899999999999132</c:v>
                </c:pt>
                <c:pt idx="158">
                  <c:v>0.97949999999999127</c:v>
                </c:pt>
                <c:pt idx="159">
                  <c:v>0.97999999999999121</c:v>
                </c:pt>
                <c:pt idx="160">
                  <c:v>0.98049999999999116</c:v>
                </c:pt>
                <c:pt idx="161">
                  <c:v>0.9809999999999911</c:v>
                </c:pt>
                <c:pt idx="162">
                  <c:v>0.98149999999999105</c:v>
                </c:pt>
                <c:pt idx="163">
                  <c:v>0.98199999999999099</c:v>
                </c:pt>
                <c:pt idx="164">
                  <c:v>0.98249999999999094</c:v>
                </c:pt>
                <c:pt idx="165">
                  <c:v>0.98299999999999088</c:v>
                </c:pt>
                <c:pt idx="166">
                  <c:v>0.98349999999999083</c:v>
                </c:pt>
                <c:pt idx="167">
                  <c:v>0.98399999999999077</c:v>
                </c:pt>
                <c:pt idx="168">
                  <c:v>0.98449999999999072</c:v>
                </c:pt>
                <c:pt idx="169">
                  <c:v>0.98499999999999066</c:v>
                </c:pt>
                <c:pt idx="170">
                  <c:v>0.98549999999999061</c:v>
                </c:pt>
                <c:pt idx="171">
                  <c:v>0.98599999999999055</c:v>
                </c:pt>
                <c:pt idx="172">
                  <c:v>0.9864999999999905</c:v>
                </c:pt>
                <c:pt idx="173">
                  <c:v>0.98699999999999044</c:v>
                </c:pt>
                <c:pt idx="174">
                  <c:v>0.98749999999999039</c:v>
                </c:pt>
                <c:pt idx="175">
                  <c:v>0.98799999999999033</c:v>
                </c:pt>
                <c:pt idx="176">
                  <c:v>0.98849999999999028</c:v>
                </c:pt>
                <c:pt idx="177">
                  <c:v>0.98899999999999022</c:v>
                </c:pt>
                <c:pt idx="178">
                  <c:v>0.98949999999999017</c:v>
                </c:pt>
                <c:pt idx="179">
                  <c:v>0.98999999999999011</c:v>
                </c:pt>
                <c:pt idx="180">
                  <c:v>0.99049999999999006</c:v>
                </c:pt>
                <c:pt idx="181">
                  <c:v>0.99099999999999</c:v>
                </c:pt>
                <c:pt idx="182">
                  <c:v>0.99149999999998994</c:v>
                </c:pt>
                <c:pt idx="183">
                  <c:v>0.99199999999998989</c:v>
                </c:pt>
                <c:pt idx="184">
                  <c:v>0.99249999999998983</c:v>
                </c:pt>
                <c:pt idx="185">
                  <c:v>0.99299999999998978</c:v>
                </c:pt>
                <c:pt idx="186">
                  <c:v>0.99349999999998972</c:v>
                </c:pt>
                <c:pt idx="187">
                  <c:v>0.99399999999998967</c:v>
                </c:pt>
                <c:pt idx="188">
                  <c:v>0.99449999999998961</c:v>
                </c:pt>
                <c:pt idx="189">
                  <c:v>0.99499999999998956</c:v>
                </c:pt>
                <c:pt idx="190">
                  <c:v>0.9954999999999895</c:v>
                </c:pt>
                <c:pt idx="191">
                  <c:v>0.99599999999998945</c:v>
                </c:pt>
                <c:pt idx="192">
                  <c:v>0.99649999999998939</c:v>
                </c:pt>
                <c:pt idx="193">
                  <c:v>0.99699999999998934</c:v>
                </c:pt>
                <c:pt idx="194">
                  <c:v>0.99749999999998928</c:v>
                </c:pt>
                <c:pt idx="195">
                  <c:v>0.99799999999998923</c:v>
                </c:pt>
                <c:pt idx="196">
                  <c:v>0.99849999999998917</c:v>
                </c:pt>
                <c:pt idx="197">
                  <c:v>0.99899999999998912</c:v>
                </c:pt>
                <c:pt idx="198">
                  <c:v>0.99949999999998906</c:v>
                </c:pt>
                <c:pt idx="199">
                  <c:v>0.99999999999998901</c:v>
                </c:pt>
                <c:pt idx="200">
                  <c:v>1.0004999999999891</c:v>
                </c:pt>
                <c:pt idx="201">
                  <c:v>1.000999999999989</c:v>
                </c:pt>
                <c:pt idx="202">
                  <c:v>1.001499999999989</c:v>
                </c:pt>
                <c:pt idx="203">
                  <c:v>1.0019999999999889</c:v>
                </c:pt>
                <c:pt idx="204">
                  <c:v>1.0024999999999888</c:v>
                </c:pt>
                <c:pt idx="205">
                  <c:v>1.0029999999999888</c:v>
                </c:pt>
                <c:pt idx="206">
                  <c:v>1.0034999999999887</c:v>
                </c:pt>
                <c:pt idx="207">
                  <c:v>1.0039999999999887</c:v>
                </c:pt>
                <c:pt idx="208">
                  <c:v>1.0044999999999886</c:v>
                </c:pt>
                <c:pt idx="209">
                  <c:v>1.0049999999999886</c:v>
                </c:pt>
                <c:pt idx="210">
                  <c:v>1.0054999999999885</c:v>
                </c:pt>
                <c:pt idx="211">
                  <c:v>1.0059999999999885</c:v>
                </c:pt>
                <c:pt idx="212">
                  <c:v>1.0064999999999884</c:v>
                </c:pt>
                <c:pt idx="213">
                  <c:v>1.0069999999999883</c:v>
                </c:pt>
                <c:pt idx="214">
                  <c:v>1.0074999999999883</c:v>
                </c:pt>
                <c:pt idx="215">
                  <c:v>1.0079999999999882</c:v>
                </c:pt>
                <c:pt idx="216">
                  <c:v>1.0084999999999882</c:v>
                </c:pt>
                <c:pt idx="217">
                  <c:v>1.0089999999999881</c:v>
                </c:pt>
                <c:pt idx="218">
                  <c:v>1.0094999999999881</c:v>
                </c:pt>
                <c:pt idx="219">
                  <c:v>1.009999999999988</c:v>
                </c:pt>
                <c:pt idx="220">
                  <c:v>1.010499999999988</c:v>
                </c:pt>
                <c:pt idx="221">
                  <c:v>1.0109999999999879</c:v>
                </c:pt>
                <c:pt idx="222">
                  <c:v>1.0114999999999879</c:v>
                </c:pt>
                <c:pt idx="223">
                  <c:v>1.0119999999999878</c:v>
                </c:pt>
                <c:pt idx="224">
                  <c:v>1.0124999999999877</c:v>
                </c:pt>
                <c:pt idx="225">
                  <c:v>1.0129999999999877</c:v>
                </c:pt>
                <c:pt idx="226">
                  <c:v>1.0134999999999876</c:v>
                </c:pt>
                <c:pt idx="227">
                  <c:v>1.0139999999999876</c:v>
                </c:pt>
                <c:pt idx="228">
                  <c:v>1.0144999999999875</c:v>
                </c:pt>
                <c:pt idx="229">
                  <c:v>1.0149999999999875</c:v>
                </c:pt>
                <c:pt idx="230">
                  <c:v>1.0154999999999874</c:v>
                </c:pt>
                <c:pt idx="231">
                  <c:v>1.0159999999999874</c:v>
                </c:pt>
                <c:pt idx="232">
                  <c:v>1.0164999999999873</c:v>
                </c:pt>
                <c:pt idx="233">
                  <c:v>1.0169999999999872</c:v>
                </c:pt>
                <c:pt idx="234">
                  <c:v>1.0174999999999872</c:v>
                </c:pt>
                <c:pt idx="235">
                  <c:v>1.0179999999999871</c:v>
                </c:pt>
                <c:pt idx="236">
                  <c:v>1.0184999999999871</c:v>
                </c:pt>
                <c:pt idx="237">
                  <c:v>1.018999999999987</c:v>
                </c:pt>
                <c:pt idx="238">
                  <c:v>1.019499999999987</c:v>
                </c:pt>
                <c:pt idx="239">
                  <c:v>1.0199999999999869</c:v>
                </c:pt>
                <c:pt idx="240">
                  <c:v>1.0204999999999869</c:v>
                </c:pt>
                <c:pt idx="241">
                  <c:v>1.0209999999999868</c:v>
                </c:pt>
                <c:pt idx="242">
                  <c:v>1.0214999999999868</c:v>
                </c:pt>
                <c:pt idx="243">
                  <c:v>1.0219999999999867</c:v>
                </c:pt>
                <c:pt idx="244">
                  <c:v>1.0224999999999866</c:v>
                </c:pt>
                <c:pt idx="245">
                  <c:v>1.0229999999999866</c:v>
                </c:pt>
                <c:pt idx="246">
                  <c:v>1.0234999999999865</c:v>
                </c:pt>
                <c:pt idx="247">
                  <c:v>1.0239999999999865</c:v>
                </c:pt>
                <c:pt idx="248">
                  <c:v>1.0244999999999864</c:v>
                </c:pt>
                <c:pt idx="249">
                  <c:v>1.0249999999999864</c:v>
                </c:pt>
                <c:pt idx="250">
                  <c:v>1.0254999999999863</c:v>
                </c:pt>
                <c:pt idx="251">
                  <c:v>1.0259999999999863</c:v>
                </c:pt>
                <c:pt idx="252">
                  <c:v>1.0264999999999862</c:v>
                </c:pt>
                <c:pt idx="253">
                  <c:v>1.0269999999999861</c:v>
                </c:pt>
                <c:pt idx="254">
                  <c:v>1.0274999999999861</c:v>
                </c:pt>
                <c:pt idx="255">
                  <c:v>1.027999999999986</c:v>
                </c:pt>
                <c:pt idx="256">
                  <c:v>1.028499999999986</c:v>
                </c:pt>
                <c:pt idx="257">
                  <c:v>1.0289999999999859</c:v>
                </c:pt>
                <c:pt idx="258">
                  <c:v>1.0294999999999859</c:v>
                </c:pt>
                <c:pt idx="259">
                  <c:v>1.0299999999999858</c:v>
                </c:pt>
                <c:pt idx="260">
                  <c:v>1.0304999999999858</c:v>
                </c:pt>
                <c:pt idx="261">
                  <c:v>1.0309999999999857</c:v>
                </c:pt>
                <c:pt idx="262">
                  <c:v>1.0314999999999857</c:v>
                </c:pt>
                <c:pt idx="263">
                  <c:v>1.0319999999999856</c:v>
                </c:pt>
                <c:pt idx="264">
                  <c:v>1.0324999999999855</c:v>
                </c:pt>
                <c:pt idx="265">
                  <c:v>1.0329999999999855</c:v>
                </c:pt>
                <c:pt idx="266">
                  <c:v>1.0334999999999854</c:v>
                </c:pt>
                <c:pt idx="267">
                  <c:v>1.0339999999999854</c:v>
                </c:pt>
                <c:pt idx="268">
                  <c:v>1.0344999999999853</c:v>
                </c:pt>
                <c:pt idx="269">
                  <c:v>1.0349999999999853</c:v>
                </c:pt>
                <c:pt idx="270">
                  <c:v>1.0354999999999852</c:v>
                </c:pt>
                <c:pt idx="271">
                  <c:v>1.0359999999999852</c:v>
                </c:pt>
                <c:pt idx="272">
                  <c:v>1.0364999999999851</c:v>
                </c:pt>
                <c:pt idx="273">
                  <c:v>1.036999999999985</c:v>
                </c:pt>
                <c:pt idx="274">
                  <c:v>1.037499999999985</c:v>
                </c:pt>
                <c:pt idx="275">
                  <c:v>1.0379999999999849</c:v>
                </c:pt>
                <c:pt idx="276">
                  <c:v>1.0384999999999849</c:v>
                </c:pt>
                <c:pt idx="277">
                  <c:v>1.0389999999999848</c:v>
                </c:pt>
                <c:pt idx="278">
                  <c:v>1.0394999999999848</c:v>
                </c:pt>
                <c:pt idx="279">
                  <c:v>1.0399999999999847</c:v>
                </c:pt>
                <c:pt idx="280">
                  <c:v>1.0404999999999847</c:v>
                </c:pt>
                <c:pt idx="281">
                  <c:v>1.0409999999999846</c:v>
                </c:pt>
                <c:pt idx="282">
                  <c:v>1.0414999999999845</c:v>
                </c:pt>
                <c:pt idx="283">
                  <c:v>1.0419999999999845</c:v>
                </c:pt>
                <c:pt idx="284">
                  <c:v>1.0424999999999844</c:v>
                </c:pt>
                <c:pt idx="285">
                  <c:v>1.0429999999999844</c:v>
                </c:pt>
                <c:pt idx="286">
                  <c:v>1.0434999999999843</c:v>
                </c:pt>
                <c:pt idx="287">
                  <c:v>1.0439999999999843</c:v>
                </c:pt>
                <c:pt idx="288">
                  <c:v>1.0444999999999842</c:v>
                </c:pt>
                <c:pt idx="289">
                  <c:v>1.0449999999999842</c:v>
                </c:pt>
                <c:pt idx="290">
                  <c:v>1.0454999999999841</c:v>
                </c:pt>
                <c:pt idx="291">
                  <c:v>1.0459999999999841</c:v>
                </c:pt>
                <c:pt idx="292">
                  <c:v>1.046499999999984</c:v>
                </c:pt>
                <c:pt idx="293">
                  <c:v>1.0469999999999839</c:v>
                </c:pt>
                <c:pt idx="294">
                  <c:v>1.0474999999999839</c:v>
                </c:pt>
                <c:pt idx="295">
                  <c:v>1.0479999999999838</c:v>
                </c:pt>
                <c:pt idx="296">
                  <c:v>1.0484999999999838</c:v>
                </c:pt>
                <c:pt idx="297">
                  <c:v>1.0489999999999837</c:v>
                </c:pt>
                <c:pt idx="298">
                  <c:v>1.0494999999999837</c:v>
                </c:pt>
                <c:pt idx="299">
                  <c:v>1.0499999999999836</c:v>
                </c:pt>
                <c:pt idx="300">
                  <c:v>1.0504999999999836</c:v>
                </c:pt>
                <c:pt idx="301">
                  <c:v>1.0509999999999835</c:v>
                </c:pt>
                <c:pt idx="302">
                  <c:v>1.0514999999999834</c:v>
                </c:pt>
                <c:pt idx="303">
                  <c:v>1.0519999999999834</c:v>
                </c:pt>
                <c:pt idx="304">
                  <c:v>1.0524999999999833</c:v>
                </c:pt>
                <c:pt idx="305">
                  <c:v>1.0529999999999833</c:v>
                </c:pt>
                <c:pt idx="306">
                  <c:v>1.0534999999999832</c:v>
                </c:pt>
                <c:pt idx="307">
                  <c:v>1.0539999999999832</c:v>
                </c:pt>
                <c:pt idx="308">
                  <c:v>1.0544999999999831</c:v>
                </c:pt>
                <c:pt idx="309">
                  <c:v>1.0549999999999831</c:v>
                </c:pt>
                <c:pt idx="310">
                  <c:v>1.055499999999983</c:v>
                </c:pt>
                <c:pt idx="311">
                  <c:v>1.055999999999983</c:v>
                </c:pt>
                <c:pt idx="312">
                  <c:v>1.0564999999999829</c:v>
                </c:pt>
                <c:pt idx="313">
                  <c:v>1.0569999999999828</c:v>
                </c:pt>
                <c:pt idx="314">
                  <c:v>1.0574999999999828</c:v>
                </c:pt>
                <c:pt idx="315">
                  <c:v>1.0579999999999827</c:v>
                </c:pt>
                <c:pt idx="316">
                  <c:v>1.0584999999999827</c:v>
                </c:pt>
                <c:pt idx="317">
                  <c:v>1.0589999999999826</c:v>
                </c:pt>
                <c:pt idx="318">
                  <c:v>1.0594999999999826</c:v>
                </c:pt>
                <c:pt idx="319">
                  <c:v>1.0599999999999825</c:v>
                </c:pt>
                <c:pt idx="320">
                  <c:v>1.0604999999999825</c:v>
                </c:pt>
                <c:pt idx="321">
                  <c:v>1.0609999999999824</c:v>
                </c:pt>
                <c:pt idx="322">
                  <c:v>1.0614999999999823</c:v>
                </c:pt>
                <c:pt idx="323">
                  <c:v>1.0619999999999823</c:v>
                </c:pt>
                <c:pt idx="324">
                  <c:v>1.0624999999999822</c:v>
                </c:pt>
                <c:pt idx="325">
                  <c:v>1.0629999999999822</c:v>
                </c:pt>
                <c:pt idx="326">
                  <c:v>1.0634999999999821</c:v>
                </c:pt>
                <c:pt idx="327">
                  <c:v>1.0639999999999821</c:v>
                </c:pt>
                <c:pt idx="328">
                  <c:v>1.064499999999982</c:v>
                </c:pt>
                <c:pt idx="329">
                  <c:v>1.064999999999982</c:v>
                </c:pt>
                <c:pt idx="330">
                  <c:v>1.0654999999999819</c:v>
                </c:pt>
                <c:pt idx="331">
                  <c:v>1.0659999999999819</c:v>
                </c:pt>
                <c:pt idx="332">
                  <c:v>1.0664999999999818</c:v>
                </c:pt>
                <c:pt idx="333">
                  <c:v>1.0669999999999817</c:v>
                </c:pt>
                <c:pt idx="334">
                  <c:v>1.0674999999999817</c:v>
                </c:pt>
                <c:pt idx="335">
                  <c:v>1.0679999999999816</c:v>
                </c:pt>
                <c:pt idx="336">
                  <c:v>1.0684999999999816</c:v>
                </c:pt>
                <c:pt idx="337">
                  <c:v>1.0689999999999815</c:v>
                </c:pt>
                <c:pt idx="338">
                  <c:v>1.0694999999999815</c:v>
                </c:pt>
                <c:pt idx="339">
                  <c:v>1.0699999999999814</c:v>
                </c:pt>
                <c:pt idx="340">
                  <c:v>1.0704999999999814</c:v>
                </c:pt>
                <c:pt idx="341">
                  <c:v>1.0709999999999813</c:v>
                </c:pt>
                <c:pt idx="342">
                  <c:v>1.0714999999999812</c:v>
                </c:pt>
                <c:pt idx="343">
                  <c:v>1.0719999999999812</c:v>
                </c:pt>
                <c:pt idx="344">
                  <c:v>1.0724999999999811</c:v>
                </c:pt>
                <c:pt idx="345">
                  <c:v>1.0729999999999811</c:v>
                </c:pt>
                <c:pt idx="346">
                  <c:v>1.073499999999981</c:v>
                </c:pt>
                <c:pt idx="347">
                  <c:v>1.073999999999981</c:v>
                </c:pt>
                <c:pt idx="348">
                  <c:v>1.0744999999999809</c:v>
                </c:pt>
                <c:pt idx="349">
                  <c:v>1.0749999999999809</c:v>
                </c:pt>
                <c:pt idx="350">
                  <c:v>1.0754999999999808</c:v>
                </c:pt>
                <c:pt idx="351">
                  <c:v>1.0759999999999807</c:v>
                </c:pt>
                <c:pt idx="352">
                  <c:v>1.0764999999999807</c:v>
                </c:pt>
                <c:pt idx="353">
                  <c:v>1.0769999999999806</c:v>
                </c:pt>
                <c:pt idx="354">
                  <c:v>1.0774999999999806</c:v>
                </c:pt>
                <c:pt idx="355">
                  <c:v>1.0779999999999805</c:v>
                </c:pt>
                <c:pt idx="356">
                  <c:v>1.0784999999999805</c:v>
                </c:pt>
                <c:pt idx="357">
                  <c:v>1.0789999999999804</c:v>
                </c:pt>
                <c:pt idx="358">
                  <c:v>1.0794999999999804</c:v>
                </c:pt>
                <c:pt idx="359">
                  <c:v>1.0799999999999803</c:v>
                </c:pt>
                <c:pt idx="360">
                  <c:v>1.0804999999999803</c:v>
                </c:pt>
                <c:pt idx="361">
                  <c:v>1.0809999999999802</c:v>
                </c:pt>
                <c:pt idx="362">
                  <c:v>1.0814999999999801</c:v>
                </c:pt>
                <c:pt idx="363">
                  <c:v>1.0819999999999801</c:v>
                </c:pt>
                <c:pt idx="364">
                  <c:v>1.08249999999998</c:v>
                </c:pt>
                <c:pt idx="365">
                  <c:v>1.08299999999998</c:v>
                </c:pt>
                <c:pt idx="366">
                  <c:v>1.0834999999999799</c:v>
                </c:pt>
                <c:pt idx="367">
                  <c:v>1.0839999999999799</c:v>
                </c:pt>
                <c:pt idx="368">
                  <c:v>1.0844999999999798</c:v>
                </c:pt>
                <c:pt idx="369">
                  <c:v>1.0849999999999798</c:v>
                </c:pt>
                <c:pt idx="370">
                  <c:v>1.0854999999999797</c:v>
                </c:pt>
                <c:pt idx="371">
                  <c:v>1.0859999999999796</c:v>
                </c:pt>
                <c:pt idx="372">
                  <c:v>1.0864999999999796</c:v>
                </c:pt>
                <c:pt idx="373">
                  <c:v>1.0869999999999795</c:v>
                </c:pt>
                <c:pt idx="374">
                  <c:v>1.0874999999999795</c:v>
                </c:pt>
                <c:pt idx="375">
                  <c:v>1.0879999999999794</c:v>
                </c:pt>
                <c:pt idx="376">
                  <c:v>1.0884999999999794</c:v>
                </c:pt>
                <c:pt idx="377">
                  <c:v>1.0889999999999793</c:v>
                </c:pt>
                <c:pt idx="378">
                  <c:v>1.0894999999999793</c:v>
                </c:pt>
                <c:pt idx="379">
                  <c:v>1.0899999999999792</c:v>
                </c:pt>
                <c:pt idx="380">
                  <c:v>1.0904999999999792</c:v>
                </c:pt>
                <c:pt idx="381">
                  <c:v>1.0909999999999791</c:v>
                </c:pt>
                <c:pt idx="382">
                  <c:v>1.091499999999979</c:v>
                </c:pt>
                <c:pt idx="383">
                  <c:v>1.091999999999979</c:v>
                </c:pt>
                <c:pt idx="384">
                  <c:v>1.0924999999999789</c:v>
                </c:pt>
                <c:pt idx="385">
                  <c:v>1.0929999999999789</c:v>
                </c:pt>
                <c:pt idx="386">
                  <c:v>1.0934999999999788</c:v>
                </c:pt>
                <c:pt idx="387">
                  <c:v>1.0939999999999788</c:v>
                </c:pt>
                <c:pt idx="388">
                  <c:v>1.0944999999999787</c:v>
                </c:pt>
                <c:pt idx="389">
                  <c:v>1.0949999999999787</c:v>
                </c:pt>
                <c:pt idx="390">
                  <c:v>1.0954999999999786</c:v>
                </c:pt>
                <c:pt idx="391">
                  <c:v>1.0959999999999785</c:v>
                </c:pt>
                <c:pt idx="392">
                  <c:v>1.0964999999999785</c:v>
                </c:pt>
                <c:pt idx="393">
                  <c:v>1.0969999999999784</c:v>
                </c:pt>
                <c:pt idx="394">
                  <c:v>1.0974999999999784</c:v>
                </c:pt>
                <c:pt idx="395">
                  <c:v>1.0979999999999783</c:v>
                </c:pt>
                <c:pt idx="396">
                  <c:v>1.0984999999999783</c:v>
                </c:pt>
                <c:pt idx="397">
                  <c:v>1.0989999999999782</c:v>
                </c:pt>
                <c:pt idx="398">
                  <c:v>1.0994999999999782</c:v>
                </c:pt>
                <c:pt idx="399">
                  <c:v>1.0999999999999781</c:v>
                </c:pt>
                <c:pt idx="400">
                  <c:v>1.1004999999999781</c:v>
                </c:pt>
                <c:pt idx="401">
                  <c:v>1.100999999999978</c:v>
                </c:pt>
                <c:pt idx="402">
                  <c:v>1.1014999999999779</c:v>
                </c:pt>
                <c:pt idx="403">
                  <c:v>1.1019999999999779</c:v>
                </c:pt>
                <c:pt idx="404">
                  <c:v>1.1024999999999778</c:v>
                </c:pt>
                <c:pt idx="405">
                  <c:v>1.1029999999999778</c:v>
                </c:pt>
                <c:pt idx="406">
                  <c:v>1.1034999999999777</c:v>
                </c:pt>
                <c:pt idx="407">
                  <c:v>1.1039999999999777</c:v>
                </c:pt>
                <c:pt idx="408">
                  <c:v>1.1044999999999776</c:v>
                </c:pt>
                <c:pt idx="409">
                  <c:v>1.1049999999999776</c:v>
                </c:pt>
                <c:pt idx="410">
                  <c:v>1.1054999999999775</c:v>
                </c:pt>
                <c:pt idx="411">
                  <c:v>1.1059999999999774</c:v>
                </c:pt>
                <c:pt idx="412">
                  <c:v>1.1064999999999774</c:v>
                </c:pt>
                <c:pt idx="413">
                  <c:v>1.1069999999999773</c:v>
                </c:pt>
                <c:pt idx="414">
                  <c:v>1.1074999999999773</c:v>
                </c:pt>
                <c:pt idx="415">
                  <c:v>1.1079999999999772</c:v>
                </c:pt>
                <c:pt idx="416">
                  <c:v>1.1084999999999772</c:v>
                </c:pt>
                <c:pt idx="417">
                  <c:v>1.1089999999999771</c:v>
                </c:pt>
                <c:pt idx="418">
                  <c:v>1.1094999999999771</c:v>
                </c:pt>
                <c:pt idx="419">
                  <c:v>1.109999999999977</c:v>
                </c:pt>
                <c:pt idx="420">
                  <c:v>1.1104999999999769</c:v>
                </c:pt>
                <c:pt idx="421">
                  <c:v>1.1109999999999769</c:v>
                </c:pt>
                <c:pt idx="422">
                  <c:v>1.1114999999999768</c:v>
                </c:pt>
                <c:pt idx="423">
                  <c:v>1.1119999999999768</c:v>
                </c:pt>
                <c:pt idx="424">
                  <c:v>1.1124999999999767</c:v>
                </c:pt>
                <c:pt idx="425">
                  <c:v>1.1129999999999767</c:v>
                </c:pt>
                <c:pt idx="426">
                  <c:v>1.1134999999999766</c:v>
                </c:pt>
                <c:pt idx="427">
                  <c:v>1.1139999999999766</c:v>
                </c:pt>
                <c:pt idx="428">
                  <c:v>1.1144999999999765</c:v>
                </c:pt>
                <c:pt idx="429">
                  <c:v>1.1149999999999765</c:v>
                </c:pt>
                <c:pt idx="430">
                  <c:v>1.1154999999999764</c:v>
                </c:pt>
                <c:pt idx="431">
                  <c:v>1.1159999999999763</c:v>
                </c:pt>
                <c:pt idx="432">
                  <c:v>1.1164999999999763</c:v>
                </c:pt>
                <c:pt idx="433">
                  <c:v>1.1169999999999762</c:v>
                </c:pt>
                <c:pt idx="434">
                  <c:v>1.1174999999999762</c:v>
                </c:pt>
                <c:pt idx="435">
                  <c:v>1.1179999999999761</c:v>
                </c:pt>
                <c:pt idx="436">
                  <c:v>1.1184999999999761</c:v>
                </c:pt>
                <c:pt idx="437">
                  <c:v>1.118999999999976</c:v>
                </c:pt>
                <c:pt idx="438">
                  <c:v>1.119499999999976</c:v>
                </c:pt>
                <c:pt idx="439">
                  <c:v>1.1199999999999759</c:v>
                </c:pt>
                <c:pt idx="440">
                  <c:v>1.1204999999999758</c:v>
                </c:pt>
                <c:pt idx="441">
                  <c:v>1.1209999999999758</c:v>
                </c:pt>
                <c:pt idx="442">
                  <c:v>1.1214999999999757</c:v>
                </c:pt>
                <c:pt idx="443">
                  <c:v>1.1219999999999757</c:v>
                </c:pt>
                <c:pt idx="444">
                  <c:v>1.1224999999999756</c:v>
                </c:pt>
                <c:pt idx="445">
                  <c:v>1.1229999999999756</c:v>
                </c:pt>
                <c:pt idx="446">
                  <c:v>1.1234999999999755</c:v>
                </c:pt>
                <c:pt idx="447">
                  <c:v>1.1239999999999755</c:v>
                </c:pt>
                <c:pt idx="448">
                  <c:v>1.1244999999999754</c:v>
                </c:pt>
                <c:pt idx="449">
                  <c:v>1.1249999999999754</c:v>
                </c:pt>
                <c:pt idx="450">
                  <c:v>1.1254999999999753</c:v>
                </c:pt>
                <c:pt idx="451">
                  <c:v>1.1259999999999752</c:v>
                </c:pt>
                <c:pt idx="452">
                  <c:v>1.1264999999999752</c:v>
                </c:pt>
                <c:pt idx="453">
                  <c:v>1.1269999999999751</c:v>
                </c:pt>
                <c:pt idx="454">
                  <c:v>1.1274999999999751</c:v>
                </c:pt>
                <c:pt idx="455">
                  <c:v>1.127999999999975</c:v>
                </c:pt>
                <c:pt idx="456">
                  <c:v>1.128499999999975</c:v>
                </c:pt>
                <c:pt idx="457">
                  <c:v>1.1289999999999749</c:v>
                </c:pt>
                <c:pt idx="458">
                  <c:v>1.1294999999999749</c:v>
                </c:pt>
                <c:pt idx="459">
                  <c:v>1.1299999999999748</c:v>
                </c:pt>
                <c:pt idx="460">
                  <c:v>1.1304999999999747</c:v>
                </c:pt>
                <c:pt idx="461">
                  <c:v>1.1309999999999747</c:v>
                </c:pt>
                <c:pt idx="462">
                  <c:v>1.1314999999999746</c:v>
                </c:pt>
                <c:pt idx="463">
                  <c:v>1.1319999999999746</c:v>
                </c:pt>
                <c:pt idx="464">
                  <c:v>1.1324999999999745</c:v>
                </c:pt>
                <c:pt idx="465">
                  <c:v>1.1329999999999745</c:v>
                </c:pt>
                <c:pt idx="466">
                  <c:v>1.1334999999999744</c:v>
                </c:pt>
                <c:pt idx="467">
                  <c:v>1.1339999999999744</c:v>
                </c:pt>
                <c:pt idx="468">
                  <c:v>1.1344999999999743</c:v>
                </c:pt>
                <c:pt idx="469">
                  <c:v>1.1349999999999743</c:v>
                </c:pt>
                <c:pt idx="470">
                  <c:v>1.1354999999999742</c:v>
                </c:pt>
                <c:pt idx="471">
                  <c:v>1.1359999999999741</c:v>
                </c:pt>
                <c:pt idx="472">
                  <c:v>1.1364999999999741</c:v>
                </c:pt>
                <c:pt idx="473">
                  <c:v>1.136999999999974</c:v>
                </c:pt>
                <c:pt idx="474">
                  <c:v>1.137499999999974</c:v>
                </c:pt>
                <c:pt idx="475">
                  <c:v>1.1379999999999739</c:v>
                </c:pt>
                <c:pt idx="476">
                  <c:v>1.1384999999999739</c:v>
                </c:pt>
                <c:pt idx="477">
                  <c:v>1.1389999999999738</c:v>
                </c:pt>
                <c:pt idx="478">
                  <c:v>1.1394999999999738</c:v>
                </c:pt>
                <c:pt idx="479">
                  <c:v>1.1399999999999737</c:v>
                </c:pt>
                <c:pt idx="480">
                  <c:v>1.1404999999999736</c:v>
                </c:pt>
                <c:pt idx="481">
                  <c:v>1.1409999999999736</c:v>
                </c:pt>
                <c:pt idx="482">
                  <c:v>1.1414999999999735</c:v>
                </c:pt>
                <c:pt idx="483">
                  <c:v>1.1419999999999735</c:v>
                </c:pt>
                <c:pt idx="484">
                  <c:v>1.1424999999999734</c:v>
                </c:pt>
                <c:pt idx="485">
                  <c:v>1.1429999999999734</c:v>
                </c:pt>
                <c:pt idx="486">
                  <c:v>1.1434999999999733</c:v>
                </c:pt>
                <c:pt idx="487">
                  <c:v>1.1439999999999733</c:v>
                </c:pt>
                <c:pt idx="488">
                  <c:v>1.1444999999999732</c:v>
                </c:pt>
                <c:pt idx="489">
                  <c:v>1.1449999999999732</c:v>
                </c:pt>
                <c:pt idx="490">
                  <c:v>1.1454999999999731</c:v>
                </c:pt>
                <c:pt idx="491">
                  <c:v>1.145999999999973</c:v>
                </c:pt>
                <c:pt idx="492">
                  <c:v>1.146499999999973</c:v>
                </c:pt>
                <c:pt idx="493">
                  <c:v>1.1469999999999729</c:v>
                </c:pt>
                <c:pt idx="494">
                  <c:v>1.1474999999999729</c:v>
                </c:pt>
                <c:pt idx="495">
                  <c:v>1.1479999999999728</c:v>
                </c:pt>
              </c:numCache>
            </c:numRef>
          </c:xVal>
          <c:yVal>
            <c:numRef>
              <c:f>演算処理!$AJ$33:$AJ$528</c:f>
              <c:numCache>
                <c:formatCode>General</c:formatCode>
                <c:ptCount val="496"/>
                <c:pt idx="45">
                  <c:v>-14.729064968333441</c:v>
                </c:pt>
                <c:pt idx="46">
                  <c:v>-14.664843712207485</c:v>
                </c:pt>
                <c:pt idx="47">
                  <c:v>-14.6003277087424</c:v>
                </c:pt>
                <c:pt idx="48">
                  <c:v>-14.535513684430247</c:v>
                </c:pt>
                <c:pt idx="49">
                  <c:v>-14.47039831720935</c:v>
                </c:pt>
                <c:pt idx="50">
                  <c:v>-14.404978235637094</c:v>
                </c:pt>
                <c:pt idx="51">
                  <c:v>-14.339250018050841</c:v>
                </c:pt>
                <c:pt idx="52">
                  <c:v>-14.273210191717139</c:v>
                </c:pt>
                <c:pt idx="53">
                  <c:v>-14.206855231969319</c:v>
                </c:pt>
                <c:pt idx="54">
                  <c:v>-14.140181561333712</c:v>
                </c:pt>
                <c:pt idx="55">
                  <c:v>-14.073185548644755</c:v>
                </c:pt>
                <c:pt idx="56">
                  <c:v>-14.005863508149197</c:v>
                </c:pt>
                <c:pt idx="57">
                  <c:v>-13.938211698599805</c:v>
                </c:pt>
                <c:pt idx="58">
                  <c:v>-13.87022632233891</c:v>
                </c:pt>
                <c:pt idx="59">
                  <c:v>-13.801903524372307</c:v>
                </c:pt>
                <c:pt idx="60">
                  <c:v>-13.733239391433775</c:v>
                </c:pt>
                <c:pt idx="61">
                  <c:v>-13.66422995104112</c:v>
                </c:pt>
                <c:pt idx="62">
                  <c:v>-13.594871170544085</c:v>
                </c:pt>
                <c:pt idx="63">
                  <c:v>-13.525158956164972</c:v>
                </c:pt>
                <c:pt idx="64">
                  <c:v>-13.455089152032656</c:v>
                </c:pt>
                <c:pt idx="65">
                  <c:v>-13.38465753921108</c:v>
                </c:pt>
                <c:pt idx="66">
                  <c:v>-13.313859834722964</c:v>
                </c:pt>
                <c:pt idx="67">
                  <c:v>-13.242691690569925</c:v>
                </c:pt>
                <c:pt idx="68">
                  <c:v>-13.171148692750265</c:v>
                </c:pt>
                <c:pt idx="69">
                  <c:v>-13.099226360275624</c:v>
                </c:pt>
                <c:pt idx="70">
                  <c:v>-13.026920144188061</c:v>
                </c:pt>
                <c:pt idx="71">
                  <c:v>-12.954225426579097</c:v>
                </c:pt>
                <c:pt idx="72">
                  <c:v>-12.8811375196125</c:v>
                </c:pt>
                <c:pt idx="73">
                  <c:v>-12.807651664552861</c:v>
                </c:pt>
                <c:pt idx="74">
                  <c:v>-12.733763030801867</c:v>
                </c:pt>
                <c:pt idx="75">
                  <c:v>-12.659466714944742</c:v>
                </c:pt>
                <c:pt idx="76">
                  <c:v>-12.584757739809469</c:v>
                </c:pt>
                <c:pt idx="77">
                  <c:v>-12.50963105354138</c:v>
                </c:pt>
                <c:pt idx="78">
                  <c:v>-12.434081528696272</c:v>
                </c:pt>
                <c:pt idx="79">
                  <c:v>-12.358103961355392</c:v>
                </c:pt>
                <c:pt idx="80">
                  <c:v>-12.281693070265852</c:v>
                </c:pt>
                <c:pt idx="81">
                  <c:v>-12.204843496010431</c:v>
                </c:pt>
                <c:pt idx="82">
                  <c:v>-12.127549800210959</c:v>
                </c:pt>
                <c:pt idx="83">
                  <c:v>-12.049806464770382</c:v>
                </c:pt>
                <c:pt idx="84">
                  <c:v>-11.971607891157861</c:v>
                </c:pt>
                <c:pt idx="85">
                  <c:v>-11.892948399743219</c:v>
                </c:pt>
                <c:pt idx="86">
                  <c:v>-11.813822229186293</c:v>
                </c:pt>
                <c:pt idx="87">
                  <c:v>-11.734223535887915</c:v>
                </c:pt>
                <c:pt idx="88">
                  <c:v>-11.654146393509532</c:v>
                </c:pt>
                <c:pt idx="89">
                  <c:v>-11.573584792569395</c:v>
                </c:pt>
                <c:pt idx="90">
                  <c:v>-11.492532640123581</c:v>
                </c:pt>
                <c:pt idx="91">
                  <c:v>-11.410983759540997</c:v>
                </c:pt>
                <c:pt idx="92">
                  <c:v>-11.328931890382332</c:v>
                </c:pt>
                <c:pt idx="93">
                  <c:v>-11.246370688393725</c:v>
                </c:pt>
                <c:pt idx="94">
                  <c:v>-11.163293725626735</c:v>
                </c:pt>
                <c:pt idx="95">
                  <c:v>-11.079694490697431</c:v>
                </c:pt>
                <c:pt idx="96">
                  <c:v>-10.995566389198343</c:v>
                </c:pt>
                <c:pt idx="97">
                  <c:v>-10.910902744278028</c:v>
                </c:pt>
                <c:pt idx="98">
                  <c:v>-10.825696797404692</c:v>
                </c:pt>
                <c:pt idx="99">
                  <c:v>-10.73994170933128</c:v>
                </c:pt>
                <c:pt idx="100">
                  <c:v>-10.653630561281135</c:v>
                </c:pt>
                <c:pt idx="101">
                  <c:v>-10.566756356374867</c:v>
                </c:pt>
                <c:pt idx="102">
                  <c:v>-10.479312021320833</c:v>
                </c:pt>
                <c:pt idx="103">
                  <c:v>-10.391290408393562</c:v>
                </c:pt>
                <c:pt idx="104">
                  <c:v>-10.302684297726465</c:v>
                </c:pt>
                <c:pt idx="105">
                  <c:v>-10.213486399947207</c:v>
                </c:pt>
                <c:pt idx="106">
                  <c:v>-10.123689359187091</c:v>
                </c:pt>
                <c:pt idx="107">
                  <c:v>-10.033285756497568</c:v>
                </c:pt>
                <c:pt idx="108">
                  <c:v>-9.9422681137105577</c:v>
                </c:pt>
                <c:pt idx="109">
                  <c:v>-9.8506288977818741</c:v>
                </c:pt>
                <c:pt idx="110">
                  <c:v>-9.7583605256605992</c:v>
                </c:pt>
                <c:pt idx="111">
                  <c:v>-9.665455369730612</c:v>
                </c:pt>
                <c:pt idx="112">
                  <c:v>-9.5719057638744758</c:v>
                </c:pt>
                <c:pt idx="113">
                  <c:v>-9.4777040102143477</c:v>
                </c:pt>
                <c:pt idx="114">
                  <c:v>-9.3828423865883455</c:v>
                </c:pt>
                <c:pt idx="115">
                  <c:v>-9.2873131548267533</c:v>
                </c:pt>
                <c:pt idx="116">
                  <c:v>-9.1911085698969544</c:v>
                </c:pt>
                <c:pt idx="117">
                  <c:v>-9.0942208899921226</c:v>
                </c:pt>
                <c:pt idx="118">
                  <c:v>-8.9966423876448705</c:v>
                </c:pt>
                <c:pt idx="119">
                  <c:v>-8.8983653619536405</c:v>
                </c:pt>
                <c:pt idx="120">
                  <c:v>-8.7993821520171522</c:v>
                </c:pt>
                <c:pt idx="121">
                  <c:v>-8.6996851516798799</c:v>
                </c:pt>
                <c:pt idx="122">
                  <c:v>-8.5992668256999565</c:v>
                </c:pt>
                <c:pt idx="123">
                  <c:v>-8.4981197274603364</c:v>
                </c:pt>
                <c:pt idx="124">
                  <c:v>-8.3962365183534651</c:v>
                </c:pt>
                <c:pt idx="125">
                  <c:v>-8.2936099889807622</c:v>
                </c:pt>
                <c:pt idx="126">
                  <c:v>-8.1902330823193878</c:v>
                </c:pt>
                <c:pt idx="127">
                  <c:v>-8.0860989190209391</c:v>
                </c:pt>
                <c:pt idx="128">
                  <c:v>-7.9812008250202551</c:v>
                </c:pt>
                <c:pt idx="129">
                  <c:v>-7.8755323616462611</c:v>
                </c:pt>
                <c:pt idx="130">
                  <c:v>-7.7690873584421407</c:v>
                </c:pt>
                <c:pt idx="131">
                  <c:v>-7.6618599489183739</c:v>
                </c:pt>
                <c:pt idx="132">
                  <c:v>-7.5538446094789933</c:v>
                </c:pt>
                <c:pt idx="133">
                  <c:v>-7.4450362017804386</c:v>
                </c:pt>
                <c:pt idx="134">
                  <c:v>-7.335430018801345</c:v>
                </c:pt>
                <c:pt idx="135">
                  <c:v>-7.225021834922698</c:v>
                </c:pt>
                <c:pt idx="136">
                  <c:v>-7.1138079603392104</c:v>
                </c:pt>
                <c:pt idx="137">
                  <c:v>-7.0017853001462784</c:v>
                </c:pt>
                <c:pt idx="138">
                  <c:v>-6.8889514184704677</c:v>
                </c:pt>
                <c:pt idx="139">
                  <c:v>-6.7753046080369241</c:v>
                </c:pt>
                <c:pt idx="140">
                  <c:v>-6.6608439655929139</c:v>
                </c:pt>
                <c:pt idx="141">
                  <c:v>-6.5455694736338534</c:v>
                </c:pt>
                <c:pt idx="142">
                  <c:v>-6.4294820889052096</c:v>
                </c:pt>
                <c:pt idx="143">
                  <c:v>-6.3125838381815189</c:v>
                </c:pt>
                <c:pt idx="144">
                  <c:v>-6.194877921851706</c:v>
                </c:pt>
                <c:pt idx="145">
                  <c:v>-6.0763688258666759</c:v>
                </c:pt>
                <c:pt idx="146">
                  <c:v>-5.9570624426318375</c:v>
                </c:pt>
                <c:pt idx="147">
                  <c:v>-5.8369662014513599</c:v>
                </c:pt>
                <c:pt idx="148">
                  <c:v>-5.7160892091535311</c:v>
                </c:pt>
                <c:pt idx="149">
                  <c:v>-5.5944424015449092</c:v>
                </c:pt>
                <c:pt idx="150">
                  <c:v>-5.4720387063549039</c:v>
                </c:pt>
                <c:pt idx="151">
                  <c:v>-5.3488932183405034</c:v>
                </c:pt>
                <c:pt idx="152">
                  <c:v>-5.2250233872210741</c:v>
                </c:pt>
                <c:pt idx="153">
                  <c:v>-5.1004492191029307</c:v>
                </c:pt>
                <c:pt idx="154">
                  <c:v>-4.975193492032183</c:v>
                </c:pt>
                <c:pt idx="155">
                  <c:v>-4.8492819862775454</c:v>
                </c:pt>
                <c:pt idx="156">
                  <c:v>-4.7227437298899115</c:v>
                </c:pt>
                <c:pt idx="157">
                  <c:v>-4.5956112600096315</c:v>
                </c:pt>
                <c:pt idx="158">
                  <c:v>-4.4679209002901805</c:v>
                </c:pt>
                <c:pt idx="159">
                  <c:v>-4.3397130546748617</c:v>
                </c:pt>
                <c:pt idx="160">
                  <c:v>-4.2110325175952301</c:v>
                </c:pt>
                <c:pt idx="161">
                  <c:v>-4.0819288004505614</c:v>
                </c:pt>
                <c:pt idx="162">
                  <c:v>-3.9524564739719992</c:v>
                </c:pt>
                <c:pt idx="163">
                  <c:v>-3.8226755257633362</c:v>
                </c:pt>
                <c:pt idx="164">
                  <c:v>-3.6926517319390095</c:v>
                </c:pt>
                <c:pt idx="165">
                  <c:v>-3.5624570413393735</c:v>
                </c:pt>
                <c:pt idx="166">
                  <c:v>-3.4321699702874198</c:v>
                </c:pt>
                <c:pt idx="167">
                  <c:v>-3.3018760052520664</c:v>
                </c:pt>
                <c:pt idx="168">
                  <c:v>-3.1716680100962829</c:v>
                </c:pt>
                <c:pt idx="169">
                  <c:v>-3.0416466338072183</c:v>
                </c:pt>
                <c:pt idx="170">
                  <c:v>-2.9119207137282368</c:v>
                </c:pt>
                <c:pt idx="171">
                  <c:v>-2.7826076683389918</c:v>
                </c:pt>
                <c:pt idx="172">
                  <c:v>-2.6538338725632342</c:v>
                </c:pt>
                <c:pt idx="173">
                  <c:v>-2.5257350074331226</c:v>
                </c:pt>
                <c:pt idx="174">
                  <c:v>-2.3984563747182155</c:v>
                </c:pt>
                <c:pt idx="175">
                  <c:v>-2.2721531658609431</c:v>
                </c:pt>
                <c:pt idx="176">
                  <c:v>-2.1469906732761213</c:v>
                </c:pt>
                <c:pt idx="177">
                  <c:v>-2.0231444308164122</c:v>
                </c:pt>
                <c:pt idx="178">
                  <c:v>-1.9008002690282231</c:v>
                </c:pt>
                <c:pt idx="179">
                  <c:v>-1.7801542697914057</c:v>
                </c:pt>
                <c:pt idx="180">
                  <c:v>-1.6614126041302921</c:v>
                </c:pt>
                <c:pt idx="181">
                  <c:v>-1.5447912364933294</c:v>
                </c:pt>
                <c:pt idx="182">
                  <c:v>-1.4305154787276122</c:v>
                </c:pt>
                <c:pt idx="183">
                  <c:v>-1.3188193774318502</c:v>
                </c:pt>
                <c:pt idx="184">
                  <c:v>-1.2099449194703267</c:v>
                </c:pt>
                <c:pt idx="185">
                  <c:v>-1.1041410422811879</c:v>
                </c:pt>
                <c:pt idx="186">
                  <c:v>-1.0016624383126898</c:v>
                </c:pt>
                <c:pt idx="187">
                  <c:v>-0.90276814654559123</c:v>
                </c:pt>
                <c:pt idx="188">
                  <c:v>-0.80771992865162734</c:v>
                </c:pt>
                <c:pt idx="189">
                  <c:v>-0.71678043288908522</c:v>
                </c:pt>
                <c:pt idx="190">
                  <c:v>-0.63021115528473581</c:v>
                </c:pt>
                <c:pt idx="191">
                  <c:v>-0.54827021485970306</c:v>
                </c:pt>
                <c:pt idx="192">
                  <c:v>-0.47120996741531107</c:v>
                </c:pt>
                <c:pt idx="193">
                  <c:v>-0.3992744904111783</c:v>
                </c:pt>
                <c:pt idx="194">
                  <c:v>-0.33269697937676967</c:v>
                </c:pt>
                <c:pt idx="195">
                  <c:v>-0.27169710367124811</c:v>
                </c:pt>
                <c:pt idx="196">
                  <c:v>-0.21647837577828466</c:v>
                </c:pt>
                <c:pt idx="197">
                  <c:v>-0.16722559321561503</c:v>
                </c:pt>
                <c:pt idx="198">
                  <c:v>-0.12410241510454141</c:v>
                </c:pt>
                <c:pt idx="199">
                  <c:v>-8.7249136103259961E-2</c:v>
                </c:pt>
                <c:pt idx="200">
                  <c:v>-5.6780718489124485E-2</c:v>
                </c:pt>
                <c:pt idx="201">
                  <c:v>-3.2785138555542132E-2</c:v>
                </c:pt>
                <c:pt idx="202">
                  <c:v>-1.5322096216660343E-2</c:v>
                </c:pt>
                <c:pt idx="203">
                  <c:v>-4.4221270202644625E-3</c:v>
                </c:pt>
                <c:pt idx="204">
                  <c:v>-8.6144065654430156E-5</c:v>
                </c:pt>
                <c:pt idx="205">
                  <c:v>-2.2854241748954786E-3</c:v>
                </c:pt>
                <c:pt idx="206">
                  <c:v>-1.0962038752384634E-2</c:v>
                </c:pt>
                <c:pt idx="207">
                  <c:v>-2.6029715830683871E-2</c:v>
                </c:pt>
                <c:pt idx="208">
                  <c:v>-4.7375106584278764E-2</c:v>
                </c:pt>
                <c:pt idx="209">
                  <c:v>-7.4859417782077886E-2</c:v>
                </c:pt>
                <c:pt idx="210">
                  <c:v>-0.10832036181846887</c:v>
                </c:pt>
                <c:pt idx="211">
                  <c:v>-0.14757436853189862</c:v>
                </c:pt>
                <c:pt idx="212">
                  <c:v>-0.19241899823281947</c:v>
                </c:pt>
                <c:pt idx="213">
                  <c:v>-0.24263549327932976</c:v>
                </c:pt>
                <c:pt idx="214">
                  <c:v>-0.29799140604377544</c:v>
                </c:pt>
                <c:pt idx="215">
                  <c:v>-0.35824324394686358</c:v>
                </c:pt>
                <c:pt idx="216">
                  <c:v>-0.42313907702211917</c:v>
                </c:pt>
                <c:pt idx="217">
                  <c:v>-0.49242105976709738</c:v>
                </c:pt>
                <c:pt idx="218">
                  <c:v>-0.56582782636388484</c:v>
                </c:pt>
                <c:pt idx="219">
                  <c:v>-0.64309672623952874</c:v>
                </c:pt>
                <c:pt idx="220">
                  <c:v>-0.72396587495849696</c:v>
                </c:pt>
                <c:pt idx="221">
                  <c:v>-0.80817600322250294</c:v>
                </c:pt>
                <c:pt idx="222">
                  <c:v>-0.89547209400277106</c:v>
                </c:pt>
                <c:pt idx="223">
                  <c:v>-0.98560480432940012</c:v>
                </c:pt>
                <c:pt idx="224">
                  <c:v>-1.0783316738719473</c:v>
                </c:pt>
                <c:pt idx="225">
                  <c:v>-1.1734181270970898</c:v>
                </c:pt>
                <c:pt idx="226">
                  <c:v>-1.2706382794726543</c:v>
                </c:pt>
                <c:pt idx="227">
                  <c:v>-1.3697755609434201</c:v>
                </c:pt>
                <c:pt idx="228">
                  <c:v>-1.4706231718043106</c:v>
                </c:pt>
                <c:pt idx="229">
                  <c:v>-1.5729843872390727</c:v>
                </c:pt>
                <c:pt idx="230">
                  <c:v>-1.6766727272865762</c:v>
                </c:pt>
                <c:pt idx="231">
                  <c:v>-1.7815120089551724</c:v>
                </c:pt>
                <c:pt idx="232">
                  <c:v>-1.8873362967376845</c:v>
                </c:pt>
                <c:pt idx="233">
                  <c:v>-1.993989766991465</c:v>
                </c:pt>
                <c:pt idx="234">
                  <c:v>-2.1013265006274424</c:v>
                </c:pt>
                <c:pt idx="235">
                  <c:v>-2.2092102173824482</c:v>
                </c:pt>
                <c:pt idx="236">
                  <c:v>-2.3175139636957747</c:v>
                </c:pt>
                <c:pt idx="237">
                  <c:v>-2.4261197649279778</c:v>
                </c:pt>
                <c:pt idx="238">
                  <c:v>-2.5349182513908532</c:v>
                </c:pt>
                <c:pt idx="239">
                  <c:v>-2.6438082664336098</c:v>
                </c:pt>
                <c:pt idx="240">
                  <c:v>-2.7526964636742264</c:v>
                </c:pt>
                <c:pt idx="241">
                  <c:v>-2.8614968993937411</c:v>
                </c:pt>
                <c:pt idx="242">
                  <c:v>-2.9701306251305652</c:v>
                </c:pt>
                <c:pt idx="243">
                  <c:v>-3.0785252846293898</c:v>
                </c:pt>
                <c:pt idx="244">
                  <c:v>-3.1866147185118034</c:v>
                </c:pt>
                <c:pt idx="245">
                  <c:v>-3.2943385793437936</c:v>
                </c:pt>
                <c:pt idx="246">
                  <c:v>-3.4016419591700982</c:v>
                </c:pt>
                <c:pt idx="247">
                  <c:v>-3.508475031065184</c:v>
                </c:pt>
                <c:pt idx="248">
                  <c:v>-3.6147927058059031</c:v>
                </c:pt>
                <c:pt idx="249">
                  <c:v>-3.7205543043939477</c:v>
                </c:pt>
                <c:pt idx="250">
                  <c:v>-3.8257232468434337</c:v>
                </c:pt>
                <c:pt idx="251">
                  <c:v>-3.9302667573875461</c:v>
                </c:pt>
                <c:pt idx="252">
                  <c:v>-4.0341555860481657</c:v>
                </c:pt>
                <c:pt idx="253">
                  <c:v>-4.1373637463402853</c:v>
                </c:pt>
                <c:pt idx="254">
                  <c:v>-4.2398682687504898</c:v>
                </c:pt>
                <c:pt idx="255">
                  <c:v>-4.3416489695237646</c:v>
                </c:pt>
                <c:pt idx="256">
                  <c:v>-4.4426882342157352</c:v>
                </c:pt>
                <c:pt idx="257">
                  <c:v>-4.5429708154118318</c:v>
                </c:pt>
                <c:pt idx="258">
                  <c:v>-4.6424836439765027</c:v>
                </c:pt>
                <c:pt idx="259">
                  <c:v>-4.7412156531737306</c:v>
                </c:pt>
                <c:pt idx="260">
                  <c:v>-4.8391576149889755</c:v>
                </c:pt>
                <c:pt idx="261">
                  <c:v>-4.9363019879833949</c:v>
                </c:pt>
                <c:pt idx="262">
                  <c:v>-5.0326427760168873</c:v>
                </c:pt>
                <c:pt idx="263">
                  <c:v>-5.1281753971922059</c:v>
                </c:pt>
                <c:pt idx="264">
                  <c:v>-5.2228965623890282</c:v>
                </c:pt>
                <c:pt idx="265">
                  <c:v>-5.3168041627797304</c:v>
                </c:pt>
                <c:pt idx="266">
                  <c:v>-5.4098971657429749</c:v>
                </c:pt>
                <c:pt idx="267">
                  <c:v>-5.5021755186170127</c:v>
                </c:pt>
                <c:pt idx="268">
                  <c:v>-5.5936400597621159</c:v>
                </c:pt>
                <c:pt idx="269">
                  <c:v>-5.6842924364292369</c:v>
                </c:pt>
                <c:pt idx="270">
                  <c:v>-5.7741350289594751</c:v>
                </c:pt>
                <c:pt idx="271">
                  <c:v>-5.8631708808665834</c:v>
                </c:pt>
                <c:pt idx="272">
                  <c:v>-5.9514036343815828</c:v>
                </c:pt>
                <c:pt idx="273">
                  <c:v>-6.0388374710646353</c:v>
                </c:pt>
                <c:pt idx="274">
                  <c:v>-6.1254770571142769</c:v>
                </c:pt>
                <c:pt idx="275">
                  <c:v>-6.2113274930287998</c:v>
                </c:pt>
                <c:pt idx="276">
                  <c:v>-6.2963942672970754</c:v>
                </c:pt>
                <c:pt idx="277">
                  <c:v>-6.3806832138182488</c:v>
                </c:pt>
                <c:pt idx="278">
                  <c:v>-6.464200472770675</c:v>
                </c:pt>
                <c:pt idx="279">
                  <c:v>-6.5469524546695981</c:v>
                </c:pt>
                <c:pt idx="280">
                  <c:v>-6.6289458073721041</c:v>
                </c:pt>
                <c:pt idx="281">
                  <c:v>-6.7101873858046428</c:v>
                </c:pt>
                <c:pt idx="282">
                  <c:v>-6.7906842242050827</c:v>
                </c:pt>
                <c:pt idx="283">
                  <c:v>-6.870443510686278</c:v>
                </c:pt>
                <c:pt idx="284">
                  <c:v>-6.9494725639422139</c:v>
                </c:pt>
                <c:pt idx="285">
                  <c:v>-7.027778811931304</c:v>
                </c:pt>
                <c:pt idx="286">
                  <c:v>-7.1053697723834874</c:v>
                </c:pt>
                <c:pt idx="287">
                  <c:v>-7.1822530349893823</c:v>
                </c:pt>
                <c:pt idx="288">
                  <c:v>-7.2584362451403814</c:v>
                </c:pt>
                <c:pt idx="289">
                  <c:v>-7.3339270890984789</c:v>
                </c:pt>
                <c:pt idx="290">
                  <c:v>-7.4087332804836334</c:v>
                </c:pt>
                <c:pt idx="291">
                  <c:v>-7.4828625479754578</c:v>
                </c:pt>
                <c:pt idx="292">
                  <c:v>-7.5563226241332551</c:v>
                </c:pt>
                <c:pt idx="293">
                  <c:v>-7.6291212352462567</c:v>
                </c:pt>
                <c:pt idx="294">
                  <c:v>-7.7012660921324771</c:v>
                </c:pt>
                <c:pt idx="295">
                  <c:v>-7.7727648818108364</c:v>
                </c:pt>
                <c:pt idx="296">
                  <c:v>-7.8436252599769984</c:v>
                </c:pt>
                <c:pt idx="297">
                  <c:v>-7.9138548442187879</c:v>
                </c:pt>
                <c:pt idx="298">
                  <c:v>-7.9834612079119625</c:v>
                </c:pt>
                <c:pt idx="299">
                  <c:v>-8.0524518747415481</c:v>
                </c:pt>
                <c:pt idx="300">
                  <c:v>-8.1208343137984365</c:v>
                </c:pt>
                <c:pt idx="301">
                  <c:v>-8.1886159352047159</c:v>
                </c:pt>
                <c:pt idx="302">
                  <c:v>-8.2558040862244688</c:v>
                </c:pt>
                <c:pt idx="303">
                  <c:v>-8.3224060478208433</c:v>
                </c:pt>
                <c:pt idx="304">
                  <c:v>-8.3884290316225645</c:v>
                </c:pt>
                <c:pt idx="305">
                  <c:v>-8.4538801772661447</c:v>
                </c:pt>
                <c:pt idx="306">
                  <c:v>-8.5187665500828285</c:v>
                </c:pt>
                <c:pt idx="307">
                  <c:v>-8.5830951391014949</c:v>
                </c:pt>
                <c:pt idx="308">
                  <c:v>-8.6468728553410159</c:v>
                </c:pt>
                <c:pt idx="309">
                  <c:v>-8.7101065303676766</c:v>
                </c:pt>
                <c:pt idx="310">
                  <c:v>-8.7728029150951912</c:v>
                </c:pt>
                <c:pt idx="311">
                  <c:v>-8.8349686788064794</c:v>
                </c:pt>
                <c:pt idx="312">
                  <c:v>-8.8966104083780824</c:v>
                </c:pt>
                <c:pt idx="313">
                  <c:v>-8.9577346076895914</c:v>
                </c:pt>
                <c:pt idx="314">
                  <c:v>-9.018347697201758</c:v>
                </c:pt>
                <c:pt idx="315">
                  <c:v>-9.0784560136883528</c:v>
                </c:pt>
                <c:pt idx="316">
                  <c:v>-9.1380658101078858</c:v>
                </c:pt>
                <c:pt idx="317">
                  <c:v>-9.1971832556023791</c:v>
                </c:pt>
                <c:pt idx="318">
                  <c:v>-9.2558144356117253</c:v>
                </c:pt>
                <c:pt idx="319">
                  <c:v>-9.3139653520923531</c:v>
                </c:pt>
                <c:pt idx="320">
                  <c:v>-9.3716419238307225</c:v>
                </c:pt>
                <c:pt idx="321">
                  <c:v>-9.4288499868420992</c:v>
                </c:pt>
                <c:pt idx="322">
                  <c:v>-9.4855952948463109</c:v>
                </c:pt>
                <c:pt idx="323">
                  <c:v>-9.5418835198127603</c:v>
                </c:pt>
                <c:pt idx="324">
                  <c:v>-9.5977202525673491</c:v>
                </c:pt>
                <c:pt idx="325">
                  <c:v>-9.6531110034549013</c:v>
                </c:pt>
                <c:pt idx="326">
                  <c:v>-9.7080612030509243</c:v>
                </c:pt>
                <c:pt idx="327">
                  <c:v>-9.7625762029172076</c:v>
                </c:pt>
                <c:pt idx="328">
                  <c:v>-9.8166612763960259</c:v>
                </c:pt>
                <c:pt idx="329">
                  <c:v>-9.8703216194383323</c:v>
                </c:pt>
                <c:pt idx="330">
                  <c:v>-9.9235623514616726</c:v>
                </c:pt>
                <c:pt idx="331">
                  <c:v>-9.9763885162336532</c:v>
                </c:pt>
                <c:pt idx="332">
                  <c:v>-10.028805082777552</c:v>
                </c:pt>
                <c:pt idx="333">
                  <c:v>-10.080816946296585</c:v>
                </c:pt>
                <c:pt idx="334">
                  <c:v>-10.13242892911383</c:v>
                </c:pt>
                <c:pt idx="335">
                  <c:v>-10.18364578162501</c:v>
                </c:pt>
                <c:pt idx="336">
                  <c:v>-10.234472183261605</c:v>
                </c:pt>
                <c:pt idx="337">
                  <c:v>-10.284912743461824</c:v>
                </c:pt>
                <c:pt idx="338">
                  <c:v>-10.334972002647538</c:v>
                </c:pt>
                <c:pt idx="339">
                  <c:v>-10.384654433204904</c:v>
                </c:pt>
                <c:pt idx="340">
                  <c:v>-10.433964440467275</c:v>
                </c:pt>
                <c:pt idx="341">
                  <c:v>-10.482906363698472</c:v>
                </c:pt>
                <c:pt idx="342">
                  <c:v>-10.53148447707507</c:v>
                </c:pt>
                <c:pt idx="343">
                  <c:v>-10.579702990666435</c:v>
                </c:pt>
                <c:pt idx="344">
                  <c:v>-10.627566051411206</c:v>
                </c:pt>
                <c:pt idx="345">
                  <c:v>-10.675077744089087</c:v>
                </c:pt>
                <c:pt idx="346">
                  <c:v>-10.722242092287201</c:v>
                </c:pt>
                <c:pt idx="347">
                  <c:v>-10.769063059359782</c:v>
                </c:pt>
                <c:pt idx="348">
                  <c:v>-10.815544549380757</c:v>
                </c:pt>
                <c:pt idx="349">
                  <c:v>-10.861690408088194</c:v>
                </c:pt>
                <c:pt idx="350">
                  <c:v>-10.907504423820216</c:v>
                </c:pt>
                <c:pt idx="351">
                  <c:v>-10.952990328441706</c:v>
                </c:pt>
                <c:pt idx="352">
                  <c:v>-10.998151798261322</c:v>
                </c:pt>
                <c:pt idx="353">
                  <c:v>-11.042992454938382</c:v>
                </c:pt>
                <c:pt idx="354">
                  <c:v>-11.087515866379295</c:v>
                </c:pt>
                <c:pt idx="355">
                  <c:v>-11.131725547623077</c:v>
                </c:pt>
                <c:pt idx="356">
                  <c:v>-11.175624961715771</c:v>
                </c:pt>
                <c:pt idx="357">
                  <c:v>-11.219217520573551</c:v>
                </c:pt>
                <c:pt idx="358">
                  <c:v>-11.262506585834196</c:v>
                </c:pt>
                <c:pt idx="359">
                  <c:v>-11.305495469696851</c:v>
                </c:pt>
                <c:pt idx="360">
                  <c:v>-11.348187435749892</c:v>
                </c:pt>
                <c:pt idx="361">
                  <c:v>-11.390585699786866</c:v>
                </c:pt>
                <c:pt idx="362">
                  <c:v>-11.432693430610312</c:v>
                </c:pt>
                <c:pt idx="363">
                  <c:v>-11.474513750823514</c:v>
                </c:pt>
                <c:pt idx="364">
                  <c:v>-11.516049737610089</c:v>
                </c:pt>
                <c:pt idx="365">
                  <c:v>-11.557304423501479</c:v>
                </c:pt>
                <c:pt idx="366">
                  <c:v>-11.598280797132272</c:v>
                </c:pt>
                <c:pt idx="367">
                  <c:v>-11.638981803983356</c:v>
                </c:pt>
                <c:pt idx="368">
                  <c:v>-11.679410347113159</c:v>
                </c:pt>
                <c:pt idx="369">
                  <c:v>-11.71956928787672</c:v>
                </c:pt>
                <c:pt idx="370">
                  <c:v>-11.759461446632965</c:v>
                </c:pt>
                <c:pt idx="371">
                  <c:v>-11.799089603439974</c:v>
                </c:pt>
                <c:pt idx="372">
                  <c:v>-11.838456498738672</c:v>
                </c:pt>
                <c:pt idx="373">
                  <c:v>-11.877564834024668</c:v>
                </c:pt>
                <c:pt idx="374">
                  <c:v>-11.916417272508683</c:v>
                </c:pt>
                <c:pt idx="375">
                  <c:v>-11.955016439765476</c:v>
                </c:pt>
                <c:pt idx="376">
                  <c:v>-11.993364924371456</c:v>
                </c:pt>
                <c:pt idx="377">
                  <c:v>-12.031465278531176</c:v>
                </c:pt>
                <c:pt idx="378">
                  <c:v>-12.069320018692666</c:v>
                </c:pt>
                <c:pt idx="379">
                  <c:v>-12.106931626151971</c:v>
                </c:pt>
                <c:pt idx="380">
                  <c:v>-12.14430254764685</c:v>
                </c:pt>
                <c:pt idx="381">
                  <c:v>-12.181435195939873</c:v>
                </c:pt>
                <c:pt idx="382">
                  <c:v>-12.21833195039104</c:v>
                </c:pt>
                <c:pt idx="383">
                  <c:v>-12.254995157520092</c:v>
                </c:pt>
                <c:pt idx="384">
                  <c:v>-12.291427131558621</c:v>
                </c:pt>
                <c:pt idx="385">
                  <c:v>-12.327630154992184</c:v>
                </c:pt>
                <c:pt idx="386">
                  <c:v>-12.363606479092542</c:v>
                </c:pt>
                <c:pt idx="387">
                  <c:v>-12.399358324440193</c:v>
                </c:pt>
                <c:pt idx="388">
                  <c:v>-12.434887881437348</c:v>
                </c:pt>
                <c:pt idx="389">
                  <c:v>-12.470197310811526</c:v>
                </c:pt>
                <c:pt idx="390">
                  <c:v>-12.505288744109864</c:v>
                </c:pt>
                <c:pt idx="391">
                  <c:v>-12.540164284184385</c:v>
                </c:pt>
                <c:pt idx="392">
                  <c:v>-12.574826005668305</c:v>
                </c:pt>
                <c:pt idx="393">
                  <c:v>-12.609275955443589</c:v>
                </c:pt>
                <c:pt idx="394">
                  <c:v>-12.64351615309983</c:v>
                </c:pt>
                <c:pt idx="395">
                  <c:v>-12.677548591384692</c:v>
                </c:pt>
                <c:pt idx="396">
                  <c:v>-12.711375236646056</c:v>
                </c:pt>
                <c:pt idx="397">
                  <c:v>-12.744998029265901</c:v>
                </c:pt>
                <c:pt idx="398">
                  <c:v>-12.778418884086243</c:v>
                </c:pt>
                <c:pt idx="399">
                  <c:v>-12.811639690827171</c:v>
                </c:pt>
                <c:pt idx="400">
                  <c:v>-12.844662314497102</c:v>
                </c:pt>
                <c:pt idx="401">
                  <c:v>-12.877488595795526</c:v>
                </c:pt>
                <c:pt idx="402">
                  <c:v>-12.910120351508205</c:v>
                </c:pt>
                <c:pt idx="403">
                  <c:v>-12.942559374895131</c:v>
                </c:pt>
                <c:pt idx="404">
                  <c:v>-12.974807436071288</c:v>
                </c:pt>
                <c:pt idx="405">
                  <c:v>-13.006866282380344</c:v>
                </c:pt>
                <c:pt idx="406">
                  <c:v>-13.038737638761486</c:v>
                </c:pt>
                <c:pt idx="407">
                  <c:v>-13.070423208109432</c:v>
                </c:pt>
                <c:pt idx="408">
                  <c:v>-13.101924671627872</c:v>
                </c:pt>
                <c:pt idx="409">
                  <c:v>-13.133243689176247</c:v>
                </c:pt>
                <c:pt idx="410">
                  <c:v>-13.164381899610358</c:v>
                </c:pt>
                <c:pt idx="411">
                  <c:v>-13.195340921116454</c:v>
                </c:pt>
                <c:pt idx="412">
                  <c:v>-13.226122351539392</c:v>
                </c:pt>
                <c:pt idx="413">
                  <c:v>-13.256727768704621</c:v>
                </c:pt>
                <c:pt idx="414">
                  <c:v>-13.287158730734346</c:v>
                </c:pt>
                <c:pt idx="415">
                  <c:v>-13.317416776357838</c:v>
                </c:pt>
                <c:pt idx="416">
                  <c:v>-13.347503425216106</c:v>
                </c:pt>
                <c:pt idx="417">
                  <c:v>-13.377420178160957</c:v>
                </c:pt>
                <c:pt idx="418">
                  <c:v>-13.407168517548664</c:v>
                </c:pt>
                <c:pt idx="419">
                  <c:v>-13.436749907528181</c:v>
                </c:pt>
                <c:pt idx="420">
                  <c:v>-13.466165794324198</c:v>
                </c:pt>
                <c:pt idx="421">
                  <c:v>-13.495417606515016</c:v>
                </c:pt>
                <c:pt idx="422">
                  <c:v>-13.524506755305381</c:v>
                </c:pt>
                <c:pt idx="423">
                  <c:v>-13.553434634794341</c:v>
                </c:pt>
                <c:pt idx="424">
                  <c:v>-13.582202622238349</c:v>
                </c:pt>
                <c:pt idx="425">
                  <c:v>-13.610812078309511</c:v>
                </c:pt>
                <c:pt idx="426">
                  <c:v>-13.639264347349236</c:v>
                </c:pt>
                <c:pt idx="427">
                  <c:v>-13.667560757617302</c:v>
                </c:pt>
                <c:pt idx="428">
                  <c:v>-13.695702621536483</c:v>
                </c:pt>
                <c:pt idx="429">
                  <c:v>-13.723691235932696</c:v>
                </c:pt>
                <c:pt idx="430">
                  <c:v>-13.751527882271004</c:v>
                </c:pt>
                <c:pt idx="431">
                  <c:v>-13.77921382688722</c:v>
                </c:pt>
                <c:pt idx="432">
                  <c:v>-13.806750321215542</c:v>
                </c:pt>
                <c:pt idx="433">
                  <c:v>-13.834138602012056</c:v>
                </c:pt>
                <c:pt idx="434">
                  <c:v>-13.861379891574249</c:v>
                </c:pt>
                <c:pt idx="435">
                  <c:v>-13.888475397956714</c:v>
                </c:pt>
                <c:pt idx="436">
                  <c:v>-13.915426315182968</c:v>
                </c:pt>
                <c:pt idx="437">
                  <c:v>-13.942233823453559</c:v>
                </c:pt>
                <c:pt idx="438">
                  <c:v>-13.968899089350511</c:v>
                </c:pt>
                <c:pt idx="439">
                  <c:v>-13.995423266038149</c:v>
                </c:pt>
                <c:pt idx="440">
                  <c:v>-14.021807493460452</c:v>
                </c:pt>
                <c:pt idx="441">
                  <c:v>-14.048052898534905</c:v>
                </c:pt>
                <c:pt idx="442">
                  <c:v>-14.074160595342986</c:v>
                </c:pt>
                <c:pt idx="443">
                  <c:v>-14.10013168531732</c:v>
                </c:pt>
                <c:pt idx="444">
                  <c:v>-14.125967257425604</c:v>
                </c:pt>
                <c:pt idx="445">
                  <c:v>-14.151668388351336</c:v>
                </c:pt>
                <c:pt idx="446">
                  <c:v>-14.177236142671379</c:v>
                </c:pt>
                <c:pt idx="447">
                  <c:v>-14.202671573030511</c:v>
                </c:pt>
                <c:pt idx="448">
                  <c:v>-14.227975720312928</c:v>
                </c:pt>
                <c:pt idx="449">
                  <c:v>-14.253149613810823</c:v>
                </c:pt>
                <c:pt idx="450">
                  <c:v>-14.27819427139006</c:v>
                </c:pt>
                <c:pt idx="451">
                  <c:v>-14.303110699653026</c:v>
                </c:pt>
                <c:pt idx="452">
                  <c:v>-14.327899894098682</c:v>
                </c:pt>
                <c:pt idx="453">
                  <c:v>-14.35256283927991</c:v>
                </c:pt>
                <c:pt idx="454">
                  <c:v>-14.377100508958183</c:v>
                </c:pt>
                <c:pt idx="455">
                  <c:v>-14.401513866255568</c:v>
                </c:pt>
                <c:pt idx="456">
                  <c:v>-14.425803863804283</c:v>
                </c:pt>
                <c:pt idx="457">
                  <c:v>-14.449971443893553</c:v>
                </c:pt>
                <c:pt idx="458">
                  <c:v>-14.474017538614131</c:v>
                </c:pt>
                <c:pt idx="459">
                  <c:v>-14.497943070000357</c:v>
                </c:pt>
                <c:pt idx="460">
                  <c:v>-14.521748950169806</c:v>
                </c:pt>
                <c:pt idx="461">
                  <c:v>-14.545436081460645</c:v>
                </c:pt>
                <c:pt idx="462">
                  <c:v>-14.569005356566677</c:v>
                </c:pt>
                <c:pt idx="463">
                  <c:v>-14.592457658670146</c:v>
                </c:pt>
                <c:pt idx="464">
                  <c:v>-14.615793861572319</c:v>
                </c:pt>
                <c:pt idx="465">
                  <c:v>-14.639014829821946</c:v>
                </c:pt>
                <c:pt idx="466">
                  <c:v>-14.662121418841584</c:v>
                </c:pt>
                <c:pt idx="467">
                  <c:v>-14.685114475051828</c:v>
                </c:pt>
                <c:pt idx="468">
                  <c:v>-14.707994835993489</c:v>
                </c:pt>
                <c:pt idx="469">
                  <c:v>-14.730763330447843</c:v>
                </c:pt>
                <c:pt idx="470">
                  <c:v>-14.753420778554817</c:v>
                </c:pt>
                <c:pt idx="471">
                  <c:v>-14.775967991929313</c:v>
                </c:pt>
                <c:pt idx="472">
                  <c:v>-14.79840577377562</c:v>
                </c:pt>
                <c:pt idx="473">
                  <c:v>-14.820734918999992</c:v>
                </c:pt>
                <c:pt idx="474">
                  <c:v>-14.842956214321335</c:v>
                </c:pt>
                <c:pt idx="475">
                  <c:v>-14.865070438380211</c:v>
                </c:pt>
                <c:pt idx="476">
                  <c:v>-14.887078361846019</c:v>
                </c:pt>
                <c:pt idx="477">
                  <c:v>-14.908980747522433</c:v>
                </c:pt>
                <c:pt idx="478">
                  <c:v>-14.930778350451243</c:v>
                </c:pt>
                <c:pt idx="479">
                  <c:v>-14.952471918014435</c:v>
                </c:pt>
                <c:pt idx="480">
                  <c:v>-14.974062190034726</c:v>
                </c:pt>
                <c:pt idx="481">
                  <c:v>-14.995549898874431</c:v>
                </c:pt>
                <c:pt idx="482">
                  <c:v>-15.016935769532827</c:v>
                </c:pt>
                <c:pt idx="483">
                  <c:v>-15.038220519741918</c:v>
                </c:pt>
                <c:pt idx="484">
                  <c:v>-15.059404860060736</c:v>
                </c:pt>
                <c:pt idx="485">
                  <c:v>-15.080489493968127</c:v>
                </c:pt>
                <c:pt idx="486">
                  <c:v>-15.101475117954102</c:v>
                </c:pt>
                <c:pt idx="487">
                  <c:v>-15.122362421609733</c:v>
                </c:pt>
                <c:pt idx="488">
                  <c:v>-15.143152087715663</c:v>
                </c:pt>
                <c:pt idx="489">
                  <c:v>-15.163844792329266</c:v>
                </c:pt>
                <c:pt idx="490">
                  <c:v>-15.18444120487035</c:v>
                </c:pt>
                <c:pt idx="491">
                  <c:v>-15.204941988205665</c:v>
                </c:pt>
                <c:pt idx="492">
                  <c:v>-15.225347798732018</c:v>
                </c:pt>
                <c:pt idx="493">
                  <c:v>-15.24565928645811</c:v>
                </c:pt>
                <c:pt idx="494">
                  <c:v>-15.265877095085171</c:v>
                </c:pt>
                <c:pt idx="495">
                  <c:v>-15.286001862086273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EB3-4FB0-9C44-0806B7D215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7303792"/>
        <c:axId val="1097302960"/>
      </c:scatterChart>
      <c:valAx>
        <c:axId val="1017875536"/>
        <c:scaling>
          <c:orientation val="minMax"/>
          <c:min val="0.85000000000000009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62276056971294569"/>
              <c:y val="0.9054895494464471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017874288"/>
        <c:crossesAt val="-80"/>
        <c:crossBetween val="midCat"/>
        <c:majorUnit val="5.000000000000001E-2"/>
      </c:valAx>
      <c:valAx>
        <c:axId val="1017874288"/>
        <c:scaling>
          <c:orientation val="minMax"/>
          <c:min val="-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減衰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0"/>
              <c:y val="0.3670659841901380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017875536"/>
        <c:crossesAt val="0.1"/>
        <c:crossBetween val="midCat"/>
      </c:valAx>
      <c:valAx>
        <c:axId val="1097302960"/>
        <c:scaling>
          <c:orientation val="minMax"/>
          <c:min val="-3"/>
        </c:scaling>
        <c:delete val="0"/>
        <c:axPos val="r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リップル　</a:t>
                </a:r>
                <a:r>
                  <a:rPr lang="en-US" altLang="ja-JP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(dB)</a:t>
                </a:r>
                <a:endParaRPr lang="ja-JP" altLang="en-US">
                  <a:solidFill>
                    <a:schemeClr val="tx1">
                      <a:lumMod val="95000"/>
                      <a:lumOff val="5000"/>
                    </a:schemeClr>
                  </a:solidFill>
                </a:endParaRPr>
              </a:p>
            </c:rich>
          </c:tx>
          <c:layout>
            <c:manualLayout>
              <c:xMode val="edge"/>
              <c:yMode val="edge"/>
              <c:x val="0.94255528846735437"/>
              <c:y val="0.3027264684010834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097303792"/>
        <c:crosses val="max"/>
        <c:crossBetween val="midCat"/>
        <c:majorUnit val="0.5"/>
        <c:minorUnit val="0.2"/>
      </c:valAx>
      <c:valAx>
        <c:axId val="10973037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973029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0514267723847781"/>
          <c:y val="0.56113990978944872"/>
          <c:w val="0.24194933518254516"/>
          <c:h val="0.16318679628654609"/>
        </c:manualLayout>
      </c:layout>
      <c:overlay val="1"/>
      <c:spPr>
        <a:solidFill>
          <a:schemeClr val="bg1">
            <a:alpha val="67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altLang="ja-JP" sz="1050">
                <a:solidFill>
                  <a:schemeClr val="tx1">
                    <a:lumMod val="95000"/>
                    <a:lumOff val="5000"/>
                  </a:schemeClr>
                </a:solidFill>
              </a:rPr>
              <a:t>1</a:t>
            </a:r>
            <a:r>
              <a:rPr lang="ja-JP" altLang="en-US" sz="1050">
                <a:solidFill>
                  <a:schemeClr val="tx1">
                    <a:lumMod val="95000"/>
                    <a:lumOff val="5000"/>
                  </a:schemeClr>
                </a:solidFill>
              </a:rPr>
              <a:t>共振素子</a:t>
            </a:r>
            <a:endParaRPr lang="en-US" altLang="ja-JP" sz="1050">
              <a:solidFill>
                <a:schemeClr val="tx1">
                  <a:lumMod val="95000"/>
                  <a:lumOff val="5000"/>
                </a:schemeClr>
              </a:solidFill>
            </a:endParaRPr>
          </a:p>
          <a:p>
            <a:pPr>
              <a:defRPr/>
            </a:pPr>
            <a:r>
              <a:rPr lang="en-US" altLang="ja-JP" sz="1050">
                <a:solidFill>
                  <a:schemeClr val="tx1">
                    <a:lumMod val="95000"/>
                    <a:lumOff val="5000"/>
                  </a:schemeClr>
                </a:solidFill>
              </a:rPr>
              <a:t>BPF</a:t>
            </a:r>
            <a:endParaRPr lang="ja-JP" altLang="en-US" sz="1050">
              <a:solidFill>
                <a:schemeClr val="tx1">
                  <a:lumMod val="95000"/>
                  <a:lumOff val="5000"/>
                </a:schemeClr>
              </a:solidFill>
            </a:endParaRPr>
          </a:p>
        </c:rich>
      </c:tx>
      <c:layout>
        <c:manualLayout>
          <c:xMode val="edge"/>
          <c:yMode val="edge"/>
          <c:x val="0.73964595421697044"/>
          <c:y val="0.1013260497652541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1497703392566382"/>
          <c:y val="2.9813896901095253E-2"/>
          <c:w val="0.76990345779083802"/>
          <c:h val="0.81349014619891546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演算処理!$AG$33:$AG$528</c:f>
              <c:numCache>
                <c:formatCode>General</c:formatCode>
                <c:ptCount val="496"/>
                <c:pt idx="0">
                  <c:v>0.90049999999999997</c:v>
                </c:pt>
                <c:pt idx="1">
                  <c:v>0.90099999999999991</c:v>
                </c:pt>
                <c:pt idx="2">
                  <c:v>0.90149999999999986</c:v>
                </c:pt>
                <c:pt idx="3">
                  <c:v>0.9019999999999998</c:v>
                </c:pt>
                <c:pt idx="4">
                  <c:v>0.90249999999999975</c:v>
                </c:pt>
                <c:pt idx="5">
                  <c:v>0.90299999999999969</c:v>
                </c:pt>
                <c:pt idx="6">
                  <c:v>0.90349999999999964</c:v>
                </c:pt>
                <c:pt idx="7">
                  <c:v>0.90399999999999958</c:v>
                </c:pt>
                <c:pt idx="8">
                  <c:v>0.90449999999999953</c:v>
                </c:pt>
                <c:pt idx="9">
                  <c:v>0.90499999999999947</c:v>
                </c:pt>
                <c:pt idx="10">
                  <c:v>0.90549999999999942</c:v>
                </c:pt>
                <c:pt idx="11">
                  <c:v>0.90599999999999936</c:v>
                </c:pt>
                <c:pt idx="12">
                  <c:v>0.90649999999999931</c:v>
                </c:pt>
                <c:pt idx="13">
                  <c:v>0.90699999999999925</c:v>
                </c:pt>
                <c:pt idx="14">
                  <c:v>0.9074999999999992</c:v>
                </c:pt>
                <c:pt idx="15">
                  <c:v>0.90799999999999914</c:v>
                </c:pt>
                <c:pt idx="16">
                  <c:v>0.90849999999999909</c:v>
                </c:pt>
                <c:pt idx="17">
                  <c:v>0.90899999999999903</c:v>
                </c:pt>
                <c:pt idx="18">
                  <c:v>0.90949999999999898</c:v>
                </c:pt>
                <c:pt idx="19">
                  <c:v>0.90999999999999892</c:v>
                </c:pt>
                <c:pt idx="20">
                  <c:v>0.91049999999999887</c:v>
                </c:pt>
                <c:pt idx="21">
                  <c:v>0.91099999999999881</c:v>
                </c:pt>
                <c:pt idx="22">
                  <c:v>0.91149999999999876</c:v>
                </c:pt>
                <c:pt idx="23">
                  <c:v>0.9119999999999987</c:v>
                </c:pt>
                <c:pt idx="24">
                  <c:v>0.91249999999999865</c:v>
                </c:pt>
                <c:pt idx="25">
                  <c:v>0.91299999999999859</c:v>
                </c:pt>
                <c:pt idx="26">
                  <c:v>0.91349999999999854</c:v>
                </c:pt>
                <c:pt idx="27">
                  <c:v>0.91399999999999848</c:v>
                </c:pt>
                <c:pt idx="28">
                  <c:v>0.91449999999999843</c:v>
                </c:pt>
                <c:pt idx="29">
                  <c:v>0.91499999999999837</c:v>
                </c:pt>
                <c:pt idx="30">
                  <c:v>0.91549999999999832</c:v>
                </c:pt>
                <c:pt idx="31">
                  <c:v>0.91599999999999826</c:v>
                </c:pt>
                <c:pt idx="32">
                  <c:v>0.9164999999999982</c:v>
                </c:pt>
                <c:pt idx="33">
                  <c:v>0.91699999999999815</c:v>
                </c:pt>
                <c:pt idx="34">
                  <c:v>0.91749999999999809</c:v>
                </c:pt>
                <c:pt idx="35">
                  <c:v>0.91799999999999804</c:v>
                </c:pt>
                <c:pt idx="36">
                  <c:v>0.91849999999999798</c:v>
                </c:pt>
                <c:pt idx="37">
                  <c:v>0.91899999999999793</c:v>
                </c:pt>
                <c:pt idx="38">
                  <c:v>0.91949999999999787</c:v>
                </c:pt>
                <c:pt idx="39">
                  <c:v>0.91999999999999782</c:v>
                </c:pt>
                <c:pt idx="40">
                  <c:v>0.92049999999999776</c:v>
                </c:pt>
                <c:pt idx="41">
                  <c:v>0.92099999999999771</c:v>
                </c:pt>
                <c:pt idx="42">
                  <c:v>0.92149999999999765</c:v>
                </c:pt>
                <c:pt idx="43">
                  <c:v>0.9219999999999976</c:v>
                </c:pt>
                <c:pt idx="44">
                  <c:v>0.92249999999999754</c:v>
                </c:pt>
                <c:pt idx="45">
                  <c:v>0.92299999999999749</c:v>
                </c:pt>
                <c:pt idx="46">
                  <c:v>0.92349999999999743</c:v>
                </c:pt>
                <c:pt idx="47">
                  <c:v>0.92399999999999738</c:v>
                </c:pt>
                <c:pt idx="48">
                  <c:v>0.92449999999999732</c:v>
                </c:pt>
                <c:pt idx="49">
                  <c:v>0.92499999999999727</c:v>
                </c:pt>
                <c:pt idx="50">
                  <c:v>0.92549999999999721</c:v>
                </c:pt>
                <c:pt idx="51">
                  <c:v>0.92599999999999716</c:v>
                </c:pt>
                <c:pt idx="52">
                  <c:v>0.9264999999999971</c:v>
                </c:pt>
                <c:pt idx="53">
                  <c:v>0.92699999999999705</c:v>
                </c:pt>
                <c:pt idx="54">
                  <c:v>0.92749999999999699</c:v>
                </c:pt>
                <c:pt idx="55">
                  <c:v>0.92799999999999694</c:v>
                </c:pt>
                <c:pt idx="56">
                  <c:v>0.92849999999999688</c:v>
                </c:pt>
                <c:pt idx="57">
                  <c:v>0.92899999999999683</c:v>
                </c:pt>
                <c:pt idx="58">
                  <c:v>0.92949999999999677</c:v>
                </c:pt>
                <c:pt idx="59">
                  <c:v>0.92999999999999672</c:v>
                </c:pt>
                <c:pt idx="60">
                  <c:v>0.93049999999999666</c:v>
                </c:pt>
                <c:pt idx="61">
                  <c:v>0.93099999999999661</c:v>
                </c:pt>
                <c:pt idx="62">
                  <c:v>0.93149999999999655</c:v>
                </c:pt>
                <c:pt idx="63">
                  <c:v>0.9319999999999965</c:v>
                </c:pt>
                <c:pt idx="64">
                  <c:v>0.93249999999999644</c:v>
                </c:pt>
                <c:pt idx="65">
                  <c:v>0.93299999999999639</c:v>
                </c:pt>
                <c:pt idx="66">
                  <c:v>0.93349999999999633</c:v>
                </c:pt>
                <c:pt idx="67">
                  <c:v>0.93399999999999628</c:v>
                </c:pt>
                <c:pt idx="68">
                  <c:v>0.93449999999999622</c:v>
                </c:pt>
                <c:pt idx="69">
                  <c:v>0.93499999999999617</c:v>
                </c:pt>
                <c:pt idx="70">
                  <c:v>0.93549999999999611</c:v>
                </c:pt>
                <c:pt idx="71">
                  <c:v>0.93599999999999606</c:v>
                </c:pt>
                <c:pt idx="72">
                  <c:v>0.936499999999996</c:v>
                </c:pt>
                <c:pt idx="73">
                  <c:v>0.93699999999999595</c:v>
                </c:pt>
                <c:pt idx="74">
                  <c:v>0.93749999999999589</c:v>
                </c:pt>
                <c:pt idx="75">
                  <c:v>0.93799999999999584</c:v>
                </c:pt>
                <c:pt idx="76">
                  <c:v>0.93849999999999578</c:v>
                </c:pt>
                <c:pt idx="77">
                  <c:v>0.93899999999999573</c:v>
                </c:pt>
                <c:pt idx="78">
                  <c:v>0.93949999999999567</c:v>
                </c:pt>
                <c:pt idx="79">
                  <c:v>0.93999999999999562</c:v>
                </c:pt>
                <c:pt idx="80">
                  <c:v>0.94049999999999556</c:v>
                </c:pt>
                <c:pt idx="81">
                  <c:v>0.94099999999999551</c:v>
                </c:pt>
                <c:pt idx="82">
                  <c:v>0.94149999999999545</c:v>
                </c:pt>
                <c:pt idx="83">
                  <c:v>0.9419999999999954</c:v>
                </c:pt>
                <c:pt idx="84">
                  <c:v>0.94249999999999534</c:v>
                </c:pt>
                <c:pt idx="85">
                  <c:v>0.94299999999999529</c:v>
                </c:pt>
                <c:pt idx="86">
                  <c:v>0.94349999999999523</c:v>
                </c:pt>
                <c:pt idx="87">
                  <c:v>0.94399999999999518</c:v>
                </c:pt>
                <c:pt idx="88">
                  <c:v>0.94449999999999512</c:v>
                </c:pt>
                <c:pt idx="89">
                  <c:v>0.94499999999999507</c:v>
                </c:pt>
                <c:pt idx="90">
                  <c:v>0.94549999999999501</c:v>
                </c:pt>
                <c:pt idx="91">
                  <c:v>0.94599999999999496</c:v>
                </c:pt>
                <c:pt idx="92">
                  <c:v>0.9464999999999949</c:v>
                </c:pt>
                <c:pt idx="93">
                  <c:v>0.94699999999999485</c:v>
                </c:pt>
                <c:pt idx="94">
                  <c:v>0.94749999999999479</c:v>
                </c:pt>
                <c:pt idx="95">
                  <c:v>0.94799999999999474</c:v>
                </c:pt>
                <c:pt idx="96">
                  <c:v>0.94849999999999468</c:v>
                </c:pt>
                <c:pt idx="97">
                  <c:v>0.94899999999999463</c:v>
                </c:pt>
                <c:pt idx="98">
                  <c:v>0.94949999999999457</c:v>
                </c:pt>
                <c:pt idx="99">
                  <c:v>0.94999999999999452</c:v>
                </c:pt>
                <c:pt idx="100">
                  <c:v>0.95049999999999446</c:v>
                </c:pt>
                <c:pt idx="101">
                  <c:v>0.95099999999999441</c:v>
                </c:pt>
                <c:pt idx="102">
                  <c:v>0.95149999999999435</c:v>
                </c:pt>
                <c:pt idx="103">
                  <c:v>0.9519999999999943</c:v>
                </c:pt>
                <c:pt idx="104">
                  <c:v>0.95249999999999424</c:v>
                </c:pt>
                <c:pt idx="105">
                  <c:v>0.95299999999999419</c:v>
                </c:pt>
                <c:pt idx="106">
                  <c:v>0.95349999999999413</c:v>
                </c:pt>
                <c:pt idx="107">
                  <c:v>0.95399999999999407</c:v>
                </c:pt>
                <c:pt idx="108">
                  <c:v>0.95449999999999402</c:v>
                </c:pt>
                <c:pt idx="109">
                  <c:v>0.95499999999999396</c:v>
                </c:pt>
                <c:pt idx="110">
                  <c:v>0.95549999999999391</c:v>
                </c:pt>
                <c:pt idx="111">
                  <c:v>0.95599999999999385</c:v>
                </c:pt>
                <c:pt idx="112">
                  <c:v>0.9564999999999938</c:v>
                </c:pt>
                <c:pt idx="113">
                  <c:v>0.95699999999999374</c:v>
                </c:pt>
                <c:pt idx="114">
                  <c:v>0.95749999999999369</c:v>
                </c:pt>
                <c:pt idx="115">
                  <c:v>0.95799999999999363</c:v>
                </c:pt>
                <c:pt idx="116">
                  <c:v>0.95849999999999358</c:v>
                </c:pt>
                <c:pt idx="117">
                  <c:v>0.95899999999999352</c:v>
                </c:pt>
                <c:pt idx="118">
                  <c:v>0.95949999999999347</c:v>
                </c:pt>
                <c:pt idx="119">
                  <c:v>0.95999999999999341</c:v>
                </c:pt>
                <c:pt idx="120">
                  <c:v>0.96049999999999336</c:v>
                </c:pt>
                <c:pt idx="121">
                  <c:v>0.9609999999999933</c:v>
                </c:pt>
                <c:pt idx="122">
                  <c:v>0.96149999999999325</c:v>
                </c:pt>
                <c:pt idx="123">
                  <c:v>0.96199999999999319</c:v>
                </c:pt>
                <c:pt idx="124">
                  <c:v>0.96249999999999314</c:v>
                </c:pt>
                <c:pt idx="125">
                  <c:v>0.96299999999999308</c:v>
                </c:pt>
                <c:pt idx="126">
                  <c:v>0.96349999999999303</c:v>
                </c:pt>
                <c:pt idx="127">
                  <c:v>0.96399999999999297</c:v>
                </c:pt>
                <c:pt idx="128">
                  <c:v>0.96449999999999292</c:v>
                </c:pt>
                <c:pt idx="129">
                  <c:v>0.96499999999999286</c:v>
                </c:pt>
                <c:pt idx="130">
                  <c:v>0.96549999999999281</c:v>
                </c:pt>
                <c:pt idx="131">
                  <c:v>0.96599999999999275</c:v>
                </c:pt>
                <c:pt idx="132">
                  <c:v>0.9664999999999927</c:v>
                </c:pt>
                <c:pt idx="133">
                  <c:v>0.96699999999999264</c:v>
                </c:pt>
                <c:pt idx="134">
                  <c:v>0.96749999999999259</c:v>
                </c:pt>
                <c:pt idx="135">
                  <c:v>0.96799999999999253</c:v>
                </c:pt>
                <c:pt idx="136">
                  <c:v>0.96849999999999248</c:v>
                </c:pt>
                <c:pt idx="137">
                  <c:v>0.96899999999999242</c:v>
                </c:pt>
                <c:pt idx="138">
                  <c:v>0.96949999999999237</c:v>
                </c:pt>
                <c:pt idx="139">
                  <c:v>0.96999999999999231</c:v>
                </c:pt>
                <c:pt idx="140">
                  <c:v>0.97049999999999226</c:v>
                </c:pt>
                <c:pt idx="141">
                  <c:v>0.9709999999999922</c:v>
                </c:pt>
                <c:pt idx="142">
                  <c:v>0.97149999999999215</c:v>
                </c:pt>
                <c:pt idx="143">
                  <c:v>0.97199999999999209</c:v>
                </c:pt>
                <c:pt idx="144">
                  <c:v>0.97249999999999204</c:v>
                </c:pt>
                <c:pt idx="145">
                  <c:v>0.97299999999999198</c:v>
                </c:pt>
                <c:pt idx="146">
                  <c:v>0.97349999999999193</c:v>
                </c:pt>
                <c:pt idx="147">
                  <c:v>0.97399999999999187</c:v>
                </c:pt>
                <c:pt idx="148">
                  <c:v>0.97449999999999182</c:v>
                </c:pt>
                <c:pt idx="149">
                  <c:v>0.97499999999999176</c:v>
                </c:pt>
                <c:pt idx="150">
                  <c:v>0.97549999999999171</c:v>
                </c:pt>
                <c:pt idx="151">
                  <c:v>0.97599999999999165</c:v>
                </c:pt>
                <c:pt idx="152">
                  <c:v>0.9764999999999916</c:v>
                </c:pt>
                <c:pt idx="153">
                  <c:v>0.97699999999999154</c:v>
                </c:pt>
                <c:pt idx="154">
                  <c:v>0.97749999999999149</c:v>
                </c:pt>
                <c:pt idx="155">
                  <c:v>0.97799999999999143</c:v>
                </c:pt>
                <c:pt idx="156">
                  <c:v>0.97849999999999138</c:v>
                </c:pt>
                <c:pt idx="157">
                  <c:v>0.97899999999999132</c:v>
                </c:pt>
                <c:pt idx="158">
                  <c:v>0.97949999999999127</c:v>
                </c:pt>
                <c:pt idx="159">
                  <c:v>0.97999999999999121</c:v>
                </c:pt>
                <c:pt idx="160">
                  <c:v>0.98049999999999116</c:v>
                </c:pt>
                <c:pt idx="161">
                  <c:v>0.9809999999999911</c:v>
                </c:pt>
                <c:pt idx="162">
                  <c:v>0.98149999999999105</c:v>
                </c:pt>
                <c:pt idx="163">
                  <c:v>0.98199999999999099</c:v>
                </c:pt>
                <c:pt idx="164">
                  <c:v>0.98249999999999094</c:v>
                </c:pt>
                <c:pt idx="165">
                  <c:v>0.98299999999999088</c:v>
                </c:pt>
                <c:pt idx="166">
                  <c:v>0.98349999999999083</c:v>
                </c:pt>
                <c:pt idx="167">
                  <c:v>0.98399999999999077</c:v>
                </c:pt>
                <c:pt idx="168">
                  <c:v>0.98449999999999072</c:v>
                </c:pt>
                <c:pt idx="169">
                  <c:v>0.98499999999999066</c:v>
                </c:pt>
                <c:pt idx="170">
                  <c:v>0.98549999999999061</c:v>
                </c:pt>
                <c:pt idx="171">
                  <c:v>0.98599999999999055</c:v>
                </c:pt>
                <c:pt idx="172">
                  <c:v>0.9864999999999905</c:v>
                </c:pt>
                <c:pt idx="173">
                  <c:v>0.98699999999999044</c:v>
                </c:pt>
                <c:pt idx="174">
                  <c:v>0.98749999999999039</c:v>
                </c:pt>
                <c:pt idx="175">
                  <c:v>0.98799999999999033</c:v>
                </c:pt>
                <c:pt idx="176">
                  <c:v>0.98849999999999028</c:v>
                </c:pt>
                <c:pt idx="177">
                  <c:v>0.98899999999999022</c:v>
                </c:pt>
                <c:pt idx="178">
                  <c:v>0.98949999999999017</c:v>
                </c:pt>
                <c:pt idx="179">
                  <c:v>0.98999999999999011</c:v>
                </c:pt>
                <c:pt idx="180">
                  <c:v>0.99049999999999006</c:v>
                </c:pt>
                <c:pt idx="181">
                  <c:v>0.99099999999999</c:v>
                </c:pt>
                <c:pt idx="182">
                  <c:v>0.99149999999998994</c:v>
                </c:pt>
                <c:pt idx="183">
                  <c:v>0.99199999999998989</c:v>
                </c:pt>
                <c:pt idx="184">
                  <c:v>0.99249999999998983</c:v>
                </c:pt>
                <c:pt idx="185">
                  <c:v>0.99299999999998978</c:v>
                </c:pt>
                <c:pt idx="186">
                  <c:v>0.99349999999998972</c:v>
                </c:pt>
                <c:pt idx="187">
                  <c:v>0.99399999999998967</c:v>
                </c:pt>
                <c:pt idx="188">
                  <c:v>0.99449999999998961</c:v>
                </c:pt>
                <c:pt idx="189">
                  <c:v>0.99499999999998956</c:v>
                </c:pt>
                <c:pt idx="190">
                  <c:v>0.9954999999999895</c:v>
                </c:pt>
                <c:pt idx="191">
                  <c:v>0.99599999999998945</c:v>
                </c:pt>
                <c:pt idx="192">
                  <c:v>0.99649999999998939</c:v>
                </c:pt>
                <c:pt idx="193">
                  <c:v>0.99699999999998934</c:v>
                </c:pt>
                <c:pt idx="194">
                  <c:v>0.99749999999998928</c:v>
                </c:pt>
                <c:pt idx="195">
                  <c:v>0.99799999999998923</c:v>
                </c:pt>
                <c:pt idx="196">
                  <c:v>0.99849999999998917</c:v>
                </c:pt>
                <c:pt idx="197">
                  <c:v>0.99899999999998912</c:v>
                </c:pt>
                <c:pt idx="198">
                  <c:v>0.99949999999998906</c:v>
                </c:pt>
                <c:pt idx="199">
                  <c:v>0.99999999999998901</c:v>
                </c:pt>
                <c:pt idx="200">
                  <c:v>1.0004999999999891</c:v>
                </c:pt>
                <c:pt idx="201">
                  <c:v>1.000999999999989</c:v>
                </c:pt>
                <c:pt idx="202">
                  <c:v>1.001499999999989</c:v>
                </c:pt>
                <c:pt idx="203">
                  <c:v>1.0019999999999889</c:v>
                </c:pt>
                <c:pt idx="204">
                  <c:v>1.0024999999999888</c:v>
                </c:pt>
                <c:pt idx="205">
                  <c:v>1.0029999999999888</c:v>
                </c:pt>
                <c:pt idx="206">
                  <c:v>1.0034999999999887</c:v>
                </c:pt>
                <c:pt idx="207">
                  <c:v>1.0039999999999887</c:v>
                </c:pt>
                <c:pt idx="208">
                  <c:v>1.0044999999999886</c:v>
                </c:pt>
                <c:pt idx="209">
                  <c:v>1.0049999999999886</c:v>
                </c:pt>
                <c:pt idx="210">
                  <c:v>1.0054999999999885</c:v>
                </c:pt>
                <c:pt idx="211">
                  <c:v>1.0059999999999885</c:v>
                </c:pt>
                <c:pt idx="212">
                  <c:v>1.0064999999999884</c:v>
                </c:pt>
                <c:pt idx="213">
                  <c:v>1.0069999999999883</c:v>
                </c:pt>
                <c:pt idx="214">
                  <c:v>1.0074999999999883</c:v>
                </c:pt>
                <c:pt idx="215">
                  <c:v>1.0079999999999882</c:v>
                </c:pt>
                <c:pt idx="216">
                  <c:v>1.0084999999999882</c:v>
                </c:pt>
                <c:pt idx="217">
                  <c:v>1.0089999999999881</c:v>
                </c:pt>
                <c:pt idx="218">
                  <c:v>1.0094999999999881</c:v>
                </c:pt>
                <c:pt idx="219">
                  <c:v>1.009999999999988</c:v>
                </c:pt>
                <c:pt idx="220">
                  <c:v>1.010499999999988</c:v>
                </c:pt>
                <c:pt idx="221">
                  <c:v>1.0109999999999879</c:v>
                </c:pt>
                <c:pt idx="222">
                  <c:v>1.0114999999999879</c:v>
                </c:pt>
                <c:pt idx="223">
                  <c:v>1.0119999999999878</c:v>
                </c:pt>
                <c:pt idx="224">
                  <c:v>1.0124999999999877</c:v>
                </c:pt>
                <c:pt idx="225">
                  <c:v>1.0129999999999877</c:v>
                </c:pt>
                <c:pt idx="226">
                  <c:v>1.0134999999999876</c:v>
                </c:pt>
                <c:pt idx="227">
                  <c:v>1.0139999999999876</c:v>
                </c:pt>
                <c:pt idx="228">
                  <c:v>1.0144999999999875</c:v>
                </c:pt>
                <c:pt idx="229">
                  <c:v>1.0149999999999875</c:v>
                </c:pt>
                <c:pt idx="230">
                  <c:v>1.0154999999999874</c:v>
                </c:pt>
                <c:pt idx="231">
                  <c:v>1.0159999999999874</c:v>
                </c:pt>
                <c:pt idx="232">
                  <c:v>1.0164999999999873</c:v>
                </c:pt>
                <c:pt idx="233">
                  <c:v>1.0169999999999872</c:v>
                </c:pt>
                <c:pt idx="234">
                  <c:v>1.0174999999999872</c:v>
                </c:pt>
                <c:pt idx="235">
                  <c:v>1.0179999999999871</c:v>
                </c:pt>
                <c:pt idx="236">
                  <c:v>1.0184999999999871</c:v>
                </c:pt>
                <c:pt idx="237">
                  <c:v>1.018999999999987</c:v>
                </c:pt>
                <c:pt idx="238">
                  <c:v>1.019499999999987</c:v>
                </c:pt>
                <c:pt idx="239">
                  <c:v>1.0199999999999869</c:v>
                </c:pt>
                <c:pt idx="240">
                  <c:v>1.0204999999999869</c:v>
                </c:pt>
                <c:pt idx="241">
                  <c:v>1.0209999999999868</c:v>
                </c:pt>
                <c:pt idx="242">
                  <c:v>1.0214999999999868</c:v>
                </c:pt>
                <c:pt idx="243">
                  <c:v>1.0219999999999867</c:v>
                </c:pt>
                <c:pt idx="244">
                  <c:v>1.0224999999999866</c:v>
                </c:pt>
                <c:pt idx="245">
                  <c:v>1.0229999999999866</c:v>
                </c:pt>
                <c:pt idx="246">
                  <c:v>1.0234999999999865</c:v>
                </c:pt>
                <c:pt idx="247">
                  <c:v>1.0239999999999865</c:v>
                </c:pt>
                <c:pt idx="248">
                  <c:v>1.0244999999999864</c:v>
                </c:pt>
                <c:pt idx="249">
                  <c:v>1.0249999999999864</c:v>
                </c:pt>
                <c:pt idx="250">
                  <c:v>1.0254999999999863</c:v>
                </c:pt>
                <c:pt idx="251">
                  <c:v>1.0259999999999863</c:v>
                </c:pt>
                <c:pt idx="252">
                  <c:v>1.0264999999999862</c:v>
                </c:pt>
                <c:pt idx="253">
                  <c:v>1.0269999999999861</c:v>
                </c:pt>
                <c:pt idx="254">
                  <c:v>1.0274999999999861</c:v>
                </c:pt>
                <c:pt idx="255">
                  <c:v>1.027999999999986</c:v>
                </c:pt>
                <c:pt idx="256">
                  <c:v>1.028499999999986</c:v>
                </c:pt>
                <c:pt idx="257">
                  <c:v>1.0289999999999859</c:v>
                </c:pt>
                <c:pt idx="258">
                  <c:v>1.0294999999999859</c:v>
                </c:pt>
                <c:pt idx="259">
                  <c:v>1.0299999999999858</c:v>
                </c:pt>
                <c:pt idx="260">
                  <c:v>1.0304999999999858</c:v>
                </c:pt>
                <c:pt idx="261">
                  <c:v>1.0309999999999857</c:v>
                </c:pt>
                <c:pt idx="262">
                  <c:v>1.0314999999999857</c:v>
                </c:pt>
                <c:pt idx="263">
                  <c:v>1.0319999999999856</c:v>
                </c:pt>
                <c:pt idx="264">
                  <c:v>1.0324999999999855</c:v>
                </c:pt>
                <c:pt idx="265">
                  <c:v>1.0329999999999855</c:v>
                </c:pt>
                <c:pt idx="266">
                  <c:v>1.0334999999999854</c:v>
                </c:pt>
                <c:pt idx="267">
                  <c:v>1.0339999999999854</c:v>
                </c:pt>
                <c:pt idx="268">
                  <c:v>1.0344999999999853</c:v>
                </c:pt>
                <c:pt idx="269">
                  <c:v>1.0349999999999853</c:v>
                </c:pt>
                <c:pt idx="270">
                  <c:v>1.0354999999999852</c:v>
                </c:pt>
                <c:pt idx="271">
                  <c:v>1.0359999999999852</c:v>
                </c:pt>
                <c:pt idx="272">
                  <c:v>1.0364999999999851</c:v>
                </c:pt>
                <c:pt idx="273">
                  <c:v>1.036999999999985</c:v>
                </c:pt>
                <c:pt idx="274">
                  <c:v>1.037499999999985</c:v>
                </c:pt>
                <c:pt idx="275">
                  <c:v>1.0379999999999849</c:v>
                </c:pt>
                <c:pt idx="276">
                  <c:v>1.0384999999999849</c:v>
                </c:pt>
                <c:pt idx="277">
                  <c:v>1.0389999999999848</c:v>
                </c:pt>
                <c:pt idx="278">
                  <c:v>1.0394999999999848</c:v>
                </c:pt>
                <c:pt idx="279">
                  <c:v>1.0399999999999847</c:v>
                </c:pt>
                <c:pt idx="280">
                  <c:v>1.0404999999999847</c:v>
                </c:pt>
                <c:pt idx="281">
                  <c:v>1.0409999999999846</c:v>
                </c:pt>
                <c:pt idx="282">
                  <c:v>1.0414999999999845</c:v>
                </c:pt>
                <c:pt idx="283">
                  <c:v>1.0419999999999845</c:v>
                </c:pt>
                <c:pt idx="284">
                  <c:v>1.0424999999999844</c:v>
                </c:pt>
                <c:pt idx="285">
                  <c:v>1.0429999999999844</c:v>
                </c:pt>
                <c:pt idx="286">
                  <c:v>1.0434999999999843</c:v>
                </c:pt>
                <c:pt idx="287">
                  <c:v>1.0439999999999843</c:v>
                </c:pt>
                <c:pt idx="288">
                  <c:v>1.0444999999999842</c:v>
                </c:pt>
                <c:pt idx="289">
                  <c:v>1.0449999999999842</c:v>
                </c:pt>
                <c:pt idx="290">
                  <c:v>1.0454999999999841</c:v>
                </c:pt>
                <c:pt idx="291">
                  <c:v>1.0459999999999841</c:v>
                </c:pt>
                <c:pt idx="292">
                  <c:v>1.046499999999984</c:v>
                </c:pt>
                <c:pt idx="293">
                  <c:v>1.0469999999999839</c:v>
                </c:pt>
                <c:pt idx="294">
                  <c:v>1.0474999999999839</c:v>
                </c:pt>
                <c:pt idx="295">
                  <c:v>1.0479999999999838</c:v>
                </c:pt>
                <c:pt idx="296">
                  <c:v>1.0484999999999838</c:v>
                </c:pt>
                <c:pt idx="297">
                  <c:v>1.0489999999999837</c:v>
                </c:pt>
                <c:pt idx="298">
                  <c:v>1.0494999999999837</c:v>
                </c:pt>
                <c:pt idx="299">
                  <c:v>1.0499999999999836</c:v>
                </c:pt>
                <c:pt idx="300">
                  <c:v>1.0504999999999836</c:v>
                </c:pt>
                <c:pt idx="301">
                  <c:v>1.0509999999999835</c:v>
                </c:pt>
                <c:pt idx="302">
                  <c:v>1.0514999999999834</c:v>
                </c:pt>
                <c:pt idx="303">
                  <c:v>1.0519999999999834</c:v>
                </c:pt>
                <c:pt idx="304">
                  <c:v>1.0524999999999833</c:v>
                </c:pt>
                <c:pt idx="305">
                  <c:v>1.0529999999999833</c:v>
                </c:pt>
                <c:pt idx="306">
                  <c:v>1.0534999999999832</c:v>
                </c:pt>
                <c:pt idx="307">
                  <c:v>1.0539999999999832</c:v>
                </c:pt>
                <c:pt idx="308">
                  <c:v>1.0544999999999831</c:v>
                </c:pt>
                <c:pt idx="309">
                  <c:v>1.0549999999999831</c:v>
                </c:pt>
                <c:pt idx="310">
                  <c:v>1.055499999999983</c:v>
                </c:pt>
                <c:pt idx="311">
                  <c:v>1.055999999999983</c:v>
                </c:pt>
                <c:pt idx="312">
                  <c:v>1.0564999999999829</c:v>
                </c:pt>
                <c:pt idx="313">
                  <c:v>1.0569999999999828</c:v>
                </c:pt>
                <c:pt idx="314">
                  <c:v>1.0574999999999828</c:v>
                </c:pt>
                <c:pt idx="315">
                  <c:v>1.0579999999999827</c:v>
                </c:pt>
                <c:pt idx="316">
                  <c:v>1.0584999999999827</c:v>
                </c:pt>
                <c:pt idx="317">
                  <c:v>1.0589999999999826</c:v>
                </c:pt>
                <c:pt idx="318">
                  <c:v>1.0594999999999826</c:v>
                </c:pt>
                <c:pt idx="319">
                  <c:v>1.0599999999999825</c:v>
                </c:pt>
                <c:pt idx="320">
                  <c:v>1.0604999999999825</c:v>
                </c:pt>
                <c:pt idx="321">
                  <c:v>1.0609999999999824</c:v>
                </c:pt>
                <c:pt idx="322">
                  <c:v>1.0614999999999823</c:v>
                </c:pt>
                <c:pt idx="323">
                  <c:v>1.0619999999999823</c:v>
                </c:pt>
                <c:pt idx="324">
                  <c:v>1.0624999999999822</c:v>
                </c:pt>
                <c:pt idx="325">
                  <c:v>1.0629999999999822</c:v>
                </c:pt>
                <c:pt idx="326">
                  <c:v>1.0634999999999821</c:v>
                </c:pt>
                <c:pt idx="327">
                  <c:v>1.0639999999999821</c:v>
                </c:pt>
                <c:pt idx="328">
                  <c:v>1.064499999999982</c:v>
                </c:pt>
                <c:pt idx="329">
                  <c:v>1.064999999999982</c:v>
                </c:pt>
                <c:pt idx="330">
                  <c:v>1.0654999999999819</c:v>
                </c:pt>
                <c:pt idx="331">
                  <c:v>1.0659999999999819</c:v>
                </c:pt>
                <c:pt idx="332">
                  <c:v>1.0664999999999818</c:v>
                </c:pt>
                <c:pt idx="333">
                  <c:v>1.0669999999999817</c:v>
                </c:pt>
                <c:pt idx="334">
                  <c:v>1.0674999999999817</c:v>
                </c:pt>
                <c:pt idx="335">
                  <c:v>1.0679999999999816</c:v>
                </c:pt>
                <c:pt idx="336">
                  <c:v>1.0684999999999816</c:v>
                </c:pt>
                <c:pt idx="337">
                  <c:v>1.0689999999999815</c:v>
                </c:pt>
                <c:pt idx="338">
                  <c:v>1.0694999999999815</c:v>
                </c:pt>
                <c:pt idx="339">
                  <c:v>1.0699999999999814</c:v>
                </c:pt>
                <c:pt idx="340">
                  <c:v>1.0704999999999814</c:v>
                </c:pt>
                <c:pt idx="341">
                  <c:v>1.0709999999999813</c:v>
                </c:pt>
                <c:pt idx="342">
                  <c:v>1.0714999999999812</c:v>
                </c:pt>
                <c:pt idx="343">
                  <c:v>1.0719999999999812</c:v>
                </c:pt>
                <c:pt idx="344">
                  <c:v>1.0724999999999811</c:v>
                </c:pt>
                <c:pt idx="345">
                  <c:v>1.0729999999999811</c:v>
                </c:pt>
                <c:pt idx="346">
                  <c:v>1.073499999999981</c:v>
                </c:pt>
                <c:pt idx="347">
                  <c:v>1.073999999999981</c:v>
                </c:pt>
                <c:pt idx="348">
                  <c:v>1.0744999999999809</c:v>
                </c:pt>
                <c:pt idx="349">
                  <c:v>1.0749999999999809</c:v>
                </c:pt>
                <c:pt idx="350">
                  <c:v>1.0754999999999808</c:v>
                </c:pt>
                <c:pt idx="351">
                  <c:v>1.0759999999999807</c:v>
                </c:pt>
                <c:pt idx="352">
                  <c:v>1.0764999999999807</c:v>
                </c:pt>
                <c:pt idx="353">
                  <c:v>1.0769999999999806</c:v>
                </c:pt>
                <c:pt idx="354">
                  <c:v>1.0774999999999806</c:v>
                </c:pt>
                <c:pt idx="355">
                  <c:v>1.0779999999999805</c:v>
                </c:pt>
                <c:pt idx="356">
                  <c:v>1.0784999999999805</c:v>
                </c:pt>
                <c:pt idx="357">
                  <c:v>1.0789999999999804</c:v>
                </c:pt>
                <c:pt idx="358">
                  <c:v>1.0794999999999804</c:v>
                </c:pt>
                <c:pt idx="359">
                  <c:v>1.0799999999999803</c:v>
                </c:pt>
                <c:pt idx="360">
                  <c:v>1.0804999999999803</c:v>
                </c:pt>
                <c:pt idx="361">
                  <c:v>1.0809999999999802</c:v>
                </c:pt>
                <c:pt idx="362">
                  <c:v>1.0814999999999801</c:v>
                </c:pt>
                <c:pt idx="363">
                  <c:v>1.0819999999999801</c:v>
                </c:pt>
                <c:pt idx="364">
                  <c:v>1.08249999999998</c:v>
                </c:pt>
                <c:pt idx="365">
                  <c:v>1.08299999999998</c:v>
                </c:pt>
                <c:pt idx="366">
                  <c:v>1.0834999999999799</c:v>
                </c:pt>
                <c:pt idx="367">
                  <c:v>1.0839999999999799</c:v>
                </c:pt>
                <c:pt idx="368">
                  <c:v>1.0844999999999798</c:v>
                </c:pt>
                <c:pt idx="369">
                  <c:v>1.0849999999999798</c:v>
                </c:pt>
                <c:pt idx="370">
                  <c:v>1.0854999999999797</c:v>
                </c:pt>
                <c:pt idx="371">
                  <c:v>1.0859999999999796</c:v>
                </c:pt>
                <c:pt idx="372">
                  <c:v>1.0864999999999796</c:v>
                </c:pt>
                <c:pt idx="373">
                  <c:v>1.0869999999999795</c:v>
                </c:pt>
                <c:pt idx="374">
                  <c:v>1.0874999999999795</c:v>
                </c:pt>
                <c:pt idx="375">
                  <c:v>1.0879999999999794</c:v>
                </c:pt>
                <c:pt idx="376">
                  <c:v>1.0884999999999794</c:v>
                </c:pt>
                <c:pt idx="377">
                  <c:v>1.0889999999999793</c:v>
                </c:pt>
                <c:pt idx="378">
                  <c:v>1.0894999999999793</c:v>
                </c:pt>
                <c:pt idx="379">
                  <c:v>1.0899999999999792</c:v>
                </c:pt>
                <c:pt idx="380">
                  <c:v>1.0904999999999792</c:v>
                </c:pt>
                <c:pt idx="381">
                  <c:v>1.0909999999999791</c:v>
                </c:pt>
                <c:pt idx="382">
                  <c:v>1.091499999999979</c:v>
                </c:pt>
                <c:pt idx="383">
                  <c:v>1.091999999999979</c:v>
                </c:pt>
                <c:pt idx="384">
                  <c:v>1.0924999999999789</c:v>
                </c:pt>
                <c:pt idx="385">
                  <c:v>1.0929999999999789</c:v>
                </c:pt>
                <c:pt idx="386">
                  <c:v>1.0934999999999788</c:v>
                </c:pt>
                <c:pt idx="387">
                  <c:v>1.0939999999999788</c:v>
                </c:pt>
                <c:pt idx="388">
                  <c:v>1.0944999999999787</c:v>
                </c:pt>
                <c:pt idx="389">
                  <c:v>1.0949999999999787</c:v>
                </c:pt>
                <c:pt idx="390">
                  <c:v>1.0954999999999786</c:v>
                </c:pt>
                <c:pt idx="391">
                  <c:v>1.0959999999999785</c:v>
                </c:pt>
                <c:pt idx="392">
                  <c:v>1.0964999999999785</c:v>
                </c:pt>
                <c:pt idx="393">
                  <c:v>1.0969999999999784</c:v>
                </c:pt>
                <c:pt idx="394">
                  <c:v>1.0974999999999784</c:v>
                </c:pt>
                <c:pt idx="395">
                  <c:v>1.0979999999999783</c:v>
                </c:pt>
                <c:pt idx="396">
                  <c:v>1.0984999999999783</c:v>
                </c:pt>
                <c:pt idx="397">
                  <c:v>1.0989999999999782</c:v>
                </c:pt>
                <c:pt idx="398">
                  <c:v>1.0994999999999782</c:v>
                </c:pt>
                <c:pt idx="399">
                  <c:v>1.0999999999999781</c:v>
                </c:pt>
                <c:pt idx="400">
                  <c:v>1.1004999999999781</c:v>
                </c:pt>
                <c:pt idx="401">
                  <c:v>1.100999999999978</c:v>
                </c:pt>
                <c:pt idx="402">
                  <c:v>1.1014999999999779</c:v>
                </c:pt>
                <c:pt idx="403">
                  <c:v>1.1019999999999779</c:v>
                </c:pt>
                <c:pt idx="404">
                  <c:v>1.1024999999999778</c:v>
                </c:pt>
                <c:pt idx="405">
                  <c:v>1.1029999999999778</c:v>
                </c:pt>
                <c:pt idx="406">
                  <c:v>1.1034999999999777</c:v>
                </c:pt>
                <c:pt idx="407">
                  <c:v>1.1039999999999777</c:v>
                </c:pt>
                <c:pt idx="408">
                  <c:v>1.1044999999999776</c:v>
                </c:pt>
                <c:pt idx="409">
                  <c:v>1.1049999999999776</c:v>
                </c:pt>
                <c:pt idx="410">
                  <c:v>1.1054999999999775</c:v>
                </c:pt>
                <c:pt idx="411">
                  <c:v>1.1059999999999774</c:v>
                </c:pt>
                <c:pt idx="412">
                  <c:v>1.1064999999999774</c:v>
                </c:pt>
                <c:pt idx="413">
                  <c:v>1.1069999999999773</c:v>
                </c:pt>
                <c:pt idx="414">
                  <c:v>1.1074999999999773</c:v>
                </c:pt>
                <c:pt idx="415">
                  <c:v>1.1079999999999772</c:v>
                </c:pt>
                <c:pt idx="416">
                  <c:v>1.1084999999999772</c:v>
                </c:pt>
                <c:pt idx="417">
                  <c:v>1.1089999999999771</c:v>
                </c:pt>
                <c:pt idx="418">
                  <c:v>1.1094999999999771</c:v>
                </c:pt>
                <c:pt idx="419">
                  <c:v>1.109999999999977</c:v>
                </c:pt>
                <c:pt idx="420">
                  <c:v>1.1104999999999769</c:v>
                </c:pt>
                <c:pt idx="421">
                  <c:v>1.1109999999999769</c:v>
                </c:pt>
                <c:pt idx="422">
                  <c:v>1.1114999999999768</c:v>
                </c:pt>
                <c:pt idx="423">
                  <c:v>1.1119999999999768</c:v>
                </c:pt>
                <c:pt idx="424">
                  <c:v>1.1124999999999767</c:v>
                </c:pt>
                <c:pt idx="425">
                  <c:v>1.1129999999999767</c:v>
                </c:pt>
                <c:pt idx="426">
                  <c:v>1.1134999999999766</c:v>
                </c:pt>
                <c:pt idx="427">
                  <c:v>1.1139999999999766</c:v>
                </c:pt>
                <c:pt idx="428">
                  <c:v>1.1144999999999765</c:v>
                </c:pt>
                <c:pt idx="429">
                  <c:v>1.1149999999999765</c:v>
                </c:pt>
                <c:pt idx="430">
                  <c:v>1.1154999999999764</c:v>
                </c:pt>
                <c:pt idx="431">
                  <c:v>1.1159999999999763</c:v>
                </c:pt>
                <c:pt idx="432">
                  <c:v>1.1164999999999763</c:v>
                </c:pt>
                <c:pt idx="433">
                  <c:v>1.1169999999999762</c:v>
                </c:pt>
                <c:pt idx="434">
                  <c:v>1.1174999999999762</c:v>
                </c:pt>
                <c:pt idx="435">
                  <c:v>1.1179999999999761</c:v>
                </c:pt>
                <c:pt idx="436">
                  <c:v>1.1184999999999761</c:v>
                </c:pt>
                <c:pt idx="437">
                  <c:v>1.118999999999976</c:v>
                </c:pt>
                <c:pt idx="438">
                  <c:v>1.119499999999976</c:v>
                </c:pt>
                <c:pt idx="439">
                  <c:v>1.1199999999999759</c:v>
                </c:pt>
                <c:pt idx="440">
                  <c:v>1.1204999999999758</c:v>
                </c:pt>
                <c:pt idx="441">
                  <c:v>1.1209999999999758</c:v>
                </c:pt>
                <c:pt idx="442">
                  <c:v>1.1214999999999757</c:v>
                </c:pt>
                <c:pt idx="443">
                  <c:v>1.1219999999999757</c:v>
                </c:pt>
                <c:pt idx="444">
                  <c:v>1.1224999999999756</c:v>
                </c:pt>
                <c:pt idx="445">
                  <c:v>1.1229999999999756</c:v>
                </c:pt>
                <c:pt idx="446">
                  <c:v>1.1234999999999755</c:v>
                </c:pt>
                <c:pt idx="447">
                  <c:v>1.1239999999999755</c:v>
                </c:pt>
                <c:pt idx="448">
                  <c:v>1.1244999999999754</c:v>
                </c:pt>
                <c:pt idx="449">
                  <c:v>1.1249999999999754</c:v>
                </c:pt>
                <c:pt idx="450">
                  <c:v>1.1254999999999753</c:v>
                </c:pt>
                <c:pt idx="451">
                  <c:v>1.1259999999999752</c:v>
                </c:pt>
                <c:pt idx="452">
                  <c:v>1.1264999999999752</c:v>
                </c:pt>
                <c:pt idx="453">
                  <c:v>1.1269999999999751</c:v>
                </c:pt>
                <c:pt idx="454">
                  <c:v>1.1274999999999751</c:v>
                </c:pt>
                <c:pt idx="455">
                  <c:v>1.127999999999975</c:v>
                </c:pt>
                <c:pt idx="456">
                  <c:v>1.128499999999975</c:v>
                </c:pt>
                <c:pt idx="457">
                  <c:v>1.1289999999999749</c:v>
                </c:pt>
                <c:pt idx="458">
                  <c:v>1.1294999999999749</c:v>
                </c:pt>
                <c:pt idx="459">
                  <c:v>1.1299999999999748</c:v>
                </c:pt>
                <c:pt idx="460">
                  <c:v>1.1304999999999747</c:v>
                </c:pt>
                <c:pt idx="461">
                  <c:v>1.1309999999999747</c:v>
                </c:pt>
                <c:pt idx="462">
                  <c:v>1.1314999999999746</c:v>
                </c:pt>
                <c:pt idx="463">
                  <c:v>1.1319999999999746</c:v>
                </c:pt>
                <c:pt idx="464">
                  <c:v>1.1324999999999745</c:v>
                </c:pt>
                <c:pt idx="465">
                  <c:v>1.1329999999999745</c:v>
                </c:pt>
                <c:pt idx="466">
                  <c:v>1.1334999999999744</c:v>
                </c:pt>
                <c:pt idx="467">
                  <c:v>1.1339999999999744</c:v>
                </c:pt>
                <c:pt idx="468">
                  <c:v>1.1344999999999743</c:v>
                </c:pt>
                <c:pt idx="469">
                  <c:v>1.1349999999999743</c:v>
                </c:pt>
                <c:pt idx="470">
                  <c:v>1.1354999999999742</c:v>
                </c:pt>
                <c:pt idx="471">
                  <c:v>1.1359999999999741</c:v>
                </c:pt>
                <c:pt idx="472">
                  <c:v>1.1364999999999741</c:v>
                </c:pt>
                <c:pt idx="473">
                  <c:v>1.136999999999974</c:v>
                </c:pt>
                <c:pt idx="474">
                  <c:v>1.137499999999974</c:v>
                </c:pt>
                <c:pt idx="475">
                  <c:v>1.1379999999999739</c:v>
                </c:pt>
                <c:pt idx="476">
                  <c:v>1.1384999999999739</c:v>
                </c:pt>
                <c:pt idx="477">
                  <c:v>1.1389999999999738</c:v>
                </c:pt>
                <c:pt idx="478">
                  <c:v>1.1394999999999738</c:v>
                </c:pt>
                <c:pt idx="479">
                  <c:v>1.1399999999999737</c:v>
                </c:pt>
                <c:pt idx="480">
                  <c:v>1.1404999999999736</c:v>
                </c:pt>
                <c:pt idx="481">
                  <c:v>1.1409999999999736</c:v>
                </c:pt>
                <c:pt idx="482">
                  <c:v>1.1414999999999735</c:v>
                </c:pt>
                <c:pt idx="483">
                  <c:v>1.1419999999999735</c:v>
                </c:pt>
                <c:pt idx="484">
                  <c:v>1.1424999999999734</c:v>
                </c:pt>
                <c:pt idx="485">
                  <c:v>1.1429999999999734</c:v>
                </c:pt>
                <c:pt idx="486">
                  <c:v>1.1434999999999733</c:v>
                </c:pt>
                <c:pt idx="487">
                  <c:v>1.1439999999999733</c:v>
                </c:pt>
                <c:pt idx="488">
                  <c:v>1.1444999999999732</c:v>
                </c:pt>
                <c:pt idx="489">
                  <c:v>1.1449999999999732</c:v>
                </c:pt>
                <c:pt idx="490">
                  <c:v>1.1454999999999731</c:v>
                </c:pt>
                <c:pt idx="491">
                  <c:v>1.145999999999973</c:v>
                </c:pt>
                <c:pt idx="492">
                  <c:v>1.146499999999973</c:v>
                </c:pt>
                <c:pt idx="493">
                  <c:v>1.1469999999999729</c:v>
                </c:pt>
                <c:pt idx="494">
                  <c:v>1.1474999999999729</c:v>
                </c:pt>
                <c:pt idx="495">
                  <c:v>1.1479999999999728</c:v>
                </c:pt>
              </c:numCache>
            </c:numRef>
          </c:xVal>
          <c:yVal>
            <c:numRef>
              <c:f>演算処理!$AH$33:$AH$528</c:f>
              <c:numCache>
                <c:formatCode>General</c:formatCode>
                <c:ptCount val="496"/>
                <c:pt idx="0">
                  <c:v>-17.358978931455617</c:v>
                </c:pt>
                <c:pt idx="1">
                  <c:v>-17.305282064942556</c:v>
                </c:pt>
                <c:pt idx="2">
                  <c:v>-17.251398648639164</c:v>
                </c:pt>
                <c:pt idx="3">
                  <c:v>-17.197326923376803</c:v>
                </c:pt>
                <c:pt idx="4">
                  <c:v>-17.143065107246503</c:v>
                </c:pt>
                <c:pt idx="5">
                  <c:v>-17.088611395225676</c:v>
                </c:pt>
                <c:pt idx="6">
                  <c:v>-17.03396395879771</c:v>
                </c:pt>
                <c:pt idx="7">
                  <c:v>-16.979120945564489</c:v>
                </c:pt>
                <c:pt idx="8">
                  <c:v>-16.924080478851522</c:v>
                </c:pt>
                <c:pt idx="9">
                  <c:v>-16.868840657305675</c:v>
                </c:pt>
                <c:pt idx="10">
                  <c:v>-16.813399554485322</c:v>
                </c:pt>
                <c:pt idx="11">
                  <c:v>-16.757755218442764</c:v>
                </c:pt>
                <c:pt idx="12">
                  <c:v>-16.701905671298707</c:v>
                </c:pt>
                <c:pt idx="13">
                  <c:v>-16.64584890880889</c:v>
                </c:pt>
                <c:pt idx="14">
                  <c:v>-16.589582899922341</c:v>
                </c:pt>
                <c:pt idx="15">
                  <c:v>-16.53310558633148</c:v>
                </c:pt>
                <c:pt idx="16">
                  <c:v>-16.47641488201366</c:v>
                </c:pt>
                <c:pt idx="17">
                  <c:v>-16.419508672764152</c:v>
                </c:pt>
                <c:pt idx="18">
                  <c:v>-16.362384815720333</c:v>
                </c:pt>
                <c:pt idx="19">
                  <c:v>-16.305041138876895</c:v>
                </c:pt>
                <c:pt idx="20">
                  <c:v>-16.247475440592105</c:v>
                </c:pt>
                <c:pt idx="21">
                  <c:v>-16.189685489084745</c:v>
                </c:pt>
                <c:pt idx="22">
                  <c:v>-16.131669021921624</c:v>
                </c:pt>
                <c:pt idx="23">
                  <c:v>-16.073423745495646</c:v>
                </c:pt>
                <c:pt idx="24">
                  <c:v>-16.014947334494149</c:v>
                </c:pt>
                <c:pt idx="25">
                  <c:v>-15.956237431357296</c:v>
                </c:pt>
                <c:pt idx="26">
                  <c:v>-15.897291645726611</c:v>
                </c:pt>
                <c:pt idx="27">
                  <c:v>-15.838107553883203</c:v>
                </c:pt>
                <c:pt idx="28">
                  <c:v>-15.778682698175819</c:v>
                </c:pt>
                <c:pt idx="29">
                  <c:v>-15.71901458643829</c:v>
                </c:pt>
                <c:pt idx="30">
                  <c:v>-15.659100691396461</c:v>
                </c:pt>
                <c:pt idx="31">
                  <c:v>-15.598938450064349</c:v>
                </c:pt>
                <c:pt idx="32">
                  <c:v>-15.53852526312933</c:v>
                </c:pt>
                <c:pt idx="33">
                  <c:v>-15.477858494326389</c:v>
                </c:pt>
                <c:pt idx="34">
                  <c:v>-15.416935469801132</c:v>
                </c:pt>
                <c:pt idx="35">
                  <c:v>-15.355753477461487</c:v>
                </c:pt>
                <c:pt idx="36">
                  <c:v>-15.294309766318012</c:v>
                </c:pt>
                <c:pt idx="37">
                  <c:v>-15.232601545812638</c:v>
                </c:pt>
                <c:pt idx="38">
                  <c:v>-15.170625985135782</c:v>
                </c:pt>
                <c:pt idx="39">
                  <c:v>-15.108380212531642</c:v>
                </c:pt>
                <c:pt idx="40">
                  <c:v>-15.045861314591702</c:v>
                </c:pt>
                <c:pt idx="41">
                  <c:v>-14.983066335536321</c:v>
                </c:pt>
                <c:pt idx="42">
                  <c:v>-14.919992276484226</c:v>
                </c:pt>
                <c:pt idx="43">
                  <c:v>-14.856636094710034</c:v>
                </c:pt>
                <c:pt idx="44">
                  <c:v>-14.792994702889633</c:v>
                </c:pt>
                <c:pt idx="45">
                  <c:v>-14.729064968333441</c:v>
                </c:pt>
                <c:pt idx="46">
                  <c:v>-14.664843712207485</c:v>
                </c:pt>
                <c:pt idx="47">
                  <c:v>-14.6003277087424</c:v>
                </c:pt>
                <c:pt idx="48">
                  <c:v>-14.535513684430247</c:v>
                </c:pt>
                <c:pt idx="49">
                  <c:v>-14.47039831720935</c:v>
                </c:pt>
                <c:pt idx="50">
                  <c:v>-14.404978235637094</c:v>
                </c:pt>
                <c:pt idx="51">
                  <c:v>-14.339250018050841</c:v>
                </c:pt>
                <c:pt idx="52">
                  <c:v>-14.273210191717139</c:v>
                </c:pt>
                <c:pt idx="53">
                  <c:v>-14.206855231969319</c:v>
                </c:pt>
                <c:pt idx="54">
                  <c:v>-14.140181561333712</c:v>
                </c:pt>
                <c:pt idx="55">
                  <c:v>-14.073185548644755</c:v>
                </c:pt>
                <c:pt idx="56">
                  <c:v>-14.005863508149197</c:v>
                </c:pt>
                <c:pt idx="57">
                  <c:v>-13.938211698599805</c:v>
                </c:pt>
                <c:pt idx="58">
                  <c:v>-13.87022632233891</c:v>
                </c:pt>
                <c:pt idx="59">
                  <c:v>-13.801903524372307</c:v>
                </c:pt>
                <c:pt idx="60">
                  <c:v>-13.733239391433775</c:v>
                </c:pt>
                <c:pt idx="61">
                  <c:v>-13.66422995104112</c:v>
                </c:pt>
                <c:pt idx="62">
                  <c:v>-13.594871170544085</c:v>
                </c:pt>
                <c:pt idx="63">
                  <c:v>-13.525158956164972</c:v>
                </c:pt>
                <c:pt idx="64">
                  <c:v>-13.455089152032656</c:v>
                </c:pt>
                <c:pt idx="65">
                  <c:v>-13.38465753921108</c:v>
                </c:pt>
                <c:pt idx="66">
                  <c:v>-13.313859834722964</c:v>
                </c:pt>
                <c:pt idx="67">
                  <c:v>-13.242691690569925</c:v>
                </c:pt>
                <c:pt idx="68">
                  <c:v>-13.171148692750265</c:v>
                </c:pt>
                <c:pt idx="69">
                  <c:v>-13.099226360275624</c:v>
                </c:pt>
                <c:pt idx="70">
                  <c:v>-13.026920144188061</c:v>
                </c:pt>
                <c:pt idx="71">
                  <c:v>-12.954225426579097</c:v>
                </c:pt>
                <c:pt idx="72">
                  <c:v>-12.8811375196125</c:v>
                </c:pt>
                <c:pt idx="73">
                  <c:v>-12.807651664552861</c:v>
                </c:pt>
                <c:pt idx="74">
                  <c:v>-12.733763030801867</c:v>
                </c:pt>
                <c:pt idx="75">
                  <c:v>-12.659466714944742</c:v>
                </c:pt>
                <c:pt idx="76">
                  <c:v>-12.584757739809469</c:v>
                </c:pt>
                <c:pt idx="77">
                  <c:v>-12.50963105354138</c:v>
                </c:pt>
                <c:pt idx="78">
                  <c:v>-12.434081528696272</c:v>
                </c:pt>
                <c:pt idx="79">
                  <c:v>-12.358103961355392</c:v>
                </c:pt>
                <c:pt idx="80">
                  <c:v>-12.281693070265852</c:v>
                </c:pt>
                <c:pt idx="81">
                  <c:v>-12.204843496010431</c:v>
                </c:pt>
                <c:pt idx="82">
                  <c:v>-12.127549800210959</c:v>
                </c:pt>
                <c:pt idx="83">
                  <c:v>-12.049806464770382</c:v>
                </c:pt>
                <c:pt idx="84">
                  <c:v>-11.971607891157861</c:v>
                </c:pt>
                <c:pt idx="85">
                  <c:v>-11.892948399743219</c:v>
                </c:pt>
                <c:pt idx="86">
                  <c:v>-11.813822229186293</c:v>
                </c:pt>
                <c:pt idx="87">
                  <c:v>-11.734223535887915</c:v>
                </c:pt>
                <c:pt idx="88">
                  <c:v>-11.654146393509532</c:v>
                </c:pt>
                <c:pt idx="89">
                  <c:v>-11.573584792569395</c:v>
                </c:pt>
                <c:pt idx="90">
                  <c:v>-11.492532640123581</c:v>
                </c:pt>
                <c:pt idx="91">
                  <c:v>-11.410983759540997</c:v>
                </c:pt>
                <c:pt idx="92">
                  <c:v>-11.328931890382332</c:v>
                </c:pt>
                <c:pt idx="93">
                  <c:v>-11.246370688393725</c:v>
                </c:pt>
                <c:pt idx="94">
                  <c:v>-11.163293725626735</c:v>
                </c:pt>
                <c:pt idx="95">
                  <c:v>-11.079694490697431</c:v>
                </c:pt>
                <c:pt idx="96">
                  <c:v>-10.995566389198343</c:v>
                </c:pt>
                <c:pt idx="97">
                  <c:v>-10.910902744278028</c:v>
                </c:pt>
                <c:pt idx="98">
                  <c:v>-10.825696797404692</c:v>
                </c:pt>
                <c:pt idx="99">
                  <c:v>-10.73994170933128</c:v>
                </c:pt>
                <c:pt idx="100">
                  <c:v>-10.653630561281135</c:v>
                </c:pt>
                <c:pt idx="101">
                  <c:v>-10.566756356374867</c:v>
                </c:pt>
                <c:pt idx="102">
                  <c:v>-10.479312021320833</c:v>
                </c:pt>
                <c:pt idx="103">
                  <c:v>-10.391290408393562</c:v>
                </c:pt>
                <c:pt idx="104">
                  <c:v>-10.302684297726465</c:v>
                </c:pt>
                <c:pt idx="105">
                  <c:v>-10.213486399947207</c:v>
                </c:pt>
                <c:pt idx="106">
                  <c:v>-10.123689359187091</c:v>
                </c:pt>
                <c:pt idx="107">
                  <c:v>-10.033285756497568</c:v>
                </c:pt>
                <c:pt idx="108">
                  <c:v>-9.9422681137105577</c:v>
                </c:pt>
                <c:pt idx="109">
                  <c:v>-9.8506288977818741</c:v>
                </c:pt>
                <c:pt idx="110">
                  <c:v>-9.7583605256605992</c:v>
                </c:pt>
                <c:pt idx="111">
                  <c:v>-9.665455369730612</c:v>
                </c:pt>
                <c:pt idx="112">
                  <c:v>-9.5719057638744758</c:v>
                </c:pt>
                <c:pt idx="113">
                  <c:v>-9.4777040102143477</c:v>
                </c:pt>
                <c:pt idx="114">
                  <c:v>-9.3828423865883455</c:v>
                </c:pt>
                <c:pt idx="115">
                  <c:v>-9.2873131548267533</c:v>
                </c:pt>
                <c:pt idx="116">
                  <c:v>-9.1911085698969544</c:v>
                </c:pt>
                <c:pt idx="117">
                  <c:v>-9.0942208899921226</c:v>
                </c:pt>
                <c:pt idx="118">
                  <c:v>-8.9966423876448705</c:v>
                </c:pt>
                <c:pt idx="119">
                  <c:v>-8.8983653619536405</c:v>
                </c:pt>
                <c:pt idx="120">
                  <c:v>-8.7993821520171522</c:v>
                </c:pt>
                <c:pt idx="121">
                  <c:v>-8.6996851516798799</c:v>
                </c:pt>
                <c:pt idx="122">
                  <c:v>-8.5992668256999565</c:v>
                </c:pt>
                <c:pt idx="123">
                  <c:v>-8.4981197274603364</c:v>
                </c:pt>
                <c:pt idx="124">
                  <c:v>-8.3962365183534651</c:v>
                </c:pt>
                <c:pt idx="125">
                  <c:v>-8.2936099889807622</c:v>
                </c:pt>
                <c:pt idx="126">
                  <c:v>-8.1902330823193878</c:v>
                </c:pt>
                <c:pt idx="127">
                  <c:v>-8.0860989190209391</c:v>
                </c:pt>
                <c:pt idx="128">
                  <c:v>-7.9812008250202551</c:v>
                </c:pt>
                <c:pt idx="129">
                  <c:v>-7.8755323616462611</c:v>
                </c:pt>
                <c:pt idx="130">
                  <c:v>-7.7690873584421407</c:v>
                </c:pt>
                <c:pt idx="131">
                  <c:v>-7.6618599489183739</c:v>
                </c:pt>
                <c:pt idx="132">
                  <c:v>-7.5538446094789933</c:v>
                </c:pt>
                <c:pt idx="133">
                  <c:v>-7.4450362017804386</c:v>
                </c:pt>
                <c:pt idx="134">
                  <c:v>-7.335430018801345</c:v>
                </c:pt>
                <c:pt idx="135">
                  <c:v>-7.225021834922698</c:v>
                </c:pt>
                <c:pt idx="136">
                  <c:v>-7.1138079603392104</c:v>
                </c:pt>
                <c:pt idx="137">
                  <c:v>-7.0017853001462784</c:v>
                </c:pt>
                <c:pt idx="138">
                  <c:v>-6.8889514184704677</c:v>
                </c:pt>
                <c:pt idx="139">
                  <c:v>-6.7753046080369241</c:v>
                </c:pt>
                <c:pt idx="140">
                  <c:v>-6.6608439655929139</c:v>
                </c:pt>
                <c:pt idx="141">
                  <c:v>-6.5455694736338534</c:v>
                </c:pt>
                <c:pt idx="142">
                  <c:v>-6.4294820889052096</c:v>
                </c:pt>
                <c:pt idx="143">
                  <c:v>-6.3125838381815189</c:v>
                </c:pt>
                <c:pt idx="144">
                  <c:v>-6.194877921851706</c:v>
                </c:pt>
                <c:pt idx="145">
                  <c:v>-6.0763688258666759</c:v>
                </c:pt>
                <c:pt idx="146">
                  <c:v>-5.9570624426318375</c:v>
                </c:pt>
                <c:pt idx="147">
                  <c:v>-5.8369662014513599</c:v>
                </c:pt>
                <c:pt idx="148">
                  <c:v>-5.7160892091535311</c:v>
                </c:pt>
                <c:pt idx="149">
                  <c:v>-5.5944424015449092</c:v>
                </c:pt>
                <c:pt idx="150">
                  <c:v>-5.4720387063549039</c:v>
                </c:pt>
                <c:pt idx="151">
                  <c:v>-5.3488932183405034</c:v>
                </c:pt>
                <c:pt idx="152">
                  <c:v>-5.2250233872210741</c:v>
                </c:pt>
                <c:pt idx="153">
                  <c:v>-5.1004492191029307</c:v>
                </c:pt>
                <c:pt idx="154">
                  <c:v>-4.975193492032183</c:v>
                </c:pt>
                <c:pt idx="155">
                  <c:v>-4.8492819862775454</c:v>
                </c:pt>
                <c:pt idx="156">
                  <c:v>-4.7227437298899115</c:v>
                </c:pt>
                <c:pt idx="157">
                  <c:v>-4.5956112600096315</c:v>
                </c:pt>
                <c:pt idx="158">
                  <c:v>-4.4679209002901805</c:v>
                </c:pt>
                <c:pt idx="159">
                  <c:v>-4.3397130546748617</c:v>
                </c:pt>
                <c:pt idx="160">
                  <c:v>-4.2110325175952301</c:v>
                </c:pt>
                <c:pt idx="161">
                  <c:v>-4.0819288004505614</c:v>
                </c:pt>
                <c:pt idx="162">
                  <c:v>-3.9524564739719992</c:v>
                </c:pt>
                <c:pt idx="163">
                  <c:v>-3.8226755257633362</c:v>
                </c:pt>
                <c:pt idx="164">
                  <c:v>-3.6926517319390095</c:v>
                </c:pt>
                <c:pt idx="165">
                  <c:v>-3.5624570413393735</c:v>
                </c:pt>
                <c:pt idx="166">
                  <c:v>-3.4321699702874198</c:v>
                </c:pt>
                <c:pt idx="167">
                  <c:v>-3.3018760052520664</c:v>
                </c:pt>
                <c:pt idx="168">
                  <c:v>-3.1716680100962829</c:v>
                </c:pt>
                <c:pt idx="169">
                  <c:v>-3.0416466338072183</c:v>
                </c:pt>
                <c:pt idx="170">
                  <c:v>-2.9119207137282368</c:v>
                </c:pt>
                <c:pt idx="171">
                  <c:v>-2.7826076683389918</c:v>
                </c:pt>
                <c:pt idx="172">
                  <c:v>-2.6538338725632342</c:v>
                </c:pt>
                <c:pt idx="173">
                  <c:v>-2.5257350074331226</c:v>
                </c:pt>
                <c:pt idx="174">
                  <c:v>-2.3984563747182155</c:v>
                </c:pt>
                <c:pt idx="175">
                  <c:v>-2.2721531658609431</c:v>
                </c:pt>
                <c:pt idx="176">
                  <c:v>-2.1469906732761213</c:v>
                </c:pt>
                <c:pt idx="177">
                  <c:v>-2.0231444308164122</c:v>
                </c:pt>
                <c:pt idx="178">
                  <c:v>-1.9008002690282231</c:v>
                </c:pt>
                <c:pt idx="179">
                  <c:v>-1.7801542697914057</c:v>
                </c:pt>
                <c:pt idx="180">
                  <c:v>-1.6614126041302921</c:v>
                </c:pt>
                <c:pt idx="181">
                  <c:v>-1.5447912364933294</c:v>
                </c:pt>
                <c:pt idx="182">
                  <c:v>-1.4305154787276122</c:v>
                </c:pt>
                <c:pt idx="183">
                  <c:v>-1.3188193774318502</c:v>
                </c:pt>
                <c:pt idx="184">
                  <c:v>-1.2099449194703267</c:v>
                </c:pt>
                <c:pt idx="185">
                  <c:v>-1.1041410422811879</c:v>
                </c:pt>
                <c:pt idx="186">
                  <c:v>-1.0016624383126898</c:v>
                </c:pt>
                <c:pt idx="187">
                  <c:v>-0.90276814654559123</c:v>
                </c:pt>
                <c:pt idx="188">
                  <c:v>-0.80771992865162734</c:v>
                </c:pt>
                <c:pt idx="189">
                  <c:v>-0.71678043288908522</c:v>
                </c:pt>
                <c:pt idx="190">
                  <c:v>-0.63021115528473581</c:v>
                </c:pt>
                <c:pt idx="191">
                  <c:v>-0.54827021485970306</c:v>
                </c:pt>
                <c:pt idx="192">
                  <c:v>-0.47120996741531107</c:v>
                </c:pt>
                <c:pt idx="193">
                  <c:v>-0.3992744904111783</c:v>
                </c:pt>
                <c:pt idx="194">
                  <c:v>-0.33269697937676967</c:v>
                </c:pt>
                <c:pt idx="195">
                  <c:v>-0.27169710367124811</c:v>
                </c:pt>
                <c:pt idx="196">
                  <c:v>-0.21647837577828466</c:v>
                </c:pt>
                <c:pt idx="197">
                  <c:v>-0.16722559321561503</c:v>
                </c:pt>
                <c:pt idx="198">
                  <c:v>-0.12410241510454141</c:v>
                </c:pt>
                <c:pt idx="199">
                  <c:v>-8.7249136103259961E-2</c:v>
                </c:pt>
                <c:pt idx="200">
                  <c:v>-5.6780718489124485E-2</c:v>
                </c:pt>
                <c:pt idx="201">
                  <c:v>-3.2785138555542132E-2</c:v>
                </c:pt>
                <c:pt idx="202">
                  <c:v>-1.5322096216660343E-2</c:v>
                </c:pt>
                <c:pt idx="203">
                  <c:v>-4.4221270202644625E-3</c:v>
                </c:pt>
                <c:pt idx="204">
                  <c:v>-8.6144065654430156E-5</c:v>
                </c:pt>
                <c:pt idx="205">
                  <c:v>-2.2854241748954786E-3</c:v>
                </c:pt>
                <c:pt idx="206">
                  <c:v>-1.0962038752384634E-2</c:v>
                </c:pt>
                <c:pt idx="207">
                  <c:v>-2.6029715830683871E-2</c:v>
                </c:pt>
                <c:pt idx="208">
                  <c:v>-4.7375106584278764E-2</c:v>
                </c:pt>
                <c:pt idx="209">
                  <c:v>-7.4859417782077886E-2</c:v>
                </c:pt>
                <c:pt idx="210">
                  <c:v>-0.10832036181846887</c:v>
                </c:pt>
                <c:pt idx="211">
                  <c:v>-0.14757436853189862</c:v>
                </c:pt>
                <c:pt idx="212">
                  <c:v>-0.19241899823281947</c:v>
                </c:pt>
                <c:pt idx="213">
                  <c:v>-0.24263549327932976</c:v>
                </c:pt>
                <c:pt idx="214">
                  <c:v>-0.29799140604377544</c:v>
                </c:pt>
                <c:pt idx="215">
                  <c:v>-0.35824324394686358</c:v>
                </c:pt>
                <c:pt idx="216">
                  <c:v>-0.42313907702211917</c:v>
                </c:pt>
                <c:pt idx="217">
                  <c:v>-0.49242105976709738</c:v>
                </c:pt>
                <c:pt idx="218">
                  <c:v>-0.56582782636388484</c:v>
                </c:pt>
                <c:pt idx="219">
                  <c:v>-0.64309672623952874</c:v>
                </c:pt>
                <c:pt idx="220">
                  <c:v>-0.72396587495849696</c:v>
                </c:pt>
                <c:pt idx="221">
                  <c:v>-0.80817600322250294</c:v>
                </c:pt>
                <c:pt idx="222">
                  <c:v>-0.89547209400277106</c:v>
                </c:pt>
                <c:pt idx="223">
                  <c:v>-0.98560480432940012</c:v>
                </c:pt>
                <c:pt idx="224">
                  <c:v>-1.0783316738719473</c:v>
                </c:pt>
                <c:pt idx="225">
                  <c:v>-1.1734181270970898</c:v>
                </c:pt>
                <c:pt idx="226">
                  <c:v>-1.2706382794726543</c:v>
                </c:pt>
                <c:pt idx="227">
                  <c:v>-1.3697755609434201</c:v>
                </c:pt>
                <c:pt idx="228">
                  <c:v>-1.4706231718043106</c:v>
                </c:pt>
                <c:pt idx="229">
                  <c:v>-1.5729843872390727</c:v>
                </c:pt>
                <c:pt idx="230">
                  <c:v>-1.6766727272865762</c:v>
                </c:pt>
                <c:pt idx="231">
                  <c:v>-1.7815120089551724</c:v>
                </c:pt>
                <c:pt idx="232">
                  <c:v>-1.8873362967376845</c:v>
                </c:pt>
                <c:pt idx="233">
                  <c:v>-1.993989766991465</c:v>
                </c:pt>
                <c:pt idx="234">
                  <c:v>-2.1013265006274424</c:v>
                </c:pt>
                <c:pt idx="235">
                  <c:v>-2.2092102173824482</c:v>
                </c:pt>
                <c:pt idx="236">
                  <c:v>-2.3175139636957747</c:v>
                </c:pt>
                <c:pt idx="237">
                  <c:v>-2.4261197649279778</c:v>
                </c:pt>
                <c:pt idx="238">
                  <c:v>-2.5349182513908532</c:v>
                </c:pt>
                <c:pt idx="239">
                  <c:v>-2.6438082664336098</c:v>
                </c:pt>
                <c:pt idx="240">
                  <c:v>-2.7526964636742264</c:v>
                </c:pt>
                <c:pt idx="241">
                  <c:v>-2.8614968993937411</c:v>
                </c:pt>
                <c:pt idx="242">
                  <c:v>-2.9701306251305652</c:v>
                </c:pt>
                <c:pt idx="243">
                  <c:v>-3.0785252846293898</c:v>
                </c:pt>
                <c:pt idx="244">
                  <c:v>-3.1866147185118034</c:v>
                </c:pt>
                <c:pt idx="245">
                  <c:v>-3.2943385793437936</c:v>
                </c:pt>
                <c:pt idx="246">
                  <c:v>-3.4016419591700982</c:v>
                </c:pt>
                <c:pt idx="247">
                  <c:v>-3.508475031065184</c:v>
                </c:pt>
                <c:pt idx="248">
                  <c:v>-3.6147927058059031</c:v>
                </c:pt>
                <c:pt idx="249">
                  <c:v>-3.7205543043939477</c:v>
                </c:pt>
                <c:pt idx="250">
                  <c:v>-3.8257232468434337</c:v>
                </c:pt>
                <c:pt idx="251">
                  <c:v>-3.9302667573875461</c:v>
                </c:pt>
                <c:pt idx="252">
                  <c:v>-4.0341555860481657</c:v>
                </c:pt>
                <c:pt idx="253">
                  <c:v>-4.1373637463402853</c:v>
                </c:pt>
                <c:pt idx="254">
                  <c:v>-4.2398682687504898</c:v>
                </c:pt>
                <c:pt idx="255">
                  <c:v>-4.3416489695237646</c:v>
                </c:pt>
                <c:pt idx="256">
                  <c:v>-4.4426882342157352</c:v>
                </c:pt>
                <c:pt idx="257">
                  <c:v>-4.5429708154118318</c:v>
                </c:pt>
                <c:pt idx="258">
                  <c:v>-4.6424836439765027</c:v>
                </c:pt>
                <c:pt idx="259">
                  <c:v>-4.7412156531737306</c:v>
                </c:pt>
                <c:pt idx="260">
                  <c:v>-4.8391576149889755</c:v>
                </c:pt>
                <c:pt idx="261">
                  <c:v>-4.9363019879833949</c:v>
                </c:pt>
                <c:pt idx="262">
                  <c:v>-5.0326427760168873</c:v>
                </c:pt>
                <c:pt idx="263">
                  <c:v>-5.1281753971922059</c:v>
                </c:pt>
                <c:pt idx="264">
                  <c:v>-5.2228965623890282</c:v>
                </c:pt>
                <c:pt idx="265">
                  <c:v>-5.3168041627797304</c:v>
                </c:pt>
                <c:pt idx="266">
                  <c:v>-5.4098971657429749</c:v>
                </c:pt>
                <c:pt idx="267">
                  <c:v>-5.5021755186170127</c:v>
                </c:pt>
                <c:pt idx="268">
                  <c:v>-5.5936400597621159</c:v>
                </c:pt>
                <c:pt idx="269">
                  <c:v>-5.6842924364292369</c:v>
                </c:pt>
                <c:pt idx="270">
                  <c:v>-5.7741350289594751</c:v>
                </c:pt>
                <c:pt idx="271">
                  <c:v>-5.8631708808665834</c:v>
                </c:pt>
                <c:pt idx="272">
                  <c:v>-5.9514036343815828</c:v>
                </c:pt>
                <c:pt idx="273">
                  <c:v>-6.0388374710646353</c:v>
                </c:pt>
                <c:pt idx="274">
                  <c:v>-6.1254770571142769</c:v>
                </c:pt>
                <c:pt idx="275">
                  <c:v>-6.2113274930287998</c:v>
                </c:pt>
                <c:pt idx="276">
                  <c:v>-6.2963942672970754</c:v>
                </c:pt>
                <c:pt idx="277">
                  <c:v>-6.3806832138182488</c:v>
                </c:pt>
                <c:pt idx="278">
                  <c:v>-6.464200472770675</c:v>
                </c:pt>
                <c:pt idx="279">
                  <c:v>-6.5469524546695981</c:v>
                </c:pt>
                <c:pt idx="280">
                  <c:v>-6.6289458073721041</c:v>
                </c:pt>
                <c:pt idx="281">
                  <c:v>-6.7101873858046428</c:v>
                </c:pt>
                <c:pt idx="282">
                  <c:v>-6.7906842242050827</c:v>
                </c:pt>
                <c:pt idx="283">
                  <c:v>-6.870443510686278</c:v>
                </c:pt>
                <c:pt idx="284">
                  <c:v>-6.9494725639422139</c:v>
                </c:pt>
                <c:pt idx="285">
                  <c:v>-7.027778811931304</c:v>
                </c:pt>
                <c:pt idx="286">
                  <c:v>-7.1053697723834874</c:v>
                </c:pt>
                <c:pt idx="287">
                  <c:v>-7.1822530349893823</c:v>
                </c:pt>
                <c:pt idx="288">
                  <c:v>-7.2584362451403814</c:v>
                </c:pt>
                <c:pt idx="289">
                  <c:v>-7.3339270890984789</c:v>
                </c:pt>
                <c:pt idx="290">
                  <c:v>-7.4087332804836334</c:v>
                </c:pt>
                <c:pt idx="291">
                  <c:v>-7.4828625479754578</c:v>
                </c:pt>
                <c:pt idx="292">
                  <c:v>-7.5563226241332551</c:v>
                </c:pt>
                <c:pt idx="293">
                  <c:v>-7.6291212352462567</c:v>
                </c:pt>
                <c:pt idx="294">
                  <c:v>-7.7012660921324771</c:v>
                </c:pt>
                <c:pt idx="295">
                  <c:v>-7.7727648818108364</c:v>
                </c:pt>
                <c:pt idx="296">
                  <c:v>-7.8436252599769984</c:v>
                </c:pt>
                <c:pt idx="297">
                  <c:v>-7.9138548442187879</c:v>
                </c:pt>
                <c:pt idx="298">
                  <c:v>-7.9834612079119625</c:v>
                </c:pt>
                <c:pt idx="299">
                  <c:v>-8.0524518747415481</c:v>
                </c:pt>
                <c:pt idx="300">
                  <c:v>-8.1208343137984365</c:v>
                </c:pt>
                <c:pt idx="301">
                  <c:v>-8.1886159352047159</c:v>
                </c:pt>
                <c:pt idx="302">
                  <c:v>-8.2558040862244688</c:v>
                </c:pt>
                <c:pt idx="303">
                  <c:v>-8.3224060478208433</c:v>
                </c:pt>
                <c:pt idx="304">
                  <c:v>-8.3884290316225645</c:v>
                </c:pt>
                <c:pt idx="305">
                  <c:v>-8.4538801772661447</c:v>
                </c:pt>
                <c:pt idx="306">
                  <c:v>-8.5187665500828285</c:v>
                </c:pt>
                <c:pt idx="307">
                  <c:v>-8.5830951391014949</c:v>
                </c:pt>
                <c:pt idx="308">
                  <c:v>-8.6468728553410159</c:v>
                </c:pt>
                <c:pt idx="309">
                  <c:v>-8.7101065303676766</c:v>
                </c:pt>
                <c:pt idx="310">
                  <c:v>-8.7728029150951912</c:v>
                </c:pt>
                <c:pt idx="311">
                  <c:v>-8.8349686788064794</c:v>
                </c:pt>
                <c:pt idx="312">
                  <c:v>-8.8966104083780824</c:v>
                </c:pt>
                <c:pt idx="313">
                  <c:v>-8.9577346076895914</c:v>
                </c:pt>
                <c:pt idx="314">
                  <c:v>-9.018347697201758</c:v>
                </c:pt>
                <c:pt idx="315">
                  <c:v>-9.0784560136883528</c:v>
                </c:pt>
                <c:pt idx="316">
                  <c:v>-9.1380658101078858</c:v>
                </c:pt>
                <c:pt idx="317">
                  <c:v>-9.1971832556023791</c:v>
                </c:pt>
                <c:pt idx="318">
                  <c:v>-9.2558144356117253</c:v>
                </c:pt>
                <c:pt idx="319">
                  <c:v>-9.3139653520923531</c:v>
                </c:pt>
                <c:pt idx="320">
                  <c:v>-9.3716419238307225</c:v>
                </c:pt>
                <c:pt idx="321">
                  <c:v>-9.4288499868420992</c:v>
                </c:pt>
                <c:pt idx="322">
                  <c:v>-9.4855952948463109</c:v>
                </c:pt>
                <c:pt idx="323">
                  <c:v>-9.5418835198127603</c:v>
                </c:pt>
                <c:pt idx="324">
                  <c:v>-9.5977202525673491</c:v>
                </c:pt>
                <c:pt idx="325">
                  <c:v>-9.6531110034549013</c:v>
                </c:pt>
                <c:pt idx="326">
                  <c:v>-9.7080612030509243</c:v>
                </c:pt>
                <c:pt idx="327">
                  <c:v>-9.7625762029172076</c:v>
                </c:pt>
                <c:pt idx="328">
                  <c:v>-9.8166612763960259</c:v>
                </c:pt>
                <c:pt idx="329">
                  <c:v>-9.8703216194383323</c:v>
                </c:pt>
                <c:pt idx="330">
                  <c:v>-9.9235623514616726</c:v>
                </c:pt>
                <c:pt idx="331">
                  <c:v>-9.9763885162336532</c:v>
                </c:pt>
                <c:pt idx="332">
                  <c:v>-10.028805082777552</c:v>
                </c:pt>
                <c:pt idx="333">
                  <c:v>-10.080816946296585</c:v>
                </c:pt>
                <c:pt idx="334">
                  <c:v>-10.13242892911383</c:v>
                </c:pt>
                <c:pt idx="335">
                  <c:v>-10.18364578162501</c:v>
                </c:pt>
                <c:pt idx="336">
                  <c:v>-10.234472183261605</c:v>
                </c:pt>
                <c:pt idx="337">
                  <c:v>-10.284912743461824</c:v>
                </c:pt>
                <c:pt idx="338">
                  <c:v>-10.334972002647538</c:v>
                </c:pt>
                <c:pt idx="339">
                  <c:v>-10.384654433204904</c:v>
                </c:pt>
                <c:pt idx="340">
                  <c:v>-10.433964440467275</c:v>
                </c:pt>
                <c:pt idx="341">
                  <c:v>-10.482906363698472</c:v>
                </c:pt>
                <c:pt idx="342">
                  <c:v>-10.53148447707507</c:v>
                </c:pt>
                <c:pt idx="343">
                  <c:v>-10.579702990666435</c:v>
                </c:pt>
                <c:pt idx="344">
                  <c:v>-10.627566051411206</c:v>
                </c:pt>
                <c:pt idx="345">
                  <c:v>-10.675077744089087</c:v>
                </c:pt>
                <c:pt idx="346">
                  <c:v>-10.722242092287201</c:v>
                </c:pt>
                <c:pt idx="347">
                  <c:v>-10.769063059359782</c:v>
                </c:pt>
                <c:pt idx="348">
                  <c:v>-10.815544549380757</c:v>
                </c:pt>
                <c:pt idx="349">
                  <c:v>-10.861690408088194</c:v>
                </c:pt>
                <c:pt idx="350">
                  <c:v>-10.907504423820216</c:v>
                </c:pt>
                <c:pt idx="351">
                  <c:v>-10.952990328441706</c:v>
                </c:pt>
                <c:pt idx="352">
                  <c:v>-10.998151798261322</c:v>
                </c:pt>
                <c:pt idx="353">
                  <c:v>-11.042992454938382</c:v>
                </c:pt>
                <c:pt idx="354">
                  <c:v>-11.087515866379295</c:v>
                </c:pt>
                <c:pt idx="355">
                  <c:v>-11.131725547623077</c:v>
                </c:pt>
                <c:pt idx="356">
                  <c:v>-11.175624961715771</c:v>
                </c:pt>
                <c:pt idx="357">
                  <c:v>-11.219217520573551</c:v>
                </c:pt>
                <c:pt idx="358">
                  <c:v>-11.262506585834196</c:v>
                </c:pt>
                <c:pt idx="359">
                  <c:v>-11.305495469696851</c:v>
                </c:pt>
                <c:pt idx="360">
                  <c:v>-11.348187435749892</c:v>
                </c:pt>
                <c:pt idx="361">
                  <c:v>-11.390585699786866</c:v>
                </c:pt>
                <c:pt idx="362">
                  <c:v>-11.432693430610312</c:v>
                </c:pt>
                <c:pt idx="363">
                  <c:v>-11.474513750823514</c:v>
                </c:pt>
                <c:pt idx="364">
                  <c:v>-11.516049737610089</c:v>
                </c:pt>
                <c:pt idx="365">
                  <c:v>-11.557304423501479</c:v>
                </c:pt>
                <c:pt idx="366">
                  <c:v>-11.598280797132272</c:v>
                </c:pt>
                <c:pt idx="367">
                  <c:v>-11.638981803983356</c:v>
                </c:pt>
                <c:pt idx="368">
                  <c:v>-11.679410347113159</c:v>
                </c:pt>
                <c:pt idx="369">
                  <c:v>-11.71956928787672</c:v>
                </c:pt>
                <c:pt idx="370">
                  <c:v>-11.759461446632965</c:v>
                </c:pt>
                <c:pt idx="371">
                  <c:v>-11.799089603439974</c:v>
                </c:pt>
                <c:pt idx="372">
                  <c:v>-11.838456498738672</c:v>
                </c:pt>
                <c:pt idx="373">
                  <c:v>-11.877564834024668</c:v>
                </c:pt>
                <c:pt idx="374">
                  <c:v>-11.916417272508683</c:v>
                </c:pt>
                <c:pt idx="375">
                  <c:v>-11.955016439765476</c:v>
                </c:pt>
                <c:pt idx="376">
                  <c:v>-11.993364924371456</c:v>
                </c:pt>
                <c:pt idx="377">
                  <c:v>-12.031465278531176</c:v>
                </c:pt>
                <c:pt idx="378">
                  <c:v>-12.069320018692666</c:v>
                </c:pt>
                <c:pt idx="379">
                  <c:v>-12.106931626151971</c:v>
                </c:pt>
                <c:pt idx="380">
                  <c:v>-12.14430254764685</c:v>
                </c:pt>
                <c:pt idx="381">
                  <c:v>-12.181435195939873</c:v>
                </c:pt>
                <c:pt idx="382">
                  <c:v>-12.21833195039104</c:v>
                </c:pt>
                <c:pt idx="383">
                  <c:v>-12.254995157520092</c:v>
                </c:pt>
                <c:pt idx="384">
                  <c:v>-12.291427131558621</c:v>
                </c:pt>
                <c:pt idx="385">
                  <c:v>-12.327630154992184</c:v>
                </c:pt>
                <c:pt idx="386">
                  <c:v>-12.363606479092542</c:v>
                </c:pt>
                <c:pt idx="387">
                  <c:v>-12.399358324440193</c:v>
                </c:pt>
                <c:pt idx="388">
                  <c:v>-12.434887881437348</c:v>
                </c:pt>
                <c:pt idx="389">
                  <c:v>-12.470197310811526</c:v>
                </c:pt>
                <c:pt idx="390">
                  <c:v>-12.505288744109864</c:v>
                </c:pt>
                <c:pt idx="391">
                  <c:v>-12.540164284184385</c:v>
                </c:pt>
                <c:pt idx="392">
                  <c:v>-12.574826005668305</c:v>
                </c:pt>
                <c:pt idx="393">
                  <c:v>-12.609275955443589</c:v>
                </c:pt>
                <c:pt idx="394">
                  <c:v>-12.64351615309983</c:v>
                </c:pt>
                <c:pt idx="395">
                  <c:v>-12.677548591384692</c:v>
                </c:pt>
                <c:pt idx="396">
                  <c:v>-12.711375236646056</c:v>
                </c:pt>
                <c:pt idx="397">
                  <c:v>-12.744998029265901</c:v>
                </c:pt>
                <c:pt idx="398">
                  <c:v>-12.778418884086243</c:v>
                </c:pt>
                <c:pt idx="399">
                  <c:v>-12.811639690827171</c:v>
                </c:pt>
                <c:pt idx="400">
                  <c:v>-12.844662314497102</c:v>
                </c:pt>
                <c:pt idx="401">
                  <c:v>-12.877488595795526</c:v>
                </c:pt>
                <c:pt idx="402">
                  <c:v>-12.910120351508205</c:v>
                </c:pt>
                <c:pt idx="403">
                  <c:v>-12.942559374895131</c:v>
                </c:pt>
                <c:pt idx="404">
                  <c:v>-12.974807436071288</c:v>
                </c:pt>
                <c:pt idx="405">
                  <c:v>-13.006866282380344</c:v>
                </c:pt>
                <c:pt idx="406">
                  <c:v>-13.038737638761486</c:v>
                </c:pt>
                <c:pt idx="407">
                  <c:v>-13.070423208109432</c:v>
                </c:pt>
                <c:pt idx="408">
                  <c:v>-13.101924671627872</c:v>
                </c:pt>
                <c:pt idx="409">
                  <c:v>-13.133243689176247</c:v>
                </c:pt>
                <c:pt idx="410">
                  <c:v>-13.164381899610358</c:v>
                </c:pt>
                <c:pt idx="411">
                  <c:v>-13.195340921116454</c:v>
                </c:pt>
                <c:pt idx="412">
                  <c:v>-13.226122351539392</c:v>
                </c:pt>
                <c:pt idx="413">
                  <c:v>-13.256727768704621</c:v>
                </c:pt>
                <c:pt idx="414">
                  <c:v>-13.287158730734346</c:v>
                </c:pt>
                <c:pt idx="415">
                  <c:v>-13.317416776357838</c:v>
                </c:pt>
                <c:pt idx="416">
                  <c:v>-13.347503425216106</c:v>
                </c:pt>
                <c:pt idx="417">
                  <c:v>-13.377420178160957</c:v>
                </c:pt>
                <c:pt idx="418">
                  <c:v>-13.407168517548664</c:v>
                </c:pt>
                <c:pt idx="419">
                  <c:v>-13.436749907528181</c:v>
                </c:pt>
                <c:pt idx="420">
                  <c:v>-13.466165794324198</c:v>
                </c:pt>
                <c:pt idx="421">
                  <c:v>-13.495417606515016</c:v>
                </c:pt>
                <c:pt idx="422">
                  <c:v>-13.524506755305381</c:v>
                </c:pt>
                <c:pt idx="423">
                  <c:v>-13.553434634794341</c:v>
                </c:pt>
                <c:pt idx="424">
                  <c:v>-13.582202622238349</c:v>
                </c:pt>
                <c:pt idx="425">
                  <c:v>-13.610812078309511</c:v>
                </c:pt>
                <c:pt idx="426">
                  <c:v>-13.639264347349236</c:v>
                </c:pt>
                <c:pt idx="427">
                  <c:v>-13.667560757617302</c:v>
                </c:pt>
                <c:pt idx="428">
                  <c:v>-13.695702621536483</c:v>
                </c:pt>
                <c:pt idx="429">
                  <c:v>-13.723691235932696</c:v>
                </c:pt>
                <c:pt idx="430">
                  <c:v>-13.751527882271004</c:v>
                </c:pt>
                <c:pt idx="431">
                  <c:v>-13.77921382688722</c:v>
                </c:pt>
                <c:pt idx="432">
                  <c:v>-13.806750321215542</c:v>
                </c:pt>
                <c:pt idx="433">
                  <c:v>-13.834138602012056</c:v>
                </c:pt>
                <c:pt idx="434">
                  <c:v>-13.861379891574249</c:v>
                </c:pt>
                <c:pt idx="435">
                  <c:v>-13.888475397956714</c:v>
                </c:pt>
                <c:pt idx="436">
                  <c:v>-13.915426315182968</c:v>
                </c:pt>
                <c:pt idx="437">
                  <c:v>-13.942233823453559</c:v>
                </c:pt>
                <c:pt idx="438">
                  <c:v>-13.968899089350511</c:v>
                </c:pt>
                <c:pt idx="439">
                  <c:v>-13.995423266038149</c:v>
                </c:pt>
                <c:pt idx="440">
                  <c:v>-14.021807493460452</c:v>
                </c:pt>
                <c:pt idx="441">
                  <c:v>-14.048052898534905</c:v>
                </c:pt>
                <c:pt idx="442">
                  <c:v>-14.074160595342986</c:v>
                </c:pt>
                <c:pt idx="443">
                  <c:v>-14.10013168531732</c:v>
                </c:pt>
                <c:pt idx="444">
                  <c:v>-14.125967257425604</c:v>
                </c:pt>
                <c:pt idx="445">
                  <c:v>-14.151668388351336</c:v>
                </c:pt>
                <c:pt idx="446">
                  <c:v>-14.177236142671379</c:v>
                </c:pt>
                <c:pt idx="447">
                  <c:v>-14.202671573030511</c:v>
                </c:pt>
                <c:pt idx="448">
                  <c:v>-14.227975720312928</c:v>
                </c:pt>
                <c:pt idx="449">
                  <c:v>-14.253149613810823</c:v>
                </c:pt>
                <c:pt idx="450">
                  <c:v>-14.27819427139006</c:v>
                </c:pt>
                <c:pt idx="451">
                  <c:v>-14.303110699653026</c:v>
                </c:pt>
                <c:pt idx="452">
                  <c:v>-14.327899894098682</c:v>
                </c:pt>
                <c:pt idx="453">
                  <c:v>-14.35256283927991</c:v>
                </c:pt>
                <c:pt idx="454">
                  <c:v>-14.377100508958183</c:v>
                </c:pt>
                <c:pt idx="455">
                  <c:v>-14.401513866255568</c:v>
                </c:pt>
                <c:pt idx="456">
                  <c:v>-14.425803863804283</c:v>
                </c:pt>
                <c:pt idx="457">
                  <c:v>-14.449971443893553</c:v>
                </c:pt>
                <c:pt idx="458">
                  <c:v>-14.474017538614131</c:v>
                </c:pt>
                <c:pt idx="459">
                  <c:v>-14.497943070000357</c:v>
                </c:pt>
                <c:pt idx="460">
                  <c:v>-14.521748950169806</c:v>
                </c:pt>
                <c:pt idx="461">
                  <c:v>-14.545436081460645</c:v>
                </c:pt>
                <c:pt idx="462">
                  <c:v>-14.569005356566677</c:v>
                </c:pt>
                <c:pt idx="463">
                  <c:v>-14.592457658670146</c:v>
                </c:pt>
                <c:pt idx="464">
                  <c:v>-14.615793861572319</c:v>
                </c:pt>
                <c:pt idx="465">
                  <c:v>-14.639014829821946</c:v>
                </c:pt>
                <c:pt idx="466">
                  <c:v>-14.662121418841584</c:v>
                </c:pt>
                <c:pt idx="467">
                  <c:v>-14.685114475051828</c:v>
                </c:pt>
                <c:pt idx="468">
                  <c:v>-14.707994835993489</c:v>
                </c:pt>
                <c:pt idx="469">
                  <c:v>-14.730763330447843</c:v>
                </c:pt>
                <c:pt idx="470">
                  <c:v>-14.753420778554817</c:v>
                </c:pt>
                <c:pt idx="471">
                  <c:v>-14.775967991929313</c:v>
                </c:pt>
                <c:pt idx="472">
                  <c:v>-14.79840577377562</c:v>
                </c:pt>
                <c:pt idx="473">
                  <c:v>-14.820734918999992</c:v>
                </c:pt>
                <c:pt idx="474">
                  <c:v>-14.842956214321335</c:v>
                </c:pt>
                <c:pt idx="475">
                  <c:v>-14.865070438380211</c:v>
                </c:pt>
                <c:pt idx="476">
                  <c:v>-14.887078361846019</c:v>
                </c:pt>
                <c:pt idx="477">
                  <c:v>-14.908980747522433</c:v>
                </c:pt>
                <c:pt idx="478">
                  <c:v>-14.930778350451243</c:v>
                </c:pt>
                <c:pt idx="479">
                  <c:v>-14.952471918014435</c:v>
                </c:pt>
                <c:pt idx="480">
                  <c:v>-14.974062190034726</c:v>
                </c:pt>
                <c:pt idx="481">
                  <c:v>-14.995549898874431</c:v>
                </c:pt>
                <c:pt idx="482">
                  <c:v>-15.016935769532827</c:v>
                </c:pt>
                <c:pt idx="483">
                  <c:v>-15.038220519741918</c:v>
                </c:pt>
                <c:pt idx="484">
                  <c:v>-15.059404860060736</c:v>
                </c:pt>
                <c:pt idx="485">
                  <c:v>-15.080489493968127</c:v>
                </c:pt>
                <c:pt idx="486">
                  <c:v>-15.101475117954102</c:v>
                </c:pt>
                <c:pt idx="487">
                  <c:v>-15.122362421609733</c:v>
                </c:pt>
                <c:pt idx="488">
                  <c:v>-15.143152087715663</c:v>
                </c:pt>
                <c:pt idx="489">
                  <c:v>-15.163844792329266</c:v>
                </c:pt>
                <c:pt idx="490">
                  <c:v>-15.18444120487035</c:v>
                </c:pt>
                <c:pt idx="491">
                  <c:v>-15.204941988205665</c:v>
                </c:pt>
                <c:pt idx="492">
                  <c:v>-15.225347798732018</c:v>
                </c:pt>
                <c:pt idx="493">
                  <c:v>-15.24565928645811</c:v>
                </c:pt>
                <c:pt idx="494">
                  <c:v>-15.265877095085171</c:v>
                </c:pt>
                <c:pt idx="495">
                  <c:v>-15.286001862086273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376-4A36-BBA3-71CB63D3FB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2845664"/>
        <c:axId val="312842336"/>
      </c:scatterChart>
      <c:scatterChart>
        <c:scatterStyle val="lineMarker"/>
        <c:varyColors val="0"/>
        <c:ser>
          <c:idx val="1"/>
          <c:order val="1"/>
          <c:tx>
            <c:v>リターンロス</c:v>
          </c:tx>
          <c:spPr>
            <a:ln w="15875" cap="rnd">
              <a:solidFill>
                <a:schemeClr val="tx1">
                  <a:lumMod val="95000"/>
                  <a:lumOff val="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演算処理!$AG$33:$AG$528</c:f>
              <c:numCache>
                <c:formatCode>General</c:formatCode>
                <c:ptCount val="496"/>
                <c:pt idx="0">
                  <c:v>0.90049999999999997</c:v>
                </c:pt>
                <c:pt idx="1">
                  <c:v>0.90099999999999991</c:v>
                </c:pt>
                <c:pt idx="2">
                  <c:v>0.90149999999999986</c:v>
                </c:pt>
                <c:pt idx="3">
                  <c:v>0.9019999999999998</c:v>
                </c:pt>
                <c:pt idx="4">
                  <c:v>0.90249999999999975</c:v>
                </c:pt>
                <c:pt idx="5">
                  <c:v>0.90299999999999969</c:v>
                </c:pt>
                <c:pt idx="6">
                  <c:v>0.90349999999999964</c:v>
                </c:pt>
                <c:pt idx="7">
                  <c:v>0.90399999999999958</c:v>
                </c:pt>
                <c:pt idx="8">
                  <c:v>0.90449999999999953</c:v>
                </c:pt>
                <c:pt idx="9">
                  <c:v>0.90499999999999947</c:v>
                </c:pt>
                <c:pt idx="10">
                  <c:v>0.90549999999999942</c:v>
                </c:pt>
                <c:pt idx="11">
                  <c:v>0.90599999999999936</c:v>
                </c:pt>
                <c:pt idx="12">
                  <c:v>0.90649999999999931</c:v>
                </c:pt>
                <c:pt idx="13">
                  <c:v>0.90699999999999925</c:v>
                </c:pt>
                <c:pt idx="14">
                  <c:v>0.9074999999999992</c:v>
                </c:pt>
                <c:pt idx="15">
                  <c:v>0.90799999999999914</c:v>
                </c:pt>
                <c:pt idx="16">
                  <c:v>0.90849999999999909</c:v>
                </c:pt>
                <c:pt idx="17">
                  <c:v>0.90899999999999903</c:v>
                </c:pt>
                <c:pt idx="18">
                  <c:v>0.90949999999999898</c:v>
                </c:pt>
                <c:pt idx="19">
                  <c:v>0.90999999999999892</c:v>
                </c:pt>
                <c:pt idx="20">
                  <c:v>0.91049999999999887</c:v>
                </c:pt>
                <c:pt idx="21">
                  <c:v>0.91099999999999881</c:v>
                </c:pt>
                <c:pt idx="22">
                  <c:v>0.91149999999999876</c:v>
                </c:pt>
                <c:pt idx="23">
                  <c:v>0.9119999999999987</c:v>
                </c:pt>
                <c:pt idx="24">
                  <c:v>0.91249999999999865</c:v>
                </c:pt>
                <c:pt idx="25">
                  <c:v>0.91299999999999859</c:v>
                </c:pt>
                <c:pt idx="26">
                  <c:v>0.91349999999999854</c:v>
                </c:pt>
                <c:pt idx="27">
                  <c:v>0.91399999999999848</c:v>
                </c:pt>
                <c:pt idx="28">
                  <c:v>0.91449999999999843</c:v>
                </c:pt>
                <c:pt idx="29">
                  <c:v>0.91499999999999837</c:v>
                </c:pt>
                <c:pt idx="30">
                  <c:v>0.91549999999999832</c:v>
                </c:pt>
                <c:pt idx="31">
                  <c:v>0.91599999999999826</c:v>
                </c:pt>
                <c:pt idx="32">
                  <c:v>0.9164999999999982</c:v>
                </c:pt>
                <c:pt idx="33">
                  <c:v>0.91699999999999815</c:v>
                </c:pt>
                <c:pt idx="34">
                  <c:v>0.91749999999999809</c:v>
                </c:pt>
                <c:pt idx="35">
                  <c:v>0.91799999999999804</c:v>
                </c:pt>
                <c:pt idx="36">
                  <c:v>0.91849999999999798</c:v>
                </c:pt>
                <c:pt idx="37">
                  <c:v>0.91899999999999793</c:v>
                </c:pt>
                <c:pt idx="38">
                  <c:v>0.91949999999999787</c:v>
                </c:pt>
                <c:pt idx="39">
                  <c:v>0.91999999999999782</c:v>
                </c:pt>
                <c:pt idx="40">
                  <c:v>0.92049999999999776</c:v>
                </c:pt>
                <c:pt idx="41">
                  <c:v>0.92099999999999771</c:v>
                </c:pt>
                <c:pt idx="42">
                  <c:v>0.92149999999999765</c:v>
                </c:pt>
                <c:pt idx="43">
                  <c:v>0.9219999999999976</c:v>
                </c:pt>
                <c:pt idx="44">
                  <c:v>0.92249999999999754</c:v>
                </c:pt>
                <c:pt idx="45">
                  <c:v>0.92299999999999749</c:v>
                </c:pt>
                <c:pt idx="46">
                  <c:v>0.92349999999999743</c:v>
                </c:pt>
                <c:pt idx="47">
                  <c:v>0.92399999999999738</c:v>
                </c:pt>
                <c:pt idx="48">
                  <c:v>0.92449999999999732</c:v>
                </c:pt>
                <c:pt idx="49">
                  <c:v>0.92499999999999727</c:v>
                </c:pt>
                <c:pt idx="50">
                  <c:v>0.92549999999999721</c:v>
                </c:pt>
                <c:pt idx="51">
                  <c:v>0.92599999999999716</c:v>
                </c:pt>
                <c:pt idx="52">
                  <c:v>0.9264999999999971</c:v>
                </c:pt>
                <c:pt idx="53">
                  <c:v>0.92699999999999705</c:v>
                </c:pt>
                <c:pt idx="54">
                  <c:v>0.92749999999999699</c:v>
                </c:pt>
                <c:pt idx="55">
                  <c:v>0.92799999999999694</c:v>
                </c:pt>
                <c:pt idx="56">
                  <c:v>0.92849999999999688</c:v>
                </c:pt>
                <c:pt idx="57">
                  <c:v>0.92899999999999683</c:v>
                </c:pt>
                <c:pt idx="58">
                  <c:v>0.92949999999999677</c:v>
                </c:pt>
                <c:pt idx="59">
                  <c:v>0.92999999999999672</c:v>
                </c:pt>
                <c:pt idx="60">
                  <c:v>0.93049999999999666</c:v>
                </c:pt>
                <c:pt idx="61">
                  <c:v>0.93099999999999661</c:v>
                </c:pt>
                <c:pt idx="62">
                  <c:v>0.93149999999999655</c:v>
                </c:pt>
                <c:pt idx="63">
                  <c:v>0.9319999999999965</c:v>
                </c:pt>
                <c:pt idx="64">
                  <c:v>0.93249999999999644</c:v>
                </c:pt>
                <c:pt idx="65">
                  <c:v>0.93299999999999639</c:v>
                </c:pt>
                <c:pt idx="66">
                  <c:v>0.93349999999999633</c:v>
                </c:pt>
                <c:pt idx="67">
                  <c:v>0.93399999999999628</c:v>
                </c:pt>
                <c:pt idx="68">
                  <c:v>0.93449999999999622</c:v>
                </c:pt>
                <c:pt idx="69">
                  <c:v>0.93499999999999617</c:v>
                </c:pt>
                <c:pt idx="70">
                  <c:v>0.93549999999999611</c:v>
                </c:pt>
                <c:pt idx="71">
                  <c:v>0.93599999999999606</c:v>
                </c:pt>
                <c:pt idx="72">
                  <c:v>0.936499999999996</c:v>
                </c:pt>
                <c:pt idx="73">
                  <c:v>0.93699999999999595</c:v>
                </c:pt>
                <c:pt idx="74">
                  <c:v>0.93749999999999589</c:v>
                </c:pt>
                <c:pt idx="75">
                  <c:v>0.93799999999999584</c:v>
                </c:pt>
                <c:pt idx="76">
                  <c:v>0.93849999999999578</c:v>
                </c:pt>
                <c:pt idx="77">
                  <c:v>0.93899999999999573</c:v>
                </c:pt>
                <c:pt idx="78">
                  <c:v>0.93949999999999567</c:v>
                </c:pt>
                <c:pt idx="79">
                  <c:v>0.93999999999999562</c:v>
                </c:pt>
                <c:pt idx="80">
                  <c:v>0.94049999999999556</c:v>
                </c:pt>
                <c:pt idx="81">
                  <c:v>0.94099999999999551</c:v>
                </c:pt>
                <c:pt idx="82">
                  <c:v>0.94149999999999545</c:v>
                </c:pt>
                <c:pt idx="83">
                  <c:v>0.9419999999999954</c:v>
                </c:pt>
                <c:pt idx="84">
                  <c:v>0.94249999999999534</c:v>
                </c:pt>
                <c:pt idx="85">
                  <c:v>0.94299999999999529</c:v>
                </c:pt>
                <c:pt idx="86">
                  <c:v>0.94349999999999523</c:v>
                </c:pt>
                <c:pt idx="87">
                  <c:v>0.94399999999999518</c:v>
                </c:pt>
                <c:pt idx="88">
                  <c:v>0.94449999999999512</c:v>
                </c:pt>
                <c:pt idx="89">
                  <c:v>0.94499999999999507</c:v>
                </c:pt>
                <c:pt idx="90">
                  <c:v>0.94549999999999501</c:v>
                </c:pt>
                <c:pt idx="91">
                  <c:v>0.94599999999999496</c:v>
                </c:pt>
                <c:pt idx="92">
                  <c:v>0.9464999999999949</c:v>
                </c:pt>
                <c:pt idx="93">
                  <c:v>0.94699999999999485</c:v>
                </c:pt>
                <c:pt idx="94">
                  <c:v>0.94749999999999479</c:v>
                </c:pt>
                <c:pt idx="95">
                  <c:v>0.94799999999999474</c:v>
                </c:pt>
                <c:pt idx="96">
                  <c:v>0.94849999999999468</c:v>
                </c:pt>
                <c:pt idx="97">
                  <c:v>0.94899999999999463</c:v>
                </c:pt>
                <c:pt idx="98">
                  <c:v>0.94949999999999457</c:v>
                </c:pt>
                <c:pt idx="99">
                  <c:v>0.94999999999999452</c:v>
                </c:pt>
                <c:pt idx="100">
                  <c:v>0.95049999999999446</c:v>
                </c:pt>
                <c:pt idx="101">
                  <c:v>0.95099999999999441</c:v>
                </c:pt>
                <c:pt idx="102">
                  <c:v>0.95149999999999435</c:v>
                </c:pt>
                <c:pt idx="103">
                  <c:v>0.9519999999999943</c:v>
                </c:pt>
                <c:pt idx="104">
                  <c:v>0.95249999999999424</c:v>
                </c:pt>
                <c:pt idx="105">
                  <c:v>0.95299999999999419</c:v>
                </c:pt>
                <c:pt idx="106">
                  <c:v>0.95349999999999413</c:v>
                </c:pt>
                <c:pt idx="107">
                  <c:v>0.95399999999999407</c:v>
                </c:pt>
                <c:pt idx="108">
                  <c:v>0.95449999999999402</c:v>
                </c:pt>
                <c:pt idx="109">
                  <c:v>0.95499999999999396</c:v>
                </c:pt>
                <c:pt idx="110">
                  <c:v>0.95549999999999391</c:v>
                </c:pt>
                <c:pt idx="111">
                  <c:v>0.95599999999999385</c:v>
                </c:pt>
                <c:pt idx="112">
                  <c:v>0.9564999999999938</c:v>
                </c:pt>
                <c:pt idx="113">
                  <c:v>0.95699999999999374</c:v>
                </c:pt>
                <c:pt idx="114">
                  <c:v>0.95749999999999369</c:v>
                </c:pt>
                <c:pt idx="115">
                  <c:v>0.95799999999999363</c:v>
                </c:pt>
                <c:pt idx="116">
                  <c:v>0.95849999999999358</c:v>
                </c:pt>
                <c:pt idx="117">
                  <c:v>0.95899999999999352</c:v>
                </c:pt>
                <c:pt idx="118">
                  <c:v>0.95949999999999347</c:v>
                </c:pt>
                <c:pt idx="119">
                  <c:v>0.95999999999999341</c:v>
                </c:pt>
                <c:pt idx="120">
                  <c:v>0.96049999999999336</c:v>
                </c:pt>
                <c:pt idx="121">
                  <c:v>0.9609999999999933</c:v>
                </c:pt>
                <c:pt idx="122">
                  <c:v>0.96149999999999325</c:v>
                </c:pt>
                <c:pt idx="123">
                  <c:v>0.96199999999999319</c:v>
                </c:pt>
                <c:pt idx="124">
                  <c:v>0.96249999999999314</c:v>
                </c:pt>
                <c:pt idx="125">
                  <c:v>0.96299999999999308</c:v>
                </c:pt>
                <c:pt idx="126">
                  <c:v>0.96349999999999303</c:v>
                </c:pt>
                <c:pt idx="127">
                  <c:v>0.96399999999999297</c:v>
                </c:pt>
                <c:pt idx="128">
                  <c:v>0.96449999999999292</c:v>
                </c:pt>
                <c:pt idx="129">
                  <c:v>0.96499999999999286</c:v>
                </c:pt>
                <c:pt idx="130">
                  <c:v>0.96549999999999281</c:v>
                </c:pt>
                <c:pt idx="131">
                  <c:v>0.96599999999999275</c:v>
                </c:pt>
                <c:pt idx="132">
                  <c:v>0.9664999999999927</c:v>
                </c:pt>
                <c:pt idx="133">
                  <c:v>0.96699999999999264</c:v>
                </c:pt>
                <c:pt idx="134">
                  <c:v>0.96749999999999259</c:v>
                </c:pt>
                <c:pt idx="135">
                  <c:v>0.96799999999999253</c:v>
                </c:pt>
                <c:pt idx="136">
                  <c:v>0.96849999999999248</c:v>
                </c:pt>
                <c:pt idx="137">
                  <c:v>0.96899999999999242</c:v>
                </c:pt>
                <c:pt idx="138">
                  <c:v>0.96949999999999237</c:v>
                </c:pt>
                <c:pt idx="139">
                  <c:v>0.96999999999999231</c:v>
                </c:pt>
                <c:pt idx="140">
                  <c:v>0.97049999999999226</c:v>
                </c:pt>
                <c:pt idx="141">
                  <c:v>0.9709999999999922</c:v>
                </c:pt>
                <c:pt idx="142">
                  <c:v>0.97149999999999215</c:v>
                </c:pt>
                <c:pt idx="143">
                  <c:v>0.97199999999999209</c:v>
                </c:pt>
                <c:pt idx="144">
                  <c:v>0.97249999999999204</c:v>
                </c:pt>
                <c:pt idx="145">
                  <c:v>0.97299999999999198</c:v>
                </c:pt>
                <c:pt idx="146">
                  <c:v>0.97349999999999193</c:v>
                </c:pt>
                <c:pt idx="147">
                  <c:v>0.97399999999999187</c:v>
                </c:pt>
                <c:pt idx="148">
                  <c:v>0.97449999999999182</c:v>
                </c:pt>
                <c:pt idx="149">
                  <c:v>0.97499999999999176</c:v>
                </c:pt>
                <c:pt idx="150">
                  <c:v>0.97549999999999171</c:v>
                </c:pt>
                <c:pt idx="151">
                  <c:v>0.97599999999999165</c:v>
                </c:pt>
                <c:pt idx="152">
                  <c:v>0.9764999999999916</c:v>
                </c:pt>
                <c:pt idx="153">
                  <c:v>0.97699999999999154</c:v>
                </c:pt>
                <c:pt idx="154">
                  <c:v>0.97749999999999149</c:v>
                </c:pt>
                <c:pt idx="155">
                  <c:v>0.97799999999999143</c:v>
                </c:pt>
                <c:pt idx="156">
                  <c:v>0.97849999999999138</c:v>
                </c:pt>
                <c:pt idx="157">
                  <c:v>0.97899999999999132</c:v>
                </c:pt>
                <c:pt idx="158">
                  <c:v>0.97949999999999127</c:v>
                </c:pt>
                <c:pt idx="159">
                  <c:v>0.97999999999999121</c:v>
                </c:pt>
                <c:pt idx="160">
                  <c:v>0.98049999999999116</c:v>
                </c:pt>
                <c:pt idx="161">
                  <c:v>0.9809999999999911</c:v>
                </c:pt>
                <c:pt idx="162">
                  <c:v>0.98149999999999105</c:v>
                </c:pt>
                <c:pt idx="163">
                  <c:v>0.98199999999999099</c:v>
                </c:pt>
                <c:pt idx="164">
                  <c:v>0.98249999999999094</c:v>
                </c:pt>
                <c:pt idx="165">
                  <c:v>0.98299999999999088</c:v>
                </c:pt>
                <c:pt idx="166">
                  <c:v>0.98349999999999083</c:v>
                </c:pt>
                <c:pt idx="167">
                  <c:v>0.98399999999999077</c:v>
                </c:pt>
                <c:pt idx="168">
                  <c:v>0.98449999999999072</c:v>
                </c:pt>
                <c:pt idx="169">
                  <c:v>0.98499999999999066</c:v>
                </c:pt>
                <c:pt idx="170">
                  <c:v>0.98549999999999061</c:v>
                </c:pt>
                <c:pt idx="171">
                  <c:v>0.98599999999999055</c:v>
                </c:pt>
                <c:pt idx="172">
                  <c:v>0.9864999999999905</c:v>
                </c:pt>
                <c:pt idx="173">
                  <c:v>0.98699999999999044</c:v>
                </c:pt>
                <c:pt idx="174">
                  <c:v>0.98749999999999039</c:v>
                </c:pt>
                <c:pt idx="175">
                  <c:v>0.98799999999999033</c:v>
                </c:pt>
                <c:pt idx="176">
                  <c:v>0.98849999999999028</c:v>
                </c:pt>
                <c:pt idx="177">
                  <c:v>0.98899999999999022</c:v>
                </c:pt>
                <c:pt idx="178">
                  <c:v>0.98949999999999017</c:v>
                </c:pt>
                <c:pt idx="179">
                  <c:v>0.98999999999999011</c:v>
                </c:pt>
                <c:pt idx="180">
                  <c:v>0.99049999999999006</c:v>
                </c:pt>
                <c:pt idx="181">
                  <c:v>0.99099999999999</c:v>
                </c:pt>
                <c:pt idx="182">
                  <c:v>0.99149999999998994</c:v>
                </c:pt>
                <c:pt idx="183">
                  <c:v>0.99199999999998989</c:v>
                </c:pt>
                <c:pt idx="184">
                  <c:v>0.99249999999998983</c:v>
                </c:pt>
                <c:pt idx="185">
                  <c:v>0.99299999999998978</c:v>
                </c:pt>
                <c:pt idx="186">
                  <c:v>0.99349999999998972</c:v>
                </c:pt>
                <c:pt idx="187">
                  <c:v>0.99399999999998967</c:v>
                </c:pt>
                <c:pt idx="188">
                  <c:v>0.99449999999998961</c:v>
                </c:pt>
                <c:pt idx="189">
                  <c:v>0.99499999999998956</c:v>
                </c:pt>
                <c:pt idx="190">
                  <c:v>0.9954999999999895</c:v>
                </c:pt>
                <c:pt idx="191">
                  <c:v>0.99599999999998945</c:v>
                </c:pt>
                <c:pt idx="192">
                  <c:v>0.99649999999998939</c:v>
                </c:pt>
                <c:pt idx="193">
                  <c:v>0.99699999999998934</c:v>
                </c:pt>
                <c:pt idx="194">
                  <c:v>0.99749999999998928</c:v>
                </c:pt>
                <c:pt idx="195">
                  <c:v>0.99799999999998923</c:v>
                </c:pt>
                <c:pt idx="196">
                  <c:v>0.99849999999998917</c:v>
                </c:pt>
                <c:pt idx="197">
                  <c:v>0.99899999999998912</c:v>
                </c:pt>
                <c:pt idx="198">
                  <c:v>0.99949999999998906</c:v>
                </c:pt>
                <c:pt idx="199">
                  <c:v>0.99999999999998901</c:v>
                </c:pt>
                <c:pt idx="200">
                  <c:v>1.0004999999999891</c:v>
                </c:pt>
                <c:pt idx="201">
                  <c:v>1.000999999999989</c:v>
                </c:pt>
                <c:pt idx="202">
                  <c:v>1.001499999999989</c:v>
                </c:pt>
                <c:pt idx="203">
                  <c:v>1.0019999999999889</c:v>
                </c:pt>
                <c:pt idx="204">
                  <c:v>1.0024999999999888</c:v>
                </c:pt>
                <c:pt idx="205">
                  <c:v>1.0029999999999888</c:v>
                </c:pt>
                <c:pt idx="206">
                  <c:v>1.0034999999999887</c:v>
                </c:pt>
                <c:pt idx="207">
                  <c:v>1.0039999999999887</c:v>
                </c:pt>
                <c:pt idx="208">
                  <c:v>1.0044999999999886</c:v>
                </c:pt>
                <c:pt idx="209">
                  <c:v>1.0049999999999886</c:v>
                </c:pt>
                <c:pt idx="210">
                  <c:v>1.0054999999999885</c:v>
                </c:pt>
                <c:pt idx="211">
                  <c:v>1.0059999999999885</c:v>
                </c:pt>
                <c:pt idx="212">
                  <c:v>1.0064999999999884</c:v>
                </c:pt>
                <c:pt idx="213">
                  <c:v>1.0069999999999883</c:v>
                </c:pt>
                <c:pt idx="214">
                  <c:v>1.0074999999999883</c:v>
                </c:pt>
                <c:pt idx="215">
                  <c:v>1.0079999999999882</c:v>
                </c:pt>
                <c:pt idx="216">
                  <c:v>1.0084999999999882</c:v>
                </c:pt>
                <c:pt idx="217">
                  <c:v>1.0089999999999881</c:v>
                </c:pt>
                <c:pt idx="218">
                  <c:v>1.0094999999999881</c:v>
                </c:pt>
                <c:pt idx="219">
                  <c:v>1.009999999999988</c:v>
                </c:pt>
                <c:pt idx="220">
                  <c:v>1.010499999999988</c:v>
                </c:pt>
                <c:pt idx="221">
                  <c:v>1.0109999999999879</c:v>
                </c:pt>
                <c:pt idx="222">
                  <c:v>1.0114999999999879</c:v>
                </c:pt>
                <c:pt idx="223">
                  <c:v>1.0119999999999878</c:v>
                </c:pt>
                <c:pt idx="224">
                  <c:v>1.0124999999999877</c:v>
                </c:pt>
                <c:pt idx="225">
                  <c:v>1.0129999999999877</c:v>
                </c:pt>
                <c:pt idx="226">
                  <c:v>1.0134999999999876</c:v>
                </c:pt>
                <c:pt idx="227">
                  <c:v>1.0139999999999876</c:v>
                </c:pt>
                <c:pt idx="228">
                  <c:v>1.0144999999999875</c:v>
                </c:pt>
                <c:pt idx="229">
                  <c:v>1.0149999999999875</c:v>
                </c:pt>
                <c:pt idx="230">
                  <c:v>1.0154999999999874</c:v>
                </c:pt>
                <c:pt idx="231">
                  <c:v>1.0159999999999874</c:v>
                </c:pt>
                <c:pt idx="232">
                  <c:v>1.0164999999999873</c:v>
                </c:pt>
                <c:pt idx="233">
                  <c:v>1.0169999999999872</c:v>
                </c:pt>
                <c:pt idx="234">
                  <c:v>1.0174999999999872</c:v>
                </c:pt>
                <c:pt idx="235">
                  <c:v>1.0179999999999871</c:v>
                </c:pt>
                <c:pt idx="236">
                  <c:v>1.0184999999999871</c:v>
                </c:pt>
                <c:pt idx="237">
                  <c:v>1.018999999999987</c:v>
                </c:pt>
                <c:pt idx="238">
                  <c:v>1.019499999999987</c:v>
                </c:pt>
                <c:pt idx="239">
                  <c:v>1.0199999999999869</c:v>
                </c:pt>
                <c:pt idx="240">
                  <c:v>1.0204999999999869</c:v>
                </c:pt>
                <c:pt idx="241">
                  <c:v>1.0209999999999868</c:v>
                </c:pt>
                <c:pt idx="242">
                  <c:v>1.0214999999999868</c:v>
                </c:pt>
                <c:pt idx="243">
                  <c:v>1.0219999999999867</c:v>
                </c:pt>
                <c:pt idx="244">
                  <c:v>1.0224999999999866</c:v>
                </c:pt>
                <c:pt idx="245">
                  <c:v>1.0229999999999866</c:v>
                </c:pt>
                <c:pt idx="246">
                  <c:v>1.0234999999999865</c:v>
                </c:pt>
                <c:pt idx="247">
                  <c:v>1.0239999999999865</c:v>
                </c:pt>
                <c:pt idx="248">
                  <c:v>1.0244999999999864</c:v>
                </c:pt>
                <c:pt idx="249">
                  <c:v>1.0249999999999864</c:v>
                </c:pt>
                <c:pt idx="250">
                  <c:v>1.0254999999999863</c:v>
                </c:pt>
                <c:pt idx="251">
                  <c:v>1.0259999999999863</c:v>
                </c:pt>
                <c:pt idx="252">
                  <c:v>1.0264999999999862</c:v>
                </c:pt>
                <c:pt idx="253">
                  <c:v>1.0269999999999861</c:v>
                </c:pt>
                <c:pt idx="254">
                  <c:v>1.0274999999999861</c:v>
                </c:pt>
                <c:pt idx="255">
                  <c:v>1.027999999999986</c:v>
                </c:pt>
                <c:pt idx="256">
                  <c:v>1.028499999999986</c:v>
                </c:pt>
                <c:pt idx="257">
                  <c:v>1.0289999999999859</c:v>
                </c:pt>
                <c:pt idx="258">
                  <c:v>1.0294999999999859</c:v>
                </c:pt>
                <c:pt idx="259">
                  <c:v>1.0299999999999858</c:v>
                </c:pt>
                <c:pt idx="260">
                  <c:v>1.0304999999999858</c:v>
                </c:pt>
                <c:pt idx="261">
                  <c:v>1.0309999999999857</c:v>
                </c:pt>
                <c:pt idx="262">
                  <c:v>1.0314999999999857</c:v>
                </c:pt>
                <c:pt idx="263">
                  <c:v>1.0319999999999856</c:v>
                </c:pt>
                <c:pt idx="264">
                  <c:v>1.0324999999999855</c:v>
                </c:pt>
                <c:pt idx="265">
                  <c:v>1.0329999999999855</c:v>
                </c:pt>
                <c:pt idx="266">
                  <c:v>1.0334999999999854</c:v>
                </c:pt>
                <c:pt idx="267">
                  <c:v>1.0339999999999854</c:v>
                </c:pt>
                <c:pt idx="268">
                  <c:v>1.0344999999999853</c:v>
                </c:pt>
                <c:pt idx="269">
                  <c:v>1.0349999999999853</c:v>
                </c:pt>
                <c:pt idx="270">
                  <c:v>1.0354999999999852</c:v>
                </c:pt>
                <c:pt idx="271">
                  <c:v>1.0359999999999852</c:v>
                </c:pt>
                <c:pt idx="272">
                  <c:v>1.0364999999999851</c:v>
                </c:pt>
                <c:pt idx="273">
                  <c:v>1.036999999999985</c:v>
                </c:pt>
                <c:pt idx="274">
                  <c:v>1.037499999999985</c:v>
                </c:pt>
                <c:pt idx="275">
                  <c:v>1.0379999999999849</c:v>
                </c:pt>
                <c:pt idx="276">
                  <c:v>1.0384999999999849</c:v>
                </c:pt>
                <c:pt idx="277">
                  <c:v>1.0389999999999848</c:v>
                </c:pt>
                <c:pt idx="278">
                  <c:v>1.0394999999999848</c:v>
                </c:pt>
                <c:pt idx="279">
                  <c:v>1.0399999999999847</c:v>
                </c:pt>
                <c:pt idx="280">
                  <c:v>1.0404999999999847</c:v>
                </c:pt>
                <c:pt idx="281">
                  <c:v>1.0409999999999846</c:v>
                </c:pt>
                <c:pt idx="282">
                  <c:v>1.0414999999999845</c:v>
                </c:pt>
                <c:pt idx="283">
                  <c:v>1.0419999999999845</c:v>
                </c:pt>
                <c:pt idx="284">
                  <c:v>1.0424999999999844</c:v>
                </c:pt>
                <c:pt idx="285">
                  <c:v>1.0429999999999844</c:v>
                </c:pt>
                <c:pt idx="286">
                  <c:v>1.0434999999999843</c:v>
                </c:pt>
                <c:pt idx="287">
                  <c:v>1.0439999999999843</c:v>
                </c:pt>
                <c:pt idx="288">
                  <c:v>1.0444999999999842</c:v>
                </c:pt>
                <c:pt idx="289">
                  <c:v>1.0449999999999842</c:v>
                </c:pt>
                <c:pt idx="290">
                  <c:v>1.0454999999999841</c:v>
                </c:pt>
                <c:pt idx="291">
                  <c:v>1.0459999999999841</c:v>
                </c:pt>
                <c:pt idx="292">
                  <c:v>1.046499999999984</c:v>
                </c:pt>
                <c:pt idx="293">
                  <c:v>1.0469999999999839</c:v>
                </c:pt>
                <c:pt idx="294">
                  <c:v>1.0474999999999839</c:v>
                </c:pt>
                <c:pt idx="295">
                  <c:v>1.0479999999999838</c:v>
                </c:pt>
                <c:pt idx="296">
                  <c:v>1.0484999999999838</c:v>
                </c:pt>
                <c:pt idx="297">
                  <c:v>1.0489999999999837</c:v>
                </c:pt>
                <c:pt idx="298">
                  <c:v>1.0494999999999837</c:v>
                </c:pt>
                <c:pt idx="299">
                  <c:v>1.0499999999999836</c:v>
                </c:pt>
                <c:pt idx="300">
                  <c:v>1.0504999999999836</c:v>
                </c:pt>
                <c:pt idx="301">
                  <c:v>1.0509999999999835</c:v>
                </c:pt>
                <c:pt idx="302">
                  <c:v>1.0514999999999834</c:v>
                </c:pt>
                <c:pt idx="303">
                  <c:v>1.0519999999999834</c:v>
                </c:pt>
                <c:pt idx="304">
                  <c:v>1.0524999999999833</c:v>
                </c:pt>
                <c:pt idx="305">
                  <c:v>1.0529999999999833</c:v>
                </c:pt>
                <c:pt idx="306">
                  <c:v>1.0534999999999832</c:v>
                </c:pt>
                <c:pt idx="307">
                  <c:v>1.0539999999999832</c:v>
                </c:pt>
                <c:pt idx="308">
                  <c:v>1.0544999999999831</c:v>
                </c:pt>
                <c:pt idx="309">
                  <c:v>1.0549999999999831</c:v>
                </c:pt>
                <c:pt idx="310">
                  <c:v>1.055499999999983</c:v>
                </c:pt>
                <c:pt idx="311">
                  <c:v>1.055999999999983</c:v>
                </c:pt>
                <c:pt idx="312">
                  <c:v>1.0564999999999829</c:v>
                </c:pt>
                <c:pt idx="313">
                  <c:v>1.0569999999999828</c:v>
                </c:pt>
                <c:pt idx="314">
                  <c:v>1.0574999999999828</c:v>
                </c:pt>
                <c:pt idx="315">
                  <c:v>1.0579999999999827</c:v>
                </c:pt>
                <c:pt idx="316">
                  <c:v>1.0584999999999827</c:v>
                </c:pt>
                <c:pt idx="317">
                  <c:v>1.0589999999999826</c:v>
                </c:pt>
                <c:pt idx="318">
                  <c:v>1.0594999999999826</c:v>
                </c:pt>
                <c:pt idx="319">
                  <c:v>1.0599999999999825</c:v>
                </c:pt>
                <c:pt idx="320">
                  <c:v>1.0604999999999825</c:v>
                </c:pt>
                <c:pt idx="321">
                  <c:v>1.0609999999999824</c:v>
                </c:pt>
                <c:pt idx="322">
                  <c:v>1.0614999999999823</c:v>
                </c:pt>
                <c:pt idx="323">
                  <c:v>1.0619999999999823</c:v>
                </c:pt>
                <c:pt idx="324">
                  <c:v>1.0624999999999822</c:v>
                </c:pt>
                <c:pt idx="325">
                  <c:v>1.0629999999999822</c:v>
                </c:pt>
                <c:pt idx="326">
                  <c:v>1.0634999999999821</c:v>
                </c:pt>
                <c:pt idx="327">
                  <c:v>1.0639999999999821</c:v>
                </c:pt>
                <c:pt idx="328">
                  <c:v>1.064499999999982</c:v>
                </c:pt>
                <c:pt idx="329">
                  <c:v>1.064999999999982</c:v>
                </c:pt>
                <c:pt idx="330">
                  <c:v>1.0654999999999819</c:v>
                </c:pt>
                <c:pt idx="331">
                  <c:v>1.0659999999999819</c:v>
                </c:pt>
                <c:pt idx="332">
                  <c:v>1.0664999999999818</c:v>
                </c:pt>
                <c:pt idx="333">
                  <c:v>1.0669999999999817</c:v>
                </c:pt>
                <c:pt idx="334">
                  <c:v>1.0674999999999817</c:v>
                </c:pt>
                <c:pt idx="335">
                  <c:v>1.0679999999999816</c:v>
                </c:pt>
                <c:pt idx="336">
                  <c:v>1.0684999999999816</c:v>
                </c:pt>
                <c:pt idx="337">
                  <c:v>1.0689999999999815</c:v>
                </c:pt>
                <c:pt idx="338">
                  <c:v>1.0694999999999815</c:v>
                </c:pt>
                <c:pt idx="339">
                  <c:v>1.0699999999999814</c:v>
                </c:pt>
                <c:pt idx="340">
                  <c:v>1.0704999999999814</c:v>
                </c:pt>
                <c:pt idx="341">
                  <c:v>1.0709999999999813</c:v>
                </c:pt>
                <c:pt idx="342">
                  <c:v>1.0714999999999812</c:v>
                </c:pt>
                <c:pt idx="343">
                  <c:v>1.0719999999999812</c:v>
                </c:pt>
                <c:pt idx="344">
                  <c:v>1.0724999999999811</c:v>
                </c:pt>
                <c:pt idx="345">
                  <c:v>1.0729999999999811</c:v>
                </c:pt>
                <c:pt idx="346">
                  <c:v>1.073499999999981</c:v>
                </c:pt>
                <c:pt idx="347">
                  <c:v>1.073999999999981</c:v>
                </c:pt>
                <c:pt idx="348">
                  <c:v>1.0744999999999809</c:v>
                </c:pt>
                <c:pt idx="349">
                  <c:v>1.0749999999999809</c:v>
                </c:pt>
                <c:pt idx="350">
                  <c:v>1.0754999999999808</c:v>
                </c:pt>
                <c:pt idx="351">
                  <c:v>1.0759999999999807</c:v>
                </c:pt>
                <c:pt idx="352">
                  <c:v>1.0764999999999807</c:v>
                </c:pt>
                <c:pt idx="353">
                  <c:v>1.0769999999999806</c:v>
                </c:pt>
                <c:pt idx="354">
                  <c:v>1.0774999999999806</c:v>
                </c:pt>
                <c:pt idx="355">
                  <c:v>1.0779999999999805</c:v>
                </c:pt>
                <c:pt idx="356">
                  <c:v>1.0784999999999805</c:v>
                </c:pt>
                <c:pt idx="357">
                  <c:v>1.0789999999999804</c:v>
                </c:pt>
                <c:pt idx="358">
                  <c:v>1.0794999999999804</c:v>
                </c:pt>
                <c:pt idx="359">
                  <c:v>1.0799999999999803</c:v>
                </c:pt>
                <c:pt idx="360">
                  <c:v>1.0804999999999803</c:v>
                </c:pt>
                <c:pt idx="361">
                  <c:v>1.0809999999999802</c:v>
                </c:pt>
                <c:pt idx="362">
                  <c:v>1.0814999999999801</c:v>
                </c:pt>
                <c:pt idx="363">
                  <c:v>1.0819999999999801</c:v>
                </c:pt>
                <c:pt idx="364">
                  <c:v>1.08249999999998</c:v>
                </c:pt>
                <c:pt idx="365">
                  <c:v>1.08299999999998</c:v>
                </c:pt>
                <c:pt idx="366">
                  <c:v>1.0834999999999799</c:v>
                </c:pt>
                <c:pt idx="367">
                  <c:v>1.0839999999999799</c:v>
                </c:pt>
                <c:pt idx="368">
                  <c:v>1.0844999999999798</c:v>
                </c:pt>
                <c:pt idx="369">
                  <c:v>1.0849999999999798</c:v>
                </c:pt>
                <c:pt idx="370">
                  <c:v>1.0854999999999797</c:v>
                </c:pt>
                <c:pt idx="371">
                  <c:v>1.0859999999999796</c:v>
                </c:pt>
                <c:pt idx="372">
                  <c:v>1.0864999999999796</c:v>
                </c:pt>
                <c:pt idx="373">
                  <c:v>1.0869999999999795</c:v>
                </c:pt>
                <c:pt idx="374">
                  <c:v>1.0874999999999795</c:v>
                </c:pt>
                <c:pt idx="375">
                  <c:v>1.0879999999999794</c:v>
                </c:pt>
                <c:pt idx="376">
                  <c:v>1.0884999999999794</c:v>
                </c:pt>
                <c:pt idx="377">
                  <c:v>1.0889999999999793</c:v>
                </c:pt>
                <c:pt idx="378">
                  <c:v>1.0894999999999793</c:v>
                </c:pt>
                <c:pt idx="379">
                  <c:v>1.0899999999999792</c:v>
                </c:pt>
                <c:pt idx="380">
                  <c:v>1.0904999999999792</c:v>
                </c:pt>
                <c:pt idx="381">
                  <c:v>1.0909999999999791</c:v>
                </c:pt>
                <c:pt idx="382">
                  <c:v>1.091499999999979</c:v>
                </c:pt>
                <c:pt idx="383">
                  <c:v>1.091999999999979</c:v>
                </c:pt>
                <c:pt idx="384">
                  <c:v>1.0924999999999789</c:v>
                </c:pt>
                <c:pt idx="385">
                  <c:v>1.0929999999999789</c:v>
                </c:pt>
                <c:pt idx="386">
                  <c:v>1.0934999999999788</c:v>
                </c:pt>
                <c:pt idx="387">
                  <c:v>1.0939999999999788</c:v>
                </c:pt>
                <c:pt idx="388">
                  <c:v>1.0944999999999787</c:v>
                </c:pt>
                <c:pt idx="389">
                  <c:v>1.0949999999999787</c:v>
                </c:pt>
                <c:pt idx="390">
                  <c:v>1.0954999999999786</c:v>
                </c:pt>
                <c:pt idx="391">
                  <c:v>1.0959999999999785</c:v>
                </c:pt>
                <c:pt idx="392">
                  <c:v>1.0964999999999785</c:v>
                </c:pt>
                <c:pt idx="393">
                  <c:v>1.0969999999999784</c:v>
                </c:pt>
                <c:pt idx="394">
                  <c:v>1.0974999999999784</c:v>
                </c:pt>
                <c:pt idx="395">
                  <c:v>1.0979999999999783</c:v>
                </c:pt>
                <c:pt idx="396">
                  <c:v>1.0984999999999783</c:v>
                </c:pt>
                <c:pt idx="397">
                  <c:v>1.0989999999999782</c:v>
                </c:pt>
                <c:pt idx="398">
                  <c:v>1.0994999999999782</c:v>
                </c:pt>
                <c:pt idx="399">
                  <c:v>1.0999999999999781</c:v>
                </c:pt>
                <c:pt idx="400">
                  <c:v>1.1004999999999781</c:v>
                </c:pt>
                <c:pt idx="401">
                  <c:v>1.100999999999978</c:v>
                </c:pt>
                <c:pt idx="402">
                  <c:v>1.1014999999999779</c:v>
                </c:pt>
                <c:pt idx="403">
                  <c:v>1.1019999999999779</c:v>
                </c:pt>
                <c:pt idx="404">
                  <c:v>1.1024999999999778</c:v>
                </c:pt>
                <c:pt idx="405">
                  <c:v>1.1029999999999778</c:v>
                </c:pt>
                <c:pt idx="406">
                  <c:v>1.1034999999999777</c:v>
                </c:pt>
                <c:pt idx="407">
                  <c:v>1.1039999999999777</c:v>
                </c:pt>
                <c:pt idx="408">
                  <c:v>1.1044999999999776</c:v>
                </c:pt>
                <c:pt idx="409">
                  <c:v>1.1049999999999776</c:v>
                </c:pt>
                <c:pt idx="410">
                  <c:v>1.1054999999999775</c:v>
                </c:pt>
                <c:pt idx="411">
                  <c:v>1.1059999999999774</c:v>
                </c:pt>
                <c:pt idx="412">
                  <c:v>1.1064999999999774</c:v>
                </c:pt>
                <c:pt idx="413">
                  <c:v>1.1069999999999773</c:v>
                </c:pt>
                <c:pt idx="414">
                  <c:v>1.1074999999999773</c:v>
                </c:pt>
                <c:pt idx="415">
                  <c:v>1.1079999999999772</c:v>
                </c:pt>
                <c:pt idx="416">
                  <c:v>1.1084999999999772</c:v>
                </c:pt>
                <c:pt idx="417">
                  <c:v>1.1089999999999771</c:v>
                </c:pt>
                <c:pt idx="418">
                  <c:v>1.1094999999999771</c:v>
                </c:pt>
                <c:pt idx="419">
                  <c:v>1.109999999999977</c:v>
                </c:pt>
                <c:pt idx="420">
                  <c:v>1.1104999999999769</c:v>
                </c:pt>
                <c:pt idx="421">
                  <c:v>1.1109999999999769</c:v>
                </c:pt>
                <c:pt idx="422">
                  <c:v>1.1114999999999768</c:v>
                </c:pt>
                <c:pt idx="423">
                  <c:v>1.1119999999999768</c:v>
                </c:pt>
                <c:pt idx="424">
                  <c:v>1.1124999999999767</c:v>
                </c:pt>
                <c:pt idx="425">
                  <c:v>1.1129999999999767</c:v>
                </c:pt>
                <c:pt idx="426">
                  <c:v>1.1134999999999766</c:v>
                </c:pt>
                <c:pt idx="427">
                  <c:v>1.1139999999999766</c:v>
                </c:pt>
                <c:pt idx="428">
                  <c:v>1.1144999999999765</c:v>
                </c:pt>
                <c:pt idx="429">
                  <c:v>1.1149999999999765</c:v>
                </c:pt>
                <c:pt idx="430">
                  <c:v>1.1154999999999764</c:v>
                </c:pt>
                <c:pt idx="431">
                  <c:v>1.1159999999999763</c:v>
                </c:pt>
                <c:pt idx="432">
                  <c:v>1.1164999999999763</c:v>
                </c:pt>
                <c:pt idx="433">
                  <c:v>1.1169999999999762</c:v>
                </c:pt>
                <c:pt idx="434">
                  <c:v>1.1174999999999762</c:v>
                </c:pt>
                <c:pt idx="435">
                  <c:v>1.1179999999999761</c:v>
                </c:pt>
                <c:pt idx="436">
                  <c:v>1.1184999999999761</c:v>
                </c:pt>
                <c:pt idx="437">
                  <c:v>1.118999999999976</c:v>
                </c:pt>
                <c:pt idx="438">
                  <c:v>1.119499999999976</c:v>
                </c:pt>
                <c:pt idx="439">
                  <c:v>1.1199999999999759</c:v>
                </c:pt>
                <c:pt idx="440">
                  <c:v>1.1204999999999758</c:v>
                </c:pt>
                <c:pt idx="441">
                  <c:v>1.1209999999999758</c:v>
                </c:pt>
                <c:pt idx="442">
                  <c:v>1.1214999999999757</c:v>
                </c:pt>
                <c:pt idx="443">
                  <c:v>1.1219999999999757</c:v>
                </c:pt>
                <c:pt idx="444">
                  <c:v>1.1224999999999756</c:v>
                </c:pt>
                <c:pt idx="445">
                  <c:v>1.1229999999999756</c:v>
                </c:pt>
                <c:pt idx="446">
                  <c:v>1.1234999999999755</c:v>
                </c:pt>
                <c:pt idx="447">
                  <c:v>1.1239999999999755</c:v>
                </c:pt>
                <c:pt idx="448">
                  <c:v>1.1244999999999754</c:v>
                </c:pt>
                <c:pt idx="449">
                  <c:v>1.1249999999999754</c:v>
                </c:pt>
                <c:pt idx="450">
                  <c:v>1.1254999999999753</c:v>
                </c:pt>
                <c:pt idx="451">
                  <c:v>1.1259999999999752</c:v>
                </c:pt>
                <c:pt idx="452">
                  <c:v>1.1264999999999752</c:v>
                </c:pt>
                <c:pt idx="453">
                  <c:v>1.1269999999999751</c:v>
                </c:pt>
                <c:pt idx="454">
                  <c:v>1.1274999999999751</c:v>
                </c:pt>
                <c:pt idx="455">
                  <c:v>1.127999999999975</c:v>
                </c:pt>
                <c:pt idx="456">
                  <c:v>1.128499999999975</c:v>
                </c:pt>
                <c:pt idx="457">
                  <c:v>1.1289999999999749</c:v>
                </c:pt>
                <c:pt idx="458">
                  <c:v>1.1294999999999749</c:v>
                </c:pt>
                <c:pt idx="459">
                  <c:v>1.1299999999999748</c:v>
                </c:pt>
                <c:pt idx="460">
                  <c:v>1.1304999999999747</c:v>
                </c:pt>
                <c:pt idx="461">
                  <c:v>1.1309999999999747</c:v>
                </c:pt>
                <c:pt idx="462">
                  <c:v>1.1314999999999746</c:v>
                </c:pt>
                <c:pt idx="463">
                  <c:v>1.1319999999999746</c:v>
                </c:pt>
                <c:pt idx="464">
                  <c:v>1.1324999999999745</c:v>
                </c:pt>
                <c:pt idx="465">
                  <c:v>1.1329999999999745</c:v>
                </c:pt>
                <c:pt idx="466">
                  <c:v>1.1334999999999744</c:v>
                </c:pt>
                <c:pt idx="467">
                  <c:v>1.1339999999999744</c:v>
                </c:pt>
                <c:pt idx="468">
                  <c:v>1.1344999999999743</c:v>
                </c:pt>
                <c:pt idx="469">
                  <c:v>1.1349999999999743</c:v>
                </c:pt>
                <c:pt idx="470">
                  <c:v>1.1354999999999742</c:v>
                </c:pt>
                <c:pt idx="471">
                  <c:v>1.1359999999999741</c:v>
                </c:pt>
                <c:pt idx="472">
                  <c:v>1.1364999999999741</c:v>
                </c:pt>
                <c:pt idx="473">
                  <c:v>1.136999999999974</c:v>
                </c:pt>
                <c:pt idx="474">
                  <c:v>1.137499999999974</c:v>
                </c:pt>
                <c:pt idx="475">
                  <c:v>1.1379999999999739</c:v>
                </c:pt>
                <c:pt idx="476">
                  <c:v>1.1384999999999739</c:v>
                </c:pt>
                <c:pt idx="477">
                  <c:v>1.1389999999999738</c:v>
                </c:pt>
                <c:pt idx="478">
                  <c:v>1.1394999999999738</c:v>
                </c:pt>
                <c:pt idx="479">
                  <c:v>1.1399999999999737</c:v>
                </c:pt>
                <c:pt idx="480">
                  <c:v>1.1404999999999736</c:v>
                </c:pt>
                <c:pt idx="481">
                  <c:v>1.1409999999999736</c:v>
                </c:pt>
                <c:pt idx="482">
                  <c:v>1.1414999999999735</c:v>
                </c:pt>
                <c:pt idx="483">
                  <c:v>1.1419999999999735</c:v>
                </c:pt>
                <c:pt idx="484">
                  <c:v>1.1424999999999734</c:v>
                </c:pt>
                <c:pt idx="485">
                  <c:v>1.1429999999999734</c:v>
                </c:pt>
                <c:pt idx="486">
                  <c:v>1.1434999999999733</c:v>
                </c:pt>
                <c:pt idx="487">
                  <c:v>1.1439999999999733</c:v>
                </c:pt>
                <c:pt idx="488">
                  <c:v>1.1444999999999732</c:v>
                </c:pt>
                <c:pt idx="489">
                  <c:v>1.1449999999999732</c:v>
                </c:pt>
                <c:pt idx="490">
                  <c:v>1.1454999999999731</c:v>
                </c:pt>
                <c:pt idx="491">
                  <c:v>1.145999999999973</c:v>
                </c:pt>
                <c:pt idx="492">
                  <c:v>1.146499999999973</c:v>
                </c:pt>
                <c:pt idx="493">
                  <c:v>1.1469999999999729</c:v>
                </c:pt>
                <c:pt idx="494">
                  <c:v>1.1474999999999729</c:v>
                </c:pt>
                <c:pt idx="495">
                  <c:v>1.1479999999999728</c:v>
                </c:pt>
              </c:numCache>
            </c:numRef>
          </c:xVal>
          <c:yVal>
            <c:numRef>
              <c:f>演算処理!$AM$33:$AM$528</c:f>
              <c:numCache>
                <c:formatCode>General</c:formatCode>
                <c:ptCount val="496"/>
                <c:pt idx="0">
                  <c:v>-7.5344520929006592E-2</c:v>
                </c:pt>
                <c:pt idx="1">
                  <c:v>-7.6313888364693827E-2</c:v>
                </c:pt>
                <c:pt idx="2">
                  <c:v>-7.7299110316600056E-2</c:v>
                </c:pt>
                <c:pt idx="3">
                  <c:v>-7.8300513105731245E-2</c:v>
                </c:pt>
                <c:pt idx="4">
                  <c:v>-7.9318431256429567E-2</c:v>
                </c:pt>
                <c:pt idx="5">
                  <c:v>-8.0353207740998536E-2</c:v>
                </c:pt>
                <c:pt idx="6">
                  <c:v>-8.140519423277788E-2</c:v>
                </c:pt>
                <c:pt idx="7">
                  <c:v>-8.2474751368021723E-2</c:v>
                </c:pt>
                <c:pt idx="8">
                  <c:v>-8.3562249016891882E-2</c:v>
                </c:pt>
                <c:pt idx="9">
                  <c:v>-8.4668066563956965E-2</c:v>
                </c:pt>
                <c:pt idx="10">
                  <c:v>-8.5792593198548733E-2</c:v>
                </c:pt>
                <c:pt idx="11">
                  <c:v>-8.6936228215397662E-2</c:v>
                </c:pt>
                <c:pt idx="12">
                  <c:v>-8.8099381325943818E-2</c:v>
                </c:pt>
                <c:pt idx="13">
                  <c:v>-8.9282472980762181E-2</c:v>
                </c:pt>
                <c:pt idx="14">
                  <c:v>-9.0485934703534276E-2</c:v>
                </c:pt>
                <c:pt idx="15">
                  <c:v>-9.1710209437081885E-2</c:v>
                </c:pt>
                <c:pt idx="16">
                  <c:v>-9.2955751901899072E-2</c:v>
                </c:pt>
                <c:pt idx="17">
                  <c:v>-9.422302896773993E-2</c:v>
                </c:pt>
                <c:pt idx="18">
                  <c:v>-9.5512520038796414E-2</c:v>
                </c:pt>
                <c:pt idx="19">
                  <c:v>-9.682471745299405E-2</c:v>
                </c:pt>
                <c:pt idx="20">
                  <c:v>-9.8160126896061281E-2</c:v>
                </c:pt>
                <c:pt idx="21">
                  <c:v>-9.9519267830924851E-2</c:v>
                </c:pt>
                <c:pt idx="22">
                  <c:v>-0.10090267394312094</c:v>
                </c:pt>
                <c:pt idx="23">
                  <c:v>-0.10231089360287589</c:v>
                </c:pt>
                <c:pt idx="24">
                  <c:v>-0.10374449034460037</c:v>
                </c:pt>
                <c:pt idx="25">
                  <c:v>-0.10520404336449428</c:v>
                </c:pt>
                <c:pt idx="26">
                  <c:v>-0.10669014803707239</c:v>
                </c:pt>
                <c:pt idx="27">
                  <c:v>-0.10820341645143614</c:v>
                </c:pt>
                <c:pt idx="28">
                  <c:v>-0.10974447796810378</c:v>
                </c:pt>
                <c:pt idx="29">
                  <c:v>-0.11131397979736224</c:v>
                </c:pt>
                <c:pt idx="30">
                  <c:v>-0.11291258760002144</c:v>
                </c:pt>
                <c:pt idx="31">
                  <c:v>-0.11454098611159877</c:v>
                </c:pt>
                <c:pt idx="32">
                  <c:v>-0.11619987979094983</c:v>
                </c:pt>
                <c:pt idx="33">
                  <c:v>-0.11788999349445536</c:v>
                </c:pt>
                <c:pt idx="34">
                  <c:v>-0.11961207317688419</c:v>
                </c:pt>
                <c:pt idx="35">
                  <c:v>-0.12136688662014078</c:v>
                </c:pt>
                <c:pt idx="36">
                  <c:v>-0.12315522419117701</c:v>
                </c:pt>
                <c:pt idx="37">
                  <c:v>-0.12497789963035025</c:v>
                </c:pt>
                <c:pt idx="38">
                  <c:v>-0.12683575087167187</c:v>
                </c:pt>
                <c:pt idx="39">
                  <c:v>-0.12872964089636596</c:v>
                </c:pt>
                <c:pt idx="40">
                  <c:v>-0.13066045862129916</c:v>
                </c:pt>
                <c:pt idx="41">
                  <c:v>-0.1326291198238799</c:v>
                </c:pt>
                <c:pt idx="42">
                  <c:v>-0.13463656810517588</c:v>
                </c:pt>
                <c:pt idx="43">
                  <c:v>-0.13668377589296346</c:v>
                </c:pt>
                <c:pt idx="44">
                  <c:v>-0.13877174548666132</c:v>
                </c:pt>
                <c:pt idx="45">
                  <c:v>-0.14090151014610525</c:v>
                </c:pt>
                <c:pt idx="46">
                  <c:v>-0.14307413522624685</c:v>
                </c:pt>
                <c:pt idx="47">
                  <c:v>-0.1452907193599805</c:v>
                </c:pt>
                <c:pt idx="48">
                  <c:v>-0.1475523956914237</c:v>
                </c:pt>
                <c:pt idx="49">
                  <c:v>-0.14986033316209757</c:v>
                </c:pt>
                <c:pt idx="50">
                  <c:v>-0.15221573785255543</c:v>
                </c:pt>
                <c:pt idx="51">
                  <c:v>-0.15461985438219814</c:v>
                </c:pt>
                <c:pt idx="52">
                  <c:v>-0.15707396737014223</c:v>
                </c:pt>
                <c:pt idx="53">
                  <c:v>-0.15957940296014117</c:v>
                </c:pt>
                <c:pt idx="54">
                  <c:v>-0.16213753041276716</c:v>
                </c:pt>
                <c:pt idx="55">
                  <c:v>-0.16474976376820444</c:v>
                </c:pt>
                <c:pt idx="56">
                  <c:v>-0.16741756358322329</c:v>
                </c:pt>
                <c:pt idx="57">
                  <c:v>-0.17014243874606663</c:v>
                </c:pt>
                <c:pt idx="58">
                  <c:v>-0.17292594837323486</c:v>
                </c:pt>
                <c:pt idx="59">
                  <c:v>-0.17576970379234555</c:v>
                </c:pt>
                <c:pt idx="60">
                  <c:v>-0.17867537061551086</c:v>
                </c:pt>
                <c:pt idx="61">
                  <c:v>-0.18164467090789296</c:v>
                </c:pt>
                <c:pt idx="62">
                  <c:v>-0.184679385456437</c:v>
                </c:pt>
                <c:pt idx="63">
                  <c:v>-0.18778135614395708</c:v>
                </c:pt>
                <c:pt idx="64">
                  <c:v>-0.19095248843420759</c:v>
                </c:pt>
                <c:pt idx="65">
                  <c:v>-0.19419475397374131</c:v>
                </c:pt>
                <c:pt idx="66">
                  <c:v>-0.19751019331681521</c:v>
                </c:pt>
                <c:pt idx="67">
                  <c:v>-0.20090091877994345</c:v>
                </c:pt>
                <c:pt idx="68">
                  <c:v>-0.20436911743304076</c:v>
                </c:pt>
                <c:pt idx="69">
                  <c:v>-0.20791705423462578</c:v>
                </c:pt>
                <c:pt idx="70">
                  <c:v>-0.21154707531887171</c:v>
                </c:pt>
                <c:pt idx="71">
                  <c:v>-0.21526161144289011</c:v>
                </c:pt>
                <c:pt idx="72">
                  <c:v>-0.21906318160305607</c:v>
                </c:pt>
                <c:pt idx="73">
                  <c:v>-0.22295439682978091</c:v>
                </c:pt>
                <c:pt idx="74">
                  <c:v>-0.22693796417065693</c:v>
                </c:pt>
                <c:pt idx="75">
                  <c:v>-0.23101669087263713</c:v>
                </c:pt>
                <c:pt idx="76">
                  <c:v>-0.23519348877439589</c:v>
                </c:pt>
                <c:pt idx="77">
                  <c:v>-0.23947137892091136</c:v>
                </c:pt>
                <c:pt idx="78">
                  <c:v>-0.24385349641294543</c:v>
                </c:pt>
                <c:pt idx="79">
                  <c:v>-0.24834309550493275</c:v>
                </c:pt>
                <c:pt idx="80">
                  <c:v>-0.25294355496569143</c:v>
                </c:pt>
                <c:pt idx="81">
                  <c:v>-0.25765838371723987</c:v>
                </c:pt>
                <c:pt idx="82">
                  <c:v>-0.26249122676807057</c:v>
                </c:pt>
                <c:pt idx="83">
                  <c:v>-0.26744587145820614</c:v>
                </c:pt>
                <c:pt idx="84">
                  <c:v>-0.27252625403457476</c:v>
                </c:pt>
                <c:pt idx="85">
                  <c:v>-0.27773646657640932</c:v>
                </c:pt>
                <c:pt idx="86">
                  <c:v>-0.28308076429176021</c:v>
                </c:pt>
                <c:pt idx="87">
                  <c:v>-0.28856357320749809</c:v>
                </c:pt>
                <c:pt idx="88">
                  <c:v>-0.29418949827682372</c:v>
                </c:pt>
                <c:pt idx="89">
                  <c:v>-0.29996333192980906</c:v>
                </c:pt>
                <c:pt idx="90">
                  <c:v>-0.30589006309429406</c:v>
                </c:pt>
                <c:pt idx="91">
                  <c:v>-0.31197488671633511</c:v>
                </c:pt>
                <c:pt idx="92">
                  <c:v>-0.31822321381134894</c:v>
                </c:pt>
                <c:pt idx="93">
                  <c:v>-0.32464068207932012</c:v>
                </c:pt>
                <c:pt idx="94">
                  <c:v>-0.33123316711974127</c:v>
                </c:pt>
                <c:pt idx="95">
                  <c:v>-0.33800679428440528</c:v>
                </c:pt>
                <c:pt idx="96">
                  <c:v>-0.34496795120895735</c:v>
                </c:pt>
                <c:pt idx="97">
                  <c:v>-0.35212330106690948</c:v>
                </c:pt>
                <c:pt idx="98">
                  <c:v>-0.35947979659298107</c:v>
                </c:pt>
                <c:pt idx="99">
                  <c:v>-0.36704469492603531</c:v>
                </c:pt>
                <c:pt idx="100">
                  <c:v>-0.37482557332540639</c:v>
                </c:pt>
                <c:pt idx="101">
                  <c:v>-0.38283034581844444</c:v>
                </c:pt>
                <c:pt idx="102">
                  <c:v>-0.39106728084120124</c:v>
                </c:pt>
                <c:pt idx="103">
                  <c:v>-0.39954501993884894</c:v>
                </c:pt>
                <c:pt idx="104">
                  <c:v>-0.40827259759725504</c:v>
                </c:pt>
                <c:pt idx="105">
                  <c:v>-0.41725946228250482</c:v>
                </c:pt>
                <c:pt idx="106">
                  <c:v>-0.42651549877088557</c:v>
                </c:pt>
                <c:pt idx="107">
                  <c:v>-0.43605105185809234</c:v>
                </c:pt>
                <c:pt idx="108">
                  <c:v>-0.44587695154303963</c:v>
                </c:pt>
                <c:pt idx="109">
                  <c:v>-0.45600453978908617</c:v>
                </c:pt>
                <c:pt idx="110">
                  <c:v>-0.46644569897317534</c:v>
                </c:pt>
                <c:pt idx="111">
                  <c:v>-0.47721288214210944</c:v>
                </c:pt>
                <c:pt idx="112">
                  <c:v>-0.48831914520420266</c:v>
                </c:pt>
                <c:pt idx="113">
                  <c:v>-0.49977818119475015</c:v>
                </c:pt>
                <c:pt idx="114">
                  <c:v>-0.51160435676450133</c:v>
                </c:pt>
                <c:pt idx="115">
                  <c:v>-0.52381275105211522</c:v>
                </c:pt>
                <c:pt idx="116">
                  <c:v>-0.53641919711436303</c:v>
                </c:pt>
                <c:pt idx="117">
                  <c:v>-0.54944032610170424</c:v>
                </c:pt>
                <c:pt idx="118">
                  <c:v>-0.56289361438189478</c:v>
                </c:pt>
                <c:pt idx="119">
                  <c:v>-0.57679743383070858</c:v>
                </c:pt>
                <c:pt idx="120">
                  <c:v>-0.59117110552654062</c:v>
                </c:pt>
                <c:pt idx="121">
                  <c:v>-0.60603495710503974</c:v>
                </c:pt>
                <c:pt idx="122">
                  <c:v>-0.62141038405094784</c:v>
                </c:pt>
                <c:pt idx="123">
                  <c:v>-0.63731991522712939</c:v>
                </c:pt>
                <c:pt idx="124">
                  <c:v>-0.65378728296573096</c:v>
                </c:pt>
                <c:pt idx="125">
                  <c:v>-0.67083749807344217</c:v>
                </c:pt>
                <c:pt idx="126">
                  <c:v>-0.68849693013235946</c:v>
                </c:pt>
                <c:pt idx="127">
                  <c:v>-0.70679339351013737</c:v>
                </c:pt>
                <c:pt idx="128">
                  <c:v>-0.72575623952805202</c:v>
                </c:pt>
                <c:pt idx="129">
                  <c:v>-0.74541645527392519</c:v>
                </c:pt>
                <c:pt idx="130">
                  <c:v>-0.76580676958842253</c:v>
                </c:pt>
                <c:pt idx="131">
                  <c:v>-0.78696176679866958</c:v>
                </c:pt>
                <c:pt idx="132">
                  <c:v>-0.80891800882286224</c:v>
                </c:pt>
                <c:pt idx="133">
                  <c:v>-0.83171416632352924</c:v>
                </c:pt>
                <c:pt idx="134">
                  <c:v>-0.85539115964632939</c:v>
                </c:pt>
                <c:pt idx="135">
                  <c:v>-0.87999231034585512</c:v>
                </c:pt>
                <c:pt idx="136">
                  <c:v>-0.90556350417050679</c:v>
                </c:pt>
                <c:pt idx="137">
                  <c:v>-0.93215336645563496</c:v>
                </c:pt>
                <c:pt idx="138">
                  <c:v>-0.95981345095860993</c:v>
                </c:pt>
                <c:pt idx="139">
                  <c:v>-0.98859844326179047</c:v>
                </c:pt>
                <c:pt idx="140">
                  <c:v>-1.0185663799704372</c:v>
                </c:pt>
                <c:pt idx="141">
                  <c:v>-1.0497788850432497</c:v>
                </c:pt>
                <c:pt idx="142">
                  <c:v>-1.0823014247145191</c:v>
                </c:pt>
                <c:pt idx="143">
                  <c:v>-1.1162035825996994</c:v>
                </c:pt>
                <c:pt idx="144">
                  <c:v>-1.1515593567219988</c:v>
                </c:pt>
                <c:pt idx="145">
                  <c:v>-1.1884474803575134</c:v>
                </c:pt>
                <c:pt idx="146">
                  <c:v>-1.2269517687720459</c:v>
                </c:pt>
                <c:pt idx="147">
                  <c:v>-1.2671614941159526</c:v>
                </c:pt>
                <c:pt idx="148">
                  <c:v>-1.30917179095556</c:v>
                </c:pt>
                <c:pt idx="149">
                  <c:v>-1.3530840951537682</c:v>
                </c:pt>
                <c:pt idx="150">
                  <c:v>-1.3990066190704222</c:v>
                </c:pt>
                <c:pt idx="151">
                  <c:v>-1.4470548663377176</c:v>
                </c:pt>
                <c:pt idx="152">
                  <c:v>-1.4973521897808877</c:v>
                </c:pt>
                <c:pt idx="153">
                  <c:v>-1.5500303964036544</c:v>
                </c:pt>
                <c:pt idx="154">
                  <c:v>-1.6052304037449938</c:v>
                </c:pt>
                <c:pt idx="155">
                  <c:v>-1.6631029523451537</c:v>
                </c:pt>
                <c:pt idx="156">
                  <c:v>-1.7238093795398122</c:v>
                </c:pt>
                <c:pt idx="157">
                  <c:v>-1.7875224603394284</c:v>
                </c:pt>
                <c:pt idx="158">
                  <c:v>-1.854427321755149</c:v>
                </c:pt>
                <c:pt idx="159">
                  <c:v>-1.9247224376130974</c:v>
                </c:pt>
                <c:pt idx="160">
                  <c:v>-1.9986207116687551</c:v>
                </c:pt>
                <c:pt idx="161">
                  <c:v>-2.0763506577073314</c:v>
                </c:pt>
                <c:pt idx="162">
                  <c:v>-2.1581576863124114</c:v>
                </c:pt>
                <c:pt idx="163">
                  <c:v>-2.2443055091278539</c:v>
                </c:pt>
                <c:pt idx="164">
                  <c:v>-2.3350776727518983</c:v>
                </c:pt>
                <c:pt idx="165">
                  <c:v>-2.4307792359224729</c:v>
                </c:pt>
                <c:pt idx="166">
                  <c:v>-2.5317386054171944</c:v>
                </c:pt>
                <c:pt idx="167">
                  <c:v>-2.6383095481500844</c:v>
                </c:pt>
                <c:pt idx="168">
                  <c:v>-2.7508733993551204</c:v>
                </c:pt>
                <c:pt idx="169">
                  <c:v>-2.8698414895742226</c:v>
                </c:pt>
                <c:pt idx="170">
                  <c:v>-2.9956578164929488</c:v>
                </c:pt>
                <c:pt idx="171">
                  <c:v>-3.1288019915825718</c:v>
                </c:pt>
                <c:pt idx="172">
                  <c:v>-3.2697924961139591</c:v>
                </c:pt>
                <c:pt idx="173">
                  <c:v>-3.4191902865152644</c:v>
                </c:pt>
                <c:pt idx="174">
                  <c:v>-3.5776027953571488</c:v>
                </c:pt>
                <c:pt idx="175">
                  <c:v>-3.7456883815500945</c:v>
                </c:pt>
                <c:pt idx="176">
                  <c:v>-3.9241612916674558</c:v>
                </c:pt>
                <c:pt idx="177">
                  <c:v>-4.1137972035904227</c:v>
                </c:pt>
                <c:pt idx="178">
                  <c:v>-4.3154394336451496</c:v>
                </c:pt>
                <c:pt idx="179">
                  <c:v>-4.5300058984466274</c:v>
                </c:pt>
                <c:pt idx="180">
                  <c:v>-4.7584969315434309</c:v>
                </c:pt>
                <c:pt idx="181">
                  <c:v>-5.0020040603825375</c:v>
                </c:pt>
                <c:pt idx="182">
                  <c:v>-5.2617198469944473</c:v>
                </c:pt>
                <c:pt idx="183">
                  <c:v>-5.5389488790009933</c:v>
                </c:pt>
                <c:pt idx="184">
                  <c:v>-5.8351199537693157</c:v>
                </c:pt>
                <c:pt idx="185">
                  <c:v>-6.1517994066807136</c:v>
                </c:pt>
                <c:pt idx="186">
                  <c:v>-6.4907053584369461</c:v>
                </c:pt>
                <c:pt idx="187">
                  <c:v>-6.853722334132736</c:v>
                </c:pt>
                <c:pt idx="188">
                  <c:v>-7.2429151317617091</c:v>
                </c:pt>
                <c:pt idx="189">
                  <c:v>-7.6605398050982867</c:v>
                </c:pt>
                <c:pt idx="190">
                  <c:v>-8.1090478536142889</c:v>
                </c:pt>
                <c:pt idx="191">
                  <c:v>-8.5910766166893175</c:v>
                </c:pt>
                <c:pt idx="192">
                  <c:v>-9.1094134613231752</c:v>
                </c:pt>
                <c:pt idx="193">
                  <c:v>-9.6669118979324899</c:v>
                </c:pt>
                <c:pt idx="194">
                  <c:v>-10.266321254475342</c:v>
                </c:pt>
                <c:pt idx="195">
                  <c:v>-10.909962941545409</c:v>
                </c:pt>
                <c:pt idx="196">
                  <c:v>-11.599137775645985</c:v>
                </c:pt>
                <c:pt idx="197">
                  <c:v>-12.333070131187899</c:v>
                </c:pt>
                <c:pt idx="198">
                  <c:v>-13.107080464740728</c:v>
                </c:pt>
                <c:pt idx="199">
                  <c:v>-13.909557018950737</c:v>
                </c:pt>
                <c:pt idx="200">
                  <c:v>-14.717325050352963</c:v>
                </c:pt>
                <c:pt idx="201">
                  <c:v>-15.489670328582335</c:v>
                </c:pt>
                <c:pt idx="202">
                  <c:v>-16.163535463426353</c:v>
                </c:pt>
                <c:pt idx="203">
                  <c:v>-16.656755141057605</c:v>
                </c:pt>
                <c:pt idx="204">
                  <c:v>-16.888429705511577</c:v>
                </c:pt>
                <c:pt idx="205">
                  <c:v>-16.814354048244798</c:v>
                </c:pt>
                <c:pt idx="206">
                  <c:v>-16.452105457816938</c:v>
                </c:pt>
                <c:pt idx="207">
                  <c:v>-15.870569399377427</c:v>
                </c:pt>
                <c:pt idx="208">
                  <c:v>-15.15497346585744</c:v>
                </c:pt>
                <c:pt idx="209">
                  <c:v>-14.378116706089843</c:v>
                </c:pt>
                <c:pt idx="210">
                  <c:v>-13.590338799670089</c:v>
                </c:pt>
                <c:pt idx="211">
                  <c:v>-12.821848441026367</c:v>
                </c:pt>
                <c:pt idx="212">
                  <c:v>-12.088706706160552</c:v>
                </c:pt>
                <c:pt idx="213">
                  <c:v>-11.398179732338578</c:v>
                </c:pt>
                <c:pt idx="214">
                  <c:v>-10.752454048087262</c:v>
                </c:pt>
                <c:pt idx="215">
                  <c:v>-10.150945918559549</c:v>
                </c:pt>
                <c:pt idx="216">
                  <c:v>-9.5916580717191664</c:v>
                </c:pt>
                <c:pt idx="217">
                  <c:v>-9.0719503890113451</c:v>
                </c:pt>
                <c:pt idx="218">
                  <c:v>-8.5889660843206368</c:v>
                </c:pt>
                <c:pt idx="219">
                  <c:v>-8.1398599711355786</c:v>
                </c:pt>
                <c:pt idx="220">
                  <c:v>-7.7219145865678396</c:v>
                </c:pt>
                <c:pt idx="221">
                  <c:v>-7.3325935268202134</c:v>
                </c:pt>
                <c:pt idx="222">
                  <c:v>-6.969560187322962</c:v>
                </c:pt>
                <c:pt idx="223">
                  <c:v>-6.6306779492092716</c:v>
                </c:pt>
                <c:pt idx="224">
                  <c:v>-6.3140009001129513</c:v>
                </c:pt>
                <c:pt idx="225">
                  <c:v>-6.0177601971809649</c:v>
                </c:pt>
                <c:pt idx="226">
                  <c:v>-5.7403488998209298</c:v>
                </c:pt>
                <c:pt idx="227">
                  <c:v>-5.480306793530195</c:v>
                </c:pt>
                <c:pt idx="228">
                  <c:v>-5.2363059805559438</c:v>
                </c:pt>
                <c:pt idx="229">
                  <c:v>-5.0071375912524889</c:v>
                </c:pt>
                <c:pt idx="230">
                  <c:v>-4.7916997354329958</c:v>
                </c:pt>
                <c:pt idx="231">
                  <c:v>-4.5889866867471172</c:v>
                </c:pt>
                <c:pt idx="232">
                  <c:v>-4.3980792291637583</c:v>
                </c:pt>
                <c:pt idx="233">
                  <c:v>-4.2181360661305458</c:v>
                </c:pt>
                <c:pt idx="234">
                  <c:v>-4.0483861842250954</c:v>
                </c:pt>
                <c:pt idx="235">
                  <c:v>-3.888122064942622</c:v>
                </c:pt>
                <c:pt idx="236">
                  <c:v>-3.7366936453833768</c:v>
                </c:pt>
                <c:pt idx="237">
                  <c:v>-3.5935029379852592</c:v>
                </c:pt>
                <c:pt idx="238">
                  <c:v>-3.4579992294090971</c:v>
                </c:pt>
                <c:pt idx="239">
                  <c:v>-3.3296747883313671</c:v>
                </c:pt>
                <c:pt idx="240">
                  <c:v>-3.2080610207963396</c:v>
                </c:pt>
                <c:pt idx="241">
                  <c:v>-3.0927250197482365</c:v>
                </c:pt>
                <c:pt idx="242">
                  <c:v>-2.9832664623784626</c:v>
                </c:pt>
                <c:pt idx="243">
                  <c:v>-2.8793148150238239</c:v>
                </c:pt>
                <c:pt idx="244">
                  <c:v>-2.7805268106241909</c:v>
                </c:pt>
                <c:pt idx="245">
                  <c:v>-2.6865841682834759</c:v>
                </c:pt>
                <c:pt idx="246">
                  <c:v>-2.5971915283745846</c:v>
                </c:pt>
                <c:pt idx="247">
                  <c:v>-2.5120745799718436</c:v>
                </c:pt>
                <c:pt idx="248">
                  <c:v>-2.4309783602661246</c:v>
                </c:pt>
                <c:pt idx="249">
                  <c:v>-2.3536657080883061</c:v>
                </c:pt>
                <c:pt idx="250">
                  <c:v>-2.2799158557937291</c:v>
                </c:pt>
                <c:pt idx="251">
                  <c:v>-2.2095231456000564</c:v>
                </c:pt>
                <c:pt idx="252">
                  <c:v>-2.1422958580616469</c:v>
                </c:pt>
                <c:pt idx="253">
                  <c:v>-2.0780551417481865</c:v>
                </c:pt>
                <c:pt idx="254">
                  <c:v>-2.0166340343984936</c:v>
                </c:pt>
                <c:pt idx="255">
                  <c:v>-1.9578765668743374</c:v>
                </c:pt>
                <c:pt idx="256">
                  <c:v>-1.9016369421609738</c:v>
                </c:pt>
                <c:pt idx="257">
                  <c:v>-1.8477787824718062</c:v>
                </c:pt>
                <c:pt idx="258">
                  <c:v>-1.7961744382294249</c:v>
                </c:pt>
                <c:pt idx="259">
                  <c:v>-1.7467043533261379</c:v>
                </c:pt>
                <c:pt idx="260">
                  <c:v>-1.6992564816268558</c:v>
                </c:pt>
                <c:pt idx="261">
                  <c:v>-1.6537257501730995</c:v>
                </c:pt>
                <c:pt idx="262">
                  <c:v>-1.6100135649897438</c:v>
                </c:pt>
                <c:pt idx="263">
                  <c:v>-1.5680273557892976</c:v>
                </c:pt>
                <c:pt idx="264">
                  <c:v>-1.5276801562214104</c:v>
                </c:pt>
                <c:pt idx="265">
                  <c:v>-1.4888902166301434</c:v>
                </c:pt>
                <c:pt idx="266">
                  <c:v>-1.4515806465642704</c:v>
                </c:pt>
                <c:pt idx="267">
                  <c:v>-1.4156790845398346</c:v>
                </c:pt>
                <c:pt idx="268">
                  <c:v>-1.3811173927823988</c:v>
                </c:pt>
                <c:pt idx="269">
                  <c:v>-1.3478313748820114</c:v>
                </c:pt>
                <c:pt idx="270">
                  <c:v>-1.3157605144794005</c:v>
                </c:pt>
                <c:pt idx="271">
                  <c:v>-1.2848477332692256</c:v>
                </c:pt>
                <c:pt idx="272">
                  <c:v>-1.2550391667574921</c:v>
                </c:pt>
                <c:pt idx="273">
                  <c:v>-1.2262839563470496</c:v>
                </c:pt>
                <c:pt idx="274">
                  <c:v>-1.1985340564491711</c:v>
                </c:pt>
                <c:pt idx="275">
                  <c:v>-1.1717440554313079</c:v>
                </c:pt>
                <c:pt idx="276">
                  <c:v>-1.1458710093132369</c:v>
                </c:pt>
                <c:pt idx="277">
                  <c:v>-1.1208742872162303</c:v>
                </c:pt>
                <c:pt idx="278">
                  <c:v>-1.0967154276539524</c:v>
                </c:pt>
                <c:pt idx="279">
                  <c:v>-1.0733580048303046</c:v>
                </c:pt>
                <c:pt idx="280">
                  <c:v>-1.0507675041788731</c:v>
                </c:pt>
                <c:pt idx="281">
                  <c:v>-1.0289112064421708</c:v>
                </c:pt>
                <c:pt idx="282">
                  <c:v>-1.0077580796463967</c:v>
                </c:pt>
                <c:pt idx="283">
                  <c:v>-0.98727867838022609</c:v>
                </c:pt>
                <c:pt idx="284">
                  <c:v>-0.96744504983404489</c:v>
                </c:pt>
                <c:pt idx="285">
                  <c:v>-0.94823064609998919</c:v>
                </c:pt>
                <c:pt idx="286">
                  <c:v>-0.92961024227312539</c:v>
                </c:pt>
                <c:pt idx="287">
                  <c:v>-0.91155985993075628</c:v>
                </c:pt>
                <c:pt idx="288">
                  <c:v>-0.89405669560027401</c:v>
                </c:pt>
                <c:pt idx="289">
                  <c:v>-0.87707905385670237</c:v>
                </c:pt>
                <c:pt idx="290">
                  <c:v>-0.86060628471901779</c:v>
                </c:pt>
                <c:pt idx="291">
                  <c:v>-0.84461872504011648</c:v>
                </c:pt>
                <c:pt idx="292">
                  <c:v>-0.82909764360877891</c:v>
                </c:pt>
                <c:pt idx="293">
                  <c:v>-0.81402518970371252</c:v>
                </c:pt>
                <c:pt idx="294">
                  <c:v>-0.79938434485937859</c:v>
                </c:pt>
                <c:pt idx="295">
                  <c:v>-0.78515887762166625</c:v>
                </c:pt>
                <c:pt idx="296">
                  <c:v>-0.77133330108816933</c:v>
                </c:pt>
                <c:pt idx="297">
                  <c:v>-0.75789283304306687</c:v>
                </c:pt>
                <c:pt idx="298">
                  <c:v>-0.74482335851091452</c:v>
                </c:pt>
                <c:pt idx="299">
                  <c:v>-0.73211139456646124</c:v>
                </c:pt>
                <c:pt idx="300">
                  <c:v>-0.71974405724969337</c:v>
                </c:pt>
                <c:pt idx="301">
                  <c:v>-0.70770903044626798</c:v>
                </c:pt>
                <c:pt idx="302">
                  <c:v>-0.69599453660364907</c:v>
                </c:pt>
                <c:pt idx="303">
                  <c:v>-0.68458930916261518</c:v>
                </c:pt>
                <c:pt idx="304">
                  <c:v>-0.67348256659240835</c:v>
                </c:pt>
                <c:pt idx="305">
                  <c:v>-0.66266398792580672</c:v>
                </c:pt>
                <c:pt idx="306">
                  <c:v>-0.65212368969769796</c:v>
                </c:pt>
                <c:pt idx="307">
                  <c:v>-0.64185220419748412</c:v>
                </c:pt>
                <c:pt idx="308">
                  <c:v>-0.63184045895206042</c:v>
                </c:pt>
                <c:pt idx="309">
                  <c:v>-0.62207975736167331</c:v>
                </c:pt>
                <c:pt idx="310">
                  <c:v>-0.61256176041658184</c:v>
                </c:pt>
                <c:pt idx="311">
                  <c:v>-0.60327846942718066</c:v>
                </c:pt>
                <c:pt idx="312">
                  <c:v>-0.59422220970495609</c:v>
                </c:pt>
                <c:pt idx="313">
                  <c:v>-0.58538561513589105</c:v>
                </c:pt>
                <c:pt idx="314">
                  <c:v>-0.57676161359180433</c:v>
                </c:pt>
                <c:pt idx="315">
                  <c:v>-0.56834341312884207</c:v>
                </c:pt>
                <c:pt idx="316">
                  <c:v>-0.56012448892565125</c:v>
                </c:pt>
                <c:pt idx="317">
                  <c:v>-0.55209857091698911</c:v>
                </c:pt>
                <c:pt idx="318">
                  <c:v>-0.54425963208132333</c:v>
                </c:pt>
                <c:pt idx="319">
                  <c:v>-0.53660187734384102</c:v>
                </c:pt>
                <c:pt idx="320">
                  <c:v>-0.52911973305858795</c:v>
                </c:pt>
                <c:pt idx="321">
                  <c:v>-0.52180783703604772</c:v>
                </c:pt>
                <c:pt idx="322">
                  <c:v>-0.51466102908443001</c:v>
                </c:pt>
                <c:pt idx="323">
                  <c:v>-0.50767434203506068</c:v>
                </c:pt>
                <c:pt idx="324">
                  <c:v>-0.50084299322415105</c:v>
                </c:pt>
                <c:pt idx="325">
                  <c:v>-0.49416237640491606</c:v>
                </c:pt>
                <c:pt idx="326">
                  <c:v>-0.48762805406574683</c:v>
                </c:pt>
                <c:pt idx="327">
                  <c:v>-0.48123575013149261</c:v>
                </c:pt>
                <c:pt idx="328">
                  <c:v>-0.47498134302654005</c:v>
                </c:pt>
                <c:pt idx="329">
                  <c:v>-0.46886085907950714</c:v>
                </c:pt>
                <c:pt idx="330">
                  <c:v>-0.46287046625070916</c:v>
                </c:pt>
                <c:pt idx="331">
                  <c:v>-0.45700646816466406</c:v>
                </c:pt>
                <c:pt idx="332">
                  <c:v>-0.45126529843103136</c:v>
                </c:pt>
                <c:pt idx="333">
                  <c:v>-0.44564351523826573</c:v>
                </c:pt>
                <c:pt idx="334">
                  <c:v>-0.440137796205336</c:v>
                </c:pt>
                <c:pt idx="335">
                  <c:v>-0.43474493347767812</c:v>
                </c:pt>
                <c:pt idx="336">
                  <c:v>-0.42946182905431041</c:v>
                </c:pt>
                <c:pt idx="337">
                  <c:v>-0.42428549033396107</c:v>
                </c:pt>
                <c:pt idx="338">
                  <c:v>-0.41921302586856357</c:v>
                </c:pt>
                <c:pt idx="339">
                  <c:v>-0.41424164131337526</c:v>
                </c:pt>
                <c:pt idx="340">
                  <c:v>-0.4093686355633972</c:v>
                </c:pt>
                <c:pt idx="341">
                  <c:v>-0.40459139706649938</c:v>
                </c:pt>
                <c:pt idx="342">
                  <c:v>-0.39990740030419569</c:v>
                </c:pt>
                <c:pt idx="343">
                  <c:v>-0.39531420243137649</c:v>
                </c:pt>
                <c:pt idx="344">
                  <c:v>-0.39080944006706375</c:v>
                </c:pt>
                <c:pt idx="345">
                  <c:v>-0.38639082622846077</c:v>
                </c:pt>
                <c:pt idx="346">
                  <c:v>-0.38205614740108618</c:v>
                </c:pt>
                <c:pt idx="347">
                  <c:v>-0.37780326073827131</c:v>
                </c:pt>
                <c:pt idx="348">
                  <c:v>-0.37363009138349529</c:v>
                </c:pt>
                <c:pt idx="349">
                  <c:v>-0.36953462990954844</c:v>
                </c:pt>
                <c:pt idx="350">
                  <c:v>-0.3655149298687777</c:v>
                </c:pt>
                <c:pt idx="351">
                  <c:v>-0.3615691054489486</c:v>
                </c:pt>
                <c:pt idx="352">
                  <c:v>-0.35769532922963948</c:v>
                </c:pt>
                <c:pt idx="353">
                  <c:v>-0.35389183003425695</c:v>
                </c:pt>
                <c:pt idx="354">
                  <c:v>-0.35015689087314311</c:v>
                </c:pt>
                <c:pt idx="355">
                  <c:v>-0.34648884697334492</c:v>
                </c:pt>
                <c:pt idx="356">
                  <c:v>-0.34288608389100206</c:v>
                </c:pt>
                <c:pt idx="357">
                  <c:v>-0.33934703570237634</c:v>
                </c:pt>
                <c:pt idx="358">
                  <c:v>-0.33587018326987655</c:v>
                </c:pt>
                <c:pt idx="359">
                  <c:v>-0.33245405257955962</c:v>
                </c:pt>
                <c:pt idx="360">
                  <c:v>-0.32909721314675622</c:v>
                </c:pt>
                <c:pt idx="361">
                  <c:v>-0.3257982764867195</c:v>
                </c:pt>
                <c:pt idx="362">
                  <c:v>-0.32255589464724843</c:v>
                </c:pt>
                <c:pt idx="363">
                  <c:v>-0.31936875880049015</c:v>
                </c:pt>
                <c:pt idx="364">
                  <c:v>-0.31623559789122485</c:v>
                </c:pt>
                <c:pt idx="365">
                  <c:v>-0.31315517733904008</c:v>
                </c:pt>
                <c:pt idx="366">
                  <c:v>-0.31012629779200879</c:v>
                </c:pt>
                <c:pt idx="367">
                  <c:v>-0.307147793929544</c:v>
                </c:pt>
                <c:pt idx="368">
                  <c:v>-0.30421853331222565</c:v>
                </c:pt>
                <c:pt idx="369">
                  <c:v>-0.30133741527654551</c:v>
                </c:pt>
                <c:pt idx="370">
                  <c:v>-0.29850336987257237</c:v>
                </c:pt>
                <c:pt idx="371">
                  <c:v>-0.29571535684264549</c:v>
                </c:pt>
                <c:pt idx="372">
                  <c:v>-0.29297236463930509</c:v>
                </c:pt>
                <c:pt idx="373">
                  <c:v>-0.29027340948079228</c:v>
                </c:pt>
                <c:pt idx="374">
                  <c:v>-0.28761753444244537</c:v>
                </c:pt>
                <c:pt idx="375">
                  <c:v>-0.28500380858246466</c:v>
                </c:pt>
                <c:pt idx="376">
                  <c:v>-0.28243132610059979</c:v>
                </c:pt>
                <c:pt idx="377">
                  <c:v>-0.27989920552832293</c:v>
                </c:pt>
                <c:pt idx="378">
                  <c:v>-0.2774065889491712</c:v>
                </c:pt>
                <c:pt idx="379">
                  <c:v>-0.27495264124799573</c:v>
                </c:pt>
                <c:pt idx="380">
                  <c:v>-0.27253654938788213</c:v>
                </c:pt>
                <c:pt idx="381">
                  <c:v>-0.27015752171360369</c:v>
                </c:pt>
                <c:pt idx="382">
                  <c:v>-0.26781478728051189</c:v>
                </c:pt>
                <c:pt idx="383">
                  <c:v>-0.26550759520778561</c:v>
                </c:pt>
                <c:pt idx="384">
                  <c:v>-0.26323521405506695</c:v>
                </c:pt>
                <c:pt idx="385">
                  <c:v>-0.26099693122151513</c:v>
                </c:pt>
                <c:pt idx="386">
                  <c:v>-0.25879205236636121</c:v>
                </c:pt>
                <c:pt idx="387">
                  <c:v>-0.25661990085009601</c:v>
                </c:pt>
                <c:pt idx="388">
                  <c:v>-0.25447981719545992</c:v>
                </c:pt>
                <c:pt idx="389">
                  <c:v>-0.25237115856744807</c:v>
                </c:pt>
                <c:pt idx="390">
                  <c:v>-0.25029329827154301</c:v>
                </c:pt>
                <c:pt idx="391">
                  <c:v>-0.24824562526948898</c:v>
                </c:pt>
                <c:pt idx="392">
                  <c:v>-0.24622754371188865</c:v>
                </c:pt>
                <c:pt idx="393">
                  <c:v>-0.24423847248696806</c:v>
                </c:pt>
                <c:pt idx="394">
                  <c:v>-0.24227784478485653</c:v>
                </c:pt>
                <c:pt idx="395">
                  <c:v>-0.24034510767682829</c:v>
                </c:pt>
                <c:pt idx="396">
                  <c:v>-0.23843972170884351</c:v>
                </c:pt>
                <c:pt idx="397">
                  <c:v>-0.23656116050893633</c:v>
                </c:pt>
                <c:pt idx="398">
                  <c:v>-0.23470891040782038</c:v>
                </c:pt>
                <c:pt idx="399">
                  <c:v>-0.23288247007226476</c:v>
                </c:pt>
                <c:pt idx="400">
                  <c:v>-0.23108135015073783</c:v>
                </c:pt>
                <c:pt idx="401">
                  <c:v>-0.22930507293086477</c:v>
                </c:pt>
                <c:pt idx="402">
                  <c:v>-0.22755317200820302</c:v>
                </c:pt>
                <c:pt idx="403">
                  <c:v>-0.22582519196599968</c:v>
                </c:pt>
                <c:pt idx="404">
                  <c:v>-0.22412068806543881</c:v>
                </c:pt>
                <c:pt idx="405">
                  <c:v>-0.22243922594599724</c:v>
                </c:pt>
                <c:pt idx="406">
                  <c:v>-0.2207803813356139</c:v>
                </c:pt>
                <c:pt idx="407">
                  <c:v>-0.21914373977018342</c:v>
                </c:pt>
                <c:pt idx="408">
                  <c:v>-0.21752889632214167</c:v>
                </c:pt>
                <c:pt idx="409">
                  <c:v>-0.21593545533775949</c:v>
                </c:pt>
                <c:pt idx="410">
                  <c:v>-0.21436303018281266</c:v>
                </c:pt>
                <c:pt idx="411">
                  <c:v>-0.21281124299637294</c:v>
                </c:pt>
                <c:pt idx="412">
                  <c:v>-0.21127972445238688</c:v>
                </c:pt>
                <c:pt idx="413">
                  <c:v>-0.20976811352877034</c:v>
                </c:pt>
                <c:pt idx="414">
                  <c:v>-0.20827605728378062</c:v>
                </c:pt>
                <c:pt idx="415">
                  <c:v>-0.20680321063933155</c:v>
                </c:pt>
                <c:pt idx="416">
                  <c:v>-0.20534923617110745</c:v>
                </c:pt>
                <c:pt idx="417">
                  <c:v>-0.20391380390515676</c:v>
                </c:pt>
                <c:pt idx="418">
                  <c:v>-0.20249659112075297</c:v>
                </c:pt>
                <c:pt idx="419">
                  <c:v>-0.20109728215933442</c:v>
                </c:pt>
                <c:pt idx="420">
                  <c:v>-0.19971556823927467</c:v>
                </c:pt>
                <c:pt idx="421">
                  <c:v>-0.1983511472763127</c:v>
                </c:pt>
                <c:pt idx="422">
                  <c:v>-0.19700372370939678</c:v>
                </c:pt>
                <c:pt idx="423">
                  <c:v>-0.19567300833184081</c:v>
                </c:pt>
                <c:pt idx="424">
                  <c:v>-0.19435871812749717</c:v>
                </c:pt>
                <c:pt idx="425">
                  <c:v>-0.19306057611188965</c:v>
                </c:pt>
                <c:pt idx="426">
                  <c:v>-0.191778311178044</c:v>
                </c:pt>
                <c:pt idx="427">
                  <c:v>-0.19051165794693822</c:v>
                </c:pt>
                <c:pt idx="428">
                  <c:v>-0.1892603566223291</c:v>
                </c:pt>
                <c:pt idx="429">
                  <c:v>-0.18802415284989191</c:v>
                </c:pt>
                <c:pt idx="430">
                  <c:v>-0.186802797580468</c:v>
                </c:pt>
                <c:pt idx="431">
                  <c:v>-0.18559604693732934</c:v>
                </c:pt>
                <c:pt idx="432">
                  <c:v>-0.18440366208727449</c:v>
                </c:pt>
                <c:pt idx="433">
                  <c:v>-0.18322540911547933</c:v>
                </c:pt>
                <c:pt idx="434">
                  <c:v>-0.18206105890396879</c:v>
                </c:pt>
                <c:pt idx="435">
                  <c:v>-0.18091038701354506</c:v>
                </c:pt>
                <c:pt idx="436">
                  <c:v>-0.17977317356912467</c:v>
                </c:pt>
                <c:pt idx="437">
                  <c:v>-0.17864920314833363</c:v>
                </c:pt>
                <c:pt idx="438">
                  <c:v>-0.17753826467327211</c:v>
                </c:pt>
                <c:pt idx="439">
                  <c:v>-0.17644015130530946</c:v>
                </c:pt>
                <c:pt idx="440">
                  <c:v>-0.17535466034289751</c:v>
                </c:pt>
                <c:pt idx="441">
                  <c:v>-0.17428159312219238</c:v>
                </c:pt>
                <c:pt idx="442">
                  <c:v>-0.17322075492048419</c:v>
                </c:pt>
                <c:pt idx="443">
                  <c:v>-0.17217195486231401</c:v>
                </c:pt>
                <c:pt idx="444">
                  <c:v>-0.17113500582817853</c:v>
                </c:pt>
                <c:pt idx="445">
                  <c:v>-0.17010972436576288</c:v>
                </c:pt>
                <c:pt idx="446">
                  <c:v>-0.16909593060361927</c:v>
                </c:pt>
                <c:pt idx="447">
                  <c:v>-0.16809344816719721</c:v>
                </c:pt>
                <c:pt idx="448">
                  <c:v>-0.16710210409718973</c:v>
                </c:pt>
                <c:pt idx="449">
                  <c:v>-0.16612172877005119</c:v>
                </c:pt>
                <c:pt idx="450">
                  <c:v>-0.16515215582074444</c:v>
                </c:pt>
                <c:pt idx="451">
                  <c:v>-0.16419322206747161</c:v>
                </c:pt>
                <c:pt idx="452">
                  <c:v>-0.16324476743852762</c:v>
                </c:pt>
                <c:pt idx="453">
                  <c:v>-0.16230663490103348</c:v>
                </c:pt>
                <c:pt idx="454">
                  <c:v>-0.16137867039162196</c:v>
                </c:pt>
                <c:pt idx="455">
                  <c:v>-0.16046072274892856</c:v>
                </c:pt>
                <c:pt idx="456">
                  <c:v>-0.15955264364789976</c:v>
                </c:pt>
                <c:pt idx="457">
                  <c:v>-0.15865428753580543</c:v>
                </c:pt>
                <c:pt idx="458">
                  <c:v>-0.15776551156993998</c:v>
                </c:pt>
                <c:pt idx="459">
                  <c:v>-0.15688617555697787</c:v>
                </c:pt>
                <c:pt idx="460">
                  <c:v>-0.15601614189386792</c:v>
                </c:pt>
                <c:pt idx="461">
                  <c:v>-0.15515527551030547</c:v>
                </c:pt>
                <c:pt idx="462">
                  <c:v>-0.15430344381265315</c:v>
                </c:pt>
                <c:pt idx="463">
                  <c:v>-0.15346051662934126</c:v>
                </c:pt>
                <c:pt idx="464">
                  <c:v>-0.1526263661576403</c:v>
                </c:pt>
                <c:pt idx="465">
                  <c:v>-0.15180086691183733</c:v>
                </c:pt>
                <c:pt idx="466">
                  <c:v>-0.15098389567267873</c:v>
                </c:pt>
                <c:pt idx="467">
                  <c:v>-0.1501753314381456</c:v>
                </c:pt>
                <c:pt idx="468">
                  <c:v>-0.14937505537545329</c:v>
                </c:pt>
                <c:pt idx="469">
                  <c:v>-0.14858295077425554</c:v>
                </c:pt>
                <c:pt idx="470">
                  <c:v>-0.14779890300104725</c:v>
                </c:pt>
                <c:pt idx="471">
                  <c:v>-0.14702279945468802</c:v>
                </c:pt>
                <c:pt idx="472">
                  <c:v>-0.14625452952303433</c:v>
                </c:pt>
                <c:pt idx="473">
                  <c:v>-0.14549398454068319</c:v>
                </c:pt>
                <c:pt idx="474">
                  <c:v>-0.14474105774771506</c:v>
                </c:pt>
                <c:pt idx="475">
                  <c:v>-0.14399564424948372</c:v>
                </c:pt>
                <c:pt idx="476">
                  <c:v>-0.14325764097739921</c:v>
                </c:pt>
                <c:pt idx="477">
                  <c:v>-0.14252694665065244</c:v>
                </c:pt>
                <c:pt idx="478">
                  <c:v>-0.14180346173889177</c:v>
                </c:pt>
                <c:pt idx="479">
                  <c:v>-0.14108708842579687</c:v>
                </c:pt>
                <c:pt idx="480">
                  <c:v>-0.14037773057354516</c:v>
                </c:pt>
                <c:pt idx="481">
                  <c:v>-0.13967529368812784</c:v>
                </c:pt>
                <c:pt idx="482">
                  <c:v>-0.13897968488551565</c:v>
                </c:pt>
                <c:pt idx="483">
                  <c:v>-0.1382908128586133</c:v>
                </c:pt>
                <c:pt idx="484">
                  <c:v>-0.1376085878450328</c:v>
                </c:pt>
                <c:pt idx="485">
                  <c:v>-0.13693292159560941</c:v>
                </c:pt>
                <c:pt idx="486">
                  <c:v>-0.13626372734369113</c:v>
                </c:pt>
                <c:pt idx="487">
                  <c:v>-0.13560091977513195</c:v>
                </c:pt>
                <c:pt idx="488">
                  <c:v>-0.13494441499899801</c:v>
                </c:pt>
                <c:pt idx="489">
                  <c:v>-0.1342941305189787</c:v>
                </c:pt>
                <c:pt idx="490">
                  <c:v>-0.13364998520545529</c:v>
                </c:pt>
                <c:pt idx="491">
                  <c:v>-0.1330118992682171</c:v>
                </c:pt>
                <c:pt idx="492">
                  <c:v>-0.13237979422982615</c:v>
                </c:pt>
                <c:pt idx="493">
                  <c:v>-0.13175359289958266</c:v>
                </c:pt>
                <c:pt idx="494">
                  <c:v>-0.13113321934811939</c:v>
                </c:pt>
                <c:pt idx="495">
                  <c:v>-0.13051859888254694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376-4A36-BBA3-71CB63D3FB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2822368"/>
        <c:axId val="312815712"/>
      </c:scatterChart>
      <c:valAx>
        <c:axId val="312845664"/>
        <c:scaling>
          <c:orientation val="minMax"/>
          <c:min val="0.85000000000000009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63858833405343174"/>
              <c:y val="0.904791339831709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312842336"/>
        <c:crossesAt val="-80"/>
        <c:crossBetween val="midCat"/>
        <c:majorUnit val="5.000000000000001E-2"/>
      </c:valAx>
      <c:valAx>
        <c:axId val="312842336"/>
        <c:scaling>
          <c:orientation val="minMax"/>
          <c:min val="-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減衰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312845664"/>
        <c:crossesAt val="0.1"/>
        <c:crossBetween val="midCat"/>
      </c:valAx>
      <c:valAx>
        <c:axId val="312815712"/>
        <c:scaling>
          <c:orientation val="minMax"/>
          <c:min val="-25"/>
        </c:scaling>
        <c:delete val="0"/>
        <c:axPos val="r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リターンロス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0.94287489063867014"/>
              <c:y val="0.188784266550014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312822368"/>
        <c:crosses val="max"/>
        <c:crossBetween val="midCat"/>
        <c:majorUnit val="5"/>
      </c:valAx>
      <c:valAx>
        <c:axId val="3128223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12815712"/>
        <c:crossesAt val="-50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7679497686645897"/>
          <c:y val="0.57647529192940672"/>
          <c:w val="0.27666666666666667"/>
          <c:h val="0.15050342665500149"/>
        </c:manualLayout>
      </c:layout>
      <c:overlay val="1"/>
      <c:spPr>
        <a:solidFill>
          <a:schemeClr val="bg1">
            <a:alpha val="7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r>
              <a:rPr lang="en-US" altLang="ja-JP" sz="1200">
                <a:solidFill>
                  <a:schemeClr val="tx1">
                    <a:lumMod val="95000"/>
                    <a:lumOff val="5000"/>
                  </a:schemeClr>
                </a:solidFill>
              </a:rPr>
              <a:t>BPF_1</a:t>
            </a:r>
            <a:r>
              <a:rPr lang="ja-JP" altLang="en-US" sz="1200">
                <a:solidFill>
                  <a:schemeClr val="tx1">
                    <a:lumMod val="95000"/>
                    <a:lumOff val="5000"/>
                  </a:schemeClr>
                </a:solidFill>
              </a:rPr>
              <a:t>段</a:t>
            </a:r>
            <a:endParaRPr lang="en-US" altLang="ja-JP" sz="1200">
              <a:solidFill>
                <a:schemeClr val="tx1">
                  <a:lumMod val="95000"/>
                  <a:lumOff val="5000"/>
                </a:schemeClr>
              </a:solidFill>
            </a:endParaRPr>
          </a:p>
        </c:rich>
      </c:tx>
      <c:layout>
        <c:manualLayout>
          <c:xMode val="edge"/>
          <c:yMode val="edge"/>
          <c:x val="0.66766620174617808"/>
          <c:y val="9.55463062546474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2148627399939496"/>
          <c:y val="4.2949106796706119E-2"/>
          <c:w val="0.74371367991895265"/>
          <c:h val="0.80012718181067066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演算処理!$AG$33:$AG$528</c:f>
              <c:numCache>
                <c:formatCode>General</c:formatCode>
                <c:ptCount val="496"/>
                <c:pt idx="0">
                  <c:v>0.90049999999999997</c:v>
                </c:pt>
                <c:pt idx="1">
                  <c:v>0.90099999999999991</c:v>
                </c:pt>
                <c:pt idx="2">
                  <c:v>0.90149999999999986</c:v>
                </c:pt>
                <c:pt idx="3">
                  <c:v>0.9019999999999998</c:v>
                </c:pt>
                <c:pt idx="4">
                  <c:v>0.90249999999999975</c:v>
                </c:pt>
                <c:pt idx="5">
                  <c:v>0.90299999999999969</c:v>
                </c:pt>
                <c:pt idx="6">
                  <c:v>0.90349999999999964</c:v>
                </c:pt>
                <c:pt idx="7">
                  <c:v>0.90399999999999958</c:v>
                </c:pt>
                <c:pt idx="8">
                  <c:v>0.90449999999999953</c:v>
                </c:pt>
                <c:pt idx="9">
                  <c:v>0.90499999999999947</c:v>
                </c:pt>
                <c:pt idx="10">
                  <c:v>0.90549999999999942</c:v>
                </c:pt>
                <c:pt idx="11">
                  <c:v>0.90599999999999936</c:v>
                </c:pt>
                <c:pt idx="12">
                  <c:v>0.90649999999999931</c:v>
                </c:pt>
                <c:pt idx="13">
                  <c:v>0.90699999999999925</c:v>
                </c:pt>
                <c:pt idx="14">
                  <c:v>0.9074999999999992</c:v>
                </c:pt>
                <c:pt idx="15">
                  <c:v>0.90799999999999914</c:v>
                </c:pt>
                <c:pt idx="16">
                  <c:v>0.90849999999999909</c:v>
                </c:pt>
                <c:pt idx="17">
                  <c:v>0.90899999999999903</c:v>
                </c:pt>
                <c:pt idx="18">
                  <c:v>0.90949999999999898</c:v>
                </c:pt>
                <c:pt idx="19">
                  <c:v>0.90999999999999892</c:v>
                </c:pt>
                <c:pt idx="20">
                  <c:v>0.91049999999999887</c:v>
                </c:pt>
                <c:pt idx="21">
                  <c:v>0.91099999999999881</c:v>
                </c:pt>
                <c:pt idx="22">
                  <c:v>0.91149999999999876</c:v>
                </c:pt>
                <c:pt idx="23">
                  <c:v>0.9119999999999987</c:v>
                </c:pt>
                <c:pt idx="24">
                  <c:v>0.91249999999999865</c:v>
                </c:pt>
                <c:pt idx="25">
                  <c:v>0.91299999999999859</c:v>
                </c:pt>
                <c:pt idx="26">
                  <c:v>0.91349999999999854</c:v>
                </c:pt>
                <c:pt idx="27">
                  <c:v>0.91399999999999848</c:v>
                </c:pt>
                <c:pt idx="28">
                  <c:v>0.91449999999999843</c:v>
                </c:pt>
                <c:pt idx="29">
                  <c:v>0.91499999999999837</c:v>
                </c:pt>
                <c:pt idx="30">
                  <c:v>0.91549999999999832</c:v>
                </c:pt>
                <c:pt idx="31">
                  <c:v>0.91599999999999826</c:v>
                </c:pt>
                <c:pt idx="32">
                  <c:v>0.9164999999999982</c:v>
                </c:pt>
                <c:pt idx="33">
                  <c:v>0.91699999999999815</c:v>
                </c:pt>
                <c:pt idx="34">
                  <c:v>0.91749999999999809</c:v>
                </c:pt>
                <c:pt idx="35">
                  <c:v>0.91799999999999804</c:v>
                </c:pt>
                <c:pt idx="36">
                  <c:v>0.91849999999999798</c:v>
                </c:pt>
                <c:pt idx="37">
                  <c:v>0.91899999999999793</c:v>
                </c:pt>
                <c:pt idx="38">
                  <c:v>0.91949999999999787</c:v>
                </c:pt>
                <c:pt idx="39">
                  <c:v>0.91999999999999782</c:v>
                </c:pt>
                <c:pt idx="40">
                  <c:v>0.92049999999999776</c:v>
                </c:pt>
                <c:pt idx="41">
                  <c:v>0.92099999999999771</c:v>
                </c:pt>
                <c:pt idx="42">
                  <c:v>0.92149999999999765</c:v>
                </c:pt>
                <c:pt idx="43">
                  <c:v>0.9219999999999976</c:v>
                </c:pt>
                <c:pt idx="44">
                  <c:v>0.92249999999999754</c:v>
                </c:pt>
                <c:pt idx="45">
                  <c:v>0.92299999999999749</c:v>
                </c:pt>
                <c:pt idx="46">
                  <c:v>0.92349999999999743</c:v>
                </c:pt>
                <c:pt idx="47">
                  <c:v>0.92399999999999738</c:v>
                </c:pt>
                <c:pt idx="48">
                  <c:v>0.92449999999999732</c:v>
                </c:pt>
                <c:pt idx="49">
                  <c:v>0.92499999999999727</c:v>
                </c:pt>
                <c:pt idx="50">
                  <c:v>0.92549999999999721</c:v>
                </c:pt>
                <c:pt idx="51">
                  <c:v>0.92599999999999716</c:v>
                </c:pt>
                <c:pt idx="52">
                  <c:v>0.9264999999999971</c:v>
                </c:pt>
                <c:pt idx="53">
                  <c:v>0.92699999999999705</c:v>
                </c:pt>
                <c:pt idx="54">
                  <c:v>0.92749999999999699</c:v>
                </c:pt>
                <c:pt idx="55">
                  <c:v>0.92799999999999694</c:v>
                </c:pt>
                <c:pt idx="56">
                  <c:v>0.92849999999999688</c:v>
                </c:pt>
                <c:pt idx="57">
                  <c:v>0.92899999999999683</c:v>
                </c:pt>
                <c:pt idx="58">
                  <c:v>0.92949999999999677</c:v>
                </c:pt>
                <c:pt idx="59">
                  <c:v>0.92999999999999672</c:v>
                </c:pt>
                <c:pt idx="60">
                  <c:v>0.93049999999999666</c:v>
                </c:pt>
                <c:pt idx="61">
                  <c:v>0.93099999999999661</c:v>
                </c:pt>
                <c:pt idx="62">
                  <c:v>0.93149999999999655</c:v>
                </c:pt>
                <c:pt idx="63">
                  <c:v>0.9319999999999965</c:v>
                </c:pt>
                <c:pt idx="64">
                  <c:v>0.93249999999999644</c:v>
                </c:pt>
                <c:pt idx="65">
                  <c:v>0.93299999999999639</c:v>
                </c:pt>
                <c:pt idx="66">
                  <c:v>0.93349999999999633</c:v>
                </c:pt>
                <c:pt idx="67">
                  <c:v>0.93399999999999628</c:v>
                </c:pt>
                <c:pt idx="68">
                  <c:v>0.93449999999999622</c:v>
                </c:pt>
                <c:pt idx="69">
                  <c:v>0.93499999999999617</c:v>
                </c:pt>
                <c:pt idx="70">
                  <c:v>0.93549999999999611</c:v>
                </c:pt>
                <c:pt idx="71">
                  <c:v>0.93599999999999606</c:v>
                </c:pt>
                <c:pt idx="72">
                  <c:v>0.936499999999996</c:v>
                </c:pt>
                <c:pt idx="73">
                  <c:v>0.93699999999999595</c:v>
                </c:pt>
                <c:pt idx="74">
                  <c:v>0.93749999999999589</c:v>
                </c:pt>
                <c:pt idx="75">
                  <c:v>0.93799999999999584</c:v>
                </c:pt>
                <c:pt idx="76">
                  <c:v>0.93849999999999578</c:v>
                </c:pt>
                <c:pt idx="77">
                  <c:v>0.93899999999999573</c:v>
                </c:pt>
                <c:pt idx="78">
                  <c:v>0.93949999999999567</c:v>
                </c:pt>
                <c:pt idx="79">
                  <c:v>0.93999999999999562</c:v>
                </c:pt>
                <c:pt idx="80">
                  <c:v>0.94049999999999556</c:v>
                </c:pt>
                <c:pt idx="81">
                  <c:v>0.94099999999999551</c:v>
                </c:pt>
                <c:pt idx="82">
                  <c:v>0.94149999999999545</c:v>
                </c:pt>
                <c:pt idx="83">
                  <c:v>0.9419999999999954</c:v>
                </c:pt>
                <c:pt idx="84">
                  <c:v>0.94249999999999534</c:v>
                </c:pt>
                <c:pt idx="85">
                  <c:v>0.94299999999999529</c:v>
                </c:pt>
                <c:pt idx="86">
                  <c:v>0.94349999999999523</c:v>
                </c:pt>
                <c:pt idx="87">
                  <c:v>0.94399999999999518</c:v>
                </c:pt>
                <c:pt idx="88">
                  <c:v>0.94449999999999512</c:v>
                </c:pt>
                <c:pt idx="89">
                  <c:v>0.94499999999999507</c:v>
                </c:pt>
                <c:pt idx="90">
                  <c:v>0.94549999999999501</c:v>
                </c:pt>
                <c:pt idx="91">
                  <c:v>0.94599999999999496</c:v>
                </c:pt>
                <c:pt idx="92">
                  <c:v>0.9464999999999949</c:v>
                </c:pt>
                <c:pt idx="93">
                  <c:v>0.94699999999999485</c:v>
                </c:pt>
                <c:pt idx="94">
                  <c:v>0.94749999999999479</c:v>
                </c:pt>
                <c:pt idx="95">
                  <c:v>0.94799999999999474</c:v>
                </c:pt>
                <c:pt idx="96">
                  <c:v>0.94849999999999468</c:v>
                </c:pt>
                <c:pt idx="97">
                  <c:v>0.94899999999999463</c:v>
                </c:pt>
                <c:pt idx="98">
                  <c:v>0.94949999999999457</c:v>
                </c:pt>
                <c:pt idx="99">
                  <c:v>0.94999999999999452</c:v>
                </c:pt>
                <c:pt idx="100">
                  <c:v>0.95049999999999446</c:v>
                </c:pt>
                <c:pt idx="101">
                  <c:v>0.95099999999999441</c:v>
                </c:pt>
                <c:pt idx="102">
                  <c:v>0.95149999999999435</c:v>
                </c:pt>
                <c:pt idx="103">
                  <c:v>0.9519999999999943</c:v>
                </c:pt>
                <c:pt idx="104">
                  <c:v>0.95249999999999424</c:v>
                </c:pt>
                <c:pt idx="105">
                  <c:v>0.95299999999999419</c:v>
                </c:pt>
                <c:pt idx="106">
                  <c:v>0.95349999999999413</c:v>
                </c:pt>
                <c:pt idx="107">
                  <c:v>0.95399999999999407</c:v>
                </c:pt>
                <c:pt idx="108">
                  <c:v>0.95449999999999402</c:v>
                </c:pt>
                <c:pt idx="109">
                  <c:v>0.95499999999999396</c:v>
                </c:pt>
                <c:pt idx="110">
                  <c:v>0.95549999999999391</c:v>
                </c:pt>
                <c:pt idx="111">
                  <c:v>0.95599999999999385</c:v>
                </c:pt>
                <c:pt idx="112">
                  <c:v>0.9564999999999938</c:v>
                </c:pt>
                <c:pt idx="113">
                  <c:v>0.95699999999999374</c:v>
                </c:pt>
                <c:pt idx="114">
                  <c:v>0.95749999999999369</c:v>
                </c:pt>
                <c:pt idx="115">
                  <c:v>0.95799999999999363</c:v>
                </c:pt>
                <c:pt idx="116">
                  <c:v>0.95849999999999358</c:v>
                </c:pt>
                <c:pt idx="117">
                  <c:v>0.95899999999999352</c:v>
                </c:pt>
                <c:pt idx="118">
                  <c:v>0.95949999999999347</c:v>
                </c:pt>
                <c:pt idx="119">
                  <c:v>0.95999999999999341</c:v>
                </c:pt>
                <c:pt idx="120">
                  <c:v>0.96049999999999336</c:v>
                </c:pt>
                <c:pt idx="121">
                  <c:v>0.9609999999999933</c:v>
                </c:pt>
                <c:pt idx="122">
                  <c:v>0.96149999999999325</c:v>
                </c:pt>
                <c:pt idx="123">
                  <c:v>0.96199999999999319</c:v>
                </c:pt>
                <c:pt idx="124">
                  <c:v>0.96249999999999314</c:v>
                </c:pt>
                <c:pt idx="125">
                  <c:v>0.96299999999999308</c:v>
                </c:pt>
                <c:pt idx="126">
                  <c:v>0.96349999999999303</c:v>
                </c:pt>
                <c:pt idx="127">
                  <c:v>0.96399999999999297</c:v>
                </c:pt>
                <c:pt idx="128">
                  <c:v>0.96449999999999292</c:v>
                </c:pt>
                <c:pt idx="129">
                  <c:v>0.96499999999999286</c:v>
                </c:pt>
                <c:pt idx="130">
                  <c:v>0.96549999999999281</c:v>
                </c:pt>
                <c:pt idx="131">
                  <c:v>0.96599999999999275</c:v>
                </c:pt>
                <c:pt idx="132">
                  <c:v>0.9664999999999927</c:v>
                </c:pt>
                <c:pt idx="133">
                  <c:v>0.96699999999999264</c:v>
                </c:pt>
                <c:pt idx="134">
                  <c:v>0.96749999999999259</c:v>
                </c:pt>
                <c:pt idx="135">
                  <c:v>0.96799999999999253</c:v>
                </c:pt>
                <c:pt idx="136">
                  <c:v>0.96849999999999248</c:v>
                </c:pt>
                <c:pt idx="137">
                  <c:v>0.96899999999999242</c:v>
                </c:pt>
                <c:pt idx="138">
                  <c:v>0.96949999999999237</c:v>
                </c:pt>
                <c:pt idx="139">
                  <c:v>0.96999999999999231</c:v>
                </c:pt>
                <c:pt idx="140">
                  <c:v>0.97049999999999226</c:v>
                </c:pt>
                <c:pt idx="141">
                  <c:v>0.9709999999999922</c:v>
                </c:pt>
                <c:pt idx="142">
                  <c:v>0.97149999999999215</c:v>
                </c:pt>
                <c:pt idx="143">
                  <c:v>0.97199999999999209</c:v>
                </c:pt>
                <c:pt idx="144">
                  <c:v>0.97249999999999204</c:v>
                </c:pt>
                <c:pt idx="145">
                  <c:v>0.97299999999999198</c:v>
                </c:pt>
                <c:pt idx="146">
                  <c:v>0.97349999999999193</c:v>
                </c:pt>
                <c:pt idx="147">
                  <c:v>0.97399999999999187</c:v>
                </c:pt>
                <c:pt idx="148">
                  <c:v>0.97449999999999182</c:v>
                </c:pt>
                <c:pt idx="149">
                  <c:v>0.97499999999999176</c:v>
                </c:pt>
                <c:pt idx="150">
                  <c:v>0.97549999999999171</c:v>
                </c:pt>
                <c:pt idx="151">
                  <c:v>0.97599999999999165</c:v>
                </c:pt>
                <c:pt idx="152">
                  <c:v>0.9764999999999916</c:v>
                </c:pt>
                <c:pt idx="153">
                  <c:v>0.97699999999999154</c:v>
                </c:pt>
                <c:pt idx="154">
                  <c:v>0.97749999999999149</c:v>
                </c:pt>
                <c:pt idx="155">
                  <c:v>0.97799999999999143</c:v>
                </c:pt>
                <c:pt idx="156">
                  <c:v>0.97849999999999138</c:v>
                </c:pt>
                <c:pt idx="157">
                  <c:v>0.97899999999999132</c:v>
                </c:pt>
                <c:pt idx="158">
                  <c:v>0.97949999999999127</c:v>
                </c:pt>
                <c:pt idx="159">
                  <c:v>0.97999999999999121</c:v>
                </c:pt>
                <c:pt idx="160">
                  <c:v>0.98049999999999116</c:v>
                </c:pt>
                <c:pt idx="161">
                  <c:v>0.9809999999999911</c:v>
                </c:pt>
                <c:pt idx="162">
                  <c:v>0.98149999999999105</c:v>
                </c:pt>
                <c:pt idx="163">
                  <c:v>0.98199999999999099</c:v>
                </c:pt>
                <c:pt idx="164">
                  <c:v>0.98249999999999094</c:v>
                </c:pt>
                <c:pt idx="165">
                  <c:v>0.98299999999999088</c:v>
                </c:pt>
                <c:pt idx="166">
                  <c:v>0.98349999999999083</c:v>
                </c:pt>
                <c:pt idx="167">
                  <c:v>0.98399999999999077</c:v>
                </c:pt>
                <c:pt idx="168">
                  <c:v>0.98449999999999072</c:v>
                </c:pt>
                <c:pt idx="169">
                  <c:v>0.98499999999999066</c:v>
                </c:pt>
                <c:pt idx="170">
                  <c:v>0.98549999999999061</c:v>
                </c:pt>
                <c:pt idx="171">
                  <c:v>0.98599999999999055</c:v>
                </c:pt>
                <c:pt idx="172">
                  <c:v>0.9864999999999905</c:v>
                </c:pt>
                <c:pt idx="173">
                  <c:v>0.98699999999999044</c:v>
                </c:pt>
                <c:pt idx="174">
                  <c:v>0.98749999999999039</c:v>
                </c:pt>
                <c:pt idx="175">
                  <c:v>0.98799999999999033</c:v>
                </c:pt>
                <c:pt idx="176">
                  <c:v>0.98849999999999028</c:v>
                </c:pt>
                <c:pt idx="177">
                  <c:v>0.98899999999999022</c:v>
                </c:pt>
                <c:pt idx="178">
                  <c:v>0.98949999999999017</c:v>
                </c:pt>
                <c:pt idx="179">
                  <c:v>0.98999999999999011</c:v>
                </c:pt>
                <c:pt idx="180">
                  <c:v>0.99049999999999006</c:v>
                </c:pt>
                <c:pt idx="181">
                  <c:v>0.99099999999999</c:v>
                </c:pt>
                <c:pt idx="182">
                  <c:v>0.99149999999998994</c:v>
                </c:pt>
                <c:pt idx="183">
                  <c:v>0.99199999999998989</c:v>
                </c:pt>
                <c:pt idx="184">
                  <c:v>0.99249999999998983</c:v>
                </c:pt>
                <c:pt idx="185">
                  <c:v>0.99299999999998978</c:v>
                </c:pt>
                <c:pt idx="186">
                  <c:v>0.99349999999998972</c:v>
                </c:pt>
                <c:pt idx="187">
                  <c:v>0.99399999999998967</c:v>
                </c:pt>
                <c:pt idx="188">
                  <c:v>0.99449999999998961</c:v>
                </c:pt>
                <c:pt idx="189">
                  <c:v>0.99499999999998956</c:v>
                </c:pt>
                <c:pt idx="190">
                  <c:v>0.9954999999999895</c:v>
                </c:pt>
                <c:pt idx="191">
                  <c:v>0.99599999999998945</c:v>
                </c:pt>
                <c:pt idx="192">
                  <c:v>0.99649999999998939</c:v>
                </c:pt>
                <c:pt idx="193">
                  <c:v>0.99699999999998934</c:v>
                </c:pt>
                <c:pt idx="194">
                  <c:v>0.99749999999998928</c:v>
                </c:pt>
                <c:pt idx="195">
                  <c:v>0.99799999999998923</c:v>
                </c:pt>
                <c:pt idx="196">
                  <c:v>0.99849999999998917</c:v>
                </c:pt>
                <c:pt idx="197">
                  <c:v>0.99899999999998912</c:v>
                </c:pt>
                <c:pt idx="198">
                  <c:v>0.99949999999998906</c:v>
                </c:pt>
                <c:pt idx="199">
                  <c:v>0.99999999999998901</c:v>
                </c:pt>
                <c:pt idx="200">
                  <c:v>1.0004999999999891</c:v>
                </c:pt>
                <c:pt idx="201">
                  <c:v>1.000999999999989</c:v>
                </c:pt>
                <c:pt idx="202">
                  <c:v>1.001499999999989</c:v>
                </c:pt>
                <c:pt idx="203">
                  <c:v>1.0019999999999889</c:v>
                </c:pt>
                <c:pt idx="204">
                  <c:v>1.0024999999999888</c:v>
                </c:pt>
                <c:pt idx="205">
                  <c:v>1.0029999999999888</c:v>
                </c:pt>
                <c:pt idx="206">
                  <c:v>1.0034999999999887</c:v>
                </c:pt>
                <c:pt idx="207">
                  <c:v>1.0039999999999887</c:v>
                </c:pt>
                <c:pt idx="208">
                  <c:v>1.0044999999999886</c:v>
                </c:pt>
                <c:pt idx="209">
                  <c:v>1.0049999999999886</c:v>
                </c:pt>
                <c:pt idx="210">
                  <c:v>1.0054999999999885</c:v>
                </c:pt>
                <c:pt idx="211">
                  <c:v>1.0059999999999885</c:v>
                </c:pt>
                <c:pt idx="212">
                  <c:v>1.0064999999999884</c:v>
                </c:pt>
                <c:pt idx="213">
                  <c:v>1.0069999999999883</c:v>
                </c:pt>
                <c:pt idx="214">
                  <c:v>1.0074999999999883</c:v>
                </c:pt>
                <c:pt idx="215">
                  <c:v>1.0079999999999882</c:v>
                </c:pt>
                <c:pt idx="216">
                  <c:v>1.0084999999999882</c:v>
                </c:pt>
                <c:pt idx="217">
                  <c:v>1.0089999999999881</c:v>
                </c:pt>
                <c:pt idx="218">
                  <c:v>1.0094999999999881</c:v>
                </c:pt>
                <c:pt idx="219">
                  <c:v>1.009999999999988</c:v>
                </c:pt>
                <c:pt idx="220">
                  <c:v>1.010499999999988</c:v>
                </c:pt>
                <c:pt idx="221">
                  <c:v>1.0109999999999879</c:v>
                </c:pt>
                <c:pt idx="222">
                  <c:v>1.0114999999999879</c:v>
                </c:pt>
                <c:pt idx="223">
                  <c:v>1.0119999999999878</c:v>
                </c:pt>
                <c:pt idx="224">
                  <c:v>1.0124999999999877</c:v>
                </c:pt>
                <c:pt idx="225">
                  <c:v>1.0129999999999877</c:v>
                </c:pt>
                <c:pt idx="226">
                  <c:v>1.0134999999999876</c:v>
                </c:pt>
                <c:pt idx="227">
                  <c:v>1.0139999999999876</c:v>
                </c:pt>
                <c:pt idx="228">
                  <c:v>1.0144999999999875</c:v>
                </c:pt>
                <c:pt idx="229">
                  <c:v>1.0149999999999875</c:v>
                </c:pt>
                <c:pt idx="230">
                  <c:v>1.0154999999999874</c:v>
                </c:pt>
                <c:pt idx="231">
                  <c:v>1.0159999999999874</c:v>
                </c:pt>
                <c:pt idx="232">
                  <c:v>1.0164999999999873</c:v>
                </c:pt>
                <c:pt idx="233">
                  <c:v>1.0169999999999872</c:v>
                </c:pt>
                <c:pt idx="234">
                  <c:v>1.0174999999999872</c:v>
                </c:pt>
                <c:pt idx="235">
                  <c:v>1.0179999999999871</c:v>
                </c:pt>
                <c:pt idx="236">
                  <c:v>1.0184999999999871</c:v>
                </c:pt>
                <c:pt idx="237">
                  <c:v>1.018999999999987</c:v>
                </c:pt>
                <c:pt idx="238">
                  <c:v>1.019499999999987</c:v>
                </c:pt>
                <c:pt idx="239">
                  <c:v>1.0199999999999869</c:v>
                </c:pt>
                <c:pt idx="240">
                  <c:v>1.0204999999999869</c:v>
                </c:pt>
                <c:pt idx="241">
                  <c:v>1.0209999999999868</c:v>
                </c:pt>
                <c:pt idx="242">
                  <c:v>1.0214999999999868</c:v>
                </c:pt>
                <c:pt idx="243">
                  <c:v>1.0219999999999867</c:v>
                </c:pt>
                <c:pt idx="244">
                  <c:v>1.0224999999999866</c:v>
                </c:pt>
                <c:pt idx="245">
                  <c:v>1.0229999999999866</c:v>
                </c:pt>
                <c:pt idx="246">
                  <c:v>1.0234999999999865</c:v>
                </c:pt>
                <c:pt idx="247">
                  <c:v>1.0239999999999865</c:v>
                </c:pt>
                <c:pt idx="248">
                  <c:v>1.0244999999999864</c:v>
                </c:pt>
                <c:pt idx="249">
                  <c:v>1.0249999999999864</c:v>
                </c:pt>
                <c:pt idx="250">
                  <c:v>1.0254999999999863</c:v>
                </c:pt>
                <c:pt idx="251">
                  <c:v>1.0259999999999863</c:v>
                </c:pt>
                <c:pt idx="252">
                  <c:v>1.0264999999999862</c:v>
                </c:pt>
                <c:pt idx="253">
                  <c:v>1.0269999999999861</c:v>
                </c:pt>
                <c:pt idx="254">
                  <c:v>1.0274999999999861</c:v>
                </c:pt>
                <c:pt idx="255">
                  <c:v>1.027999999999986</c:v>
                </c:pt>
                <c:pt idx="256">
                  <c:v>1.028499999999986</c:v>
                </c:pt>
                <c:pt idx="257">
                  <c:v>1.0289999999999859</c:v>
                </c:pt>
                <c:pt idx="258">
                  <c:v>1.0294999999999859</c:v>
                </c:pt>
                <c:pt idx="259">
                  <c:v>1.0299999999999858</c:v>
                </c:pt>
                <c:pt idx="260">
                  <c:v>1.0304999999999858</c:v>
                </c:pt>
                <c:pt idx="261">
                  <c:v>1.0309999999999857</c:v>
                </c:pt>
                <c:pt idx="262">
                  <c:v>1.0314999999999857</c:v>
                </c:pt>
                <c:pt idx="263">
                  <c:v>1.0319999999999856</c:v>
                </c:pt>
                <c:pt idx="264">
                  <c:v>1.0324999999999855</c:v>
                </c:pt>
                <c:pt idx="265">
                  <c:v>1.0329999999999855</c:v>
                </c:pt>
                <c:pt idx="266">
                  <c:v>1.0334999999999854</c:v>
                </c:pt>
                <c:pt idx="267">
                  <c:v>1.0339999999999854</c:v>
                </c:pt>
                <c:pt idx="268">
                  <c:v>1.0344999999999853</c:v>
                </c:pt>
                <c:pt idx="269">
                  <c:v>1.0349999999999853</c:v>
                </c:pt>
                <c:pt idx="270">
                  <c:v>1.0354999999999852</c:v>
                </c:pt>
                <c:pt idx="271">
                  <c:v>1.0359999999999852</c:v>
                </c:pt>
                <c:pt idx="272">
                  <c:v>1.0364999999999851</c:v>
                </c:pt>
                <c:pt idx="273">
                  <c:v>1.036999999999985</c:v>
                </c:pt>
                <c:pt idx="274">
                  <c:v>1.037499999999985</c:v>
                </c:pt>
                <c:pt idx="275">
                  <c:v>1.0379999999999849</c:v>
                </c:pt>
                <c:pt idx="276">
                  <c:v>1.0384999999999849</c:v>
                </c:pt>
                <c:pt idx="277">
                  <c:v>1.0389999999999848</c:v>
                </c:pt>
                <c:pt idx="278">
                  <c:v>1.0394999999999848</c:v>
                </c:pt>
                <c:pt idx="279">
                  <c:v>1.0399999999999847</c:v>
                </c:pt>
                <c:pt idx="280">
                  <c:v>1.0404999999999847</c:v>
                </c:pt>
                <c:pt idx="281">
                  <c:v>1.0409999999999846</c:v>
                </c:pt>
                <c:pt idx="282">
                  <c:v>1.0414999999999845</c:v>
                </c:pt>
                <c:pt idx="283">
                  <c:v>1.0419999999999845</c:v>
                </c:pt>
                <c:pt idx="284">
                  <c:v>1.0424999999999844</c:v>
                </c:pt>
                <c:pt idx="285">
                  <c:v>1.0429999999999844</c:v>
                </c:pt>
                <c:pt idx="286">
                  <c:v>1.0434999999999843</c:v>
                </c:pt>
                <c:pt idx="287">
                  <c:v>1.0439999999999843</c:v>
                </c:pt>
                <c:pt idx="288">
                  <c:v>1.0444999999999842</c:v>
                </c:pt>
                <c:pt idx="289">
                  <c:v>1.0449999999999842</c:v>
                </c:pt>
                <c:pt idx="290">
                  <c:v>1.0454999999999841</c:v>
                </c:pt>
                <c:pt idx="291">
                  <c:v>1.0459999999999841</c:v>
                </c:pt>
                <c:pt idx="292">
                  <c:v>1.046499999999984</c:v>
                </c:pt>
                <c:pt idx="293">
                  <c:v>1.0469999999999839</c:v>
                </c:pt>
                <c:pt idx="294">
                  <c:v>1.0474999999999839</c:v>
                </c:pt>
                <c:pt idx="295">
                  <c:v>1.0479999999999838</c:v>
                </c:pt>
                <c:pt idx="296">
                  <c:v>1.0484999999999838</c:v>
                </c:pt>
                <c:pt idx="297">
                  <c:v>1.0489999999999837</c:v>
                </c:pt>
                <c:pt idx="298">
                  <c:v>1.0494999999999837</c:v>
                </c:pt>
                <c:pt idx="299">
                  <c:v>1.0499999999999836</c:v>
                </c:pt>
                <c:pt idx="300">
                  <c:v>1.0504999999999836</c:v>
                </c:pt>
                <c:pt idx="301">
                  <c:v>1.0509999999999835</c:v>
                </c:pt>
                <c:pt idx="302">
                  <c:v>1.0514999999999834</c:v>
                </c:pt>
                <c:pt idx="303">
                  <c:v>1.0519999999999834</c:v>
                </c:pt>
                <c:pt idx="304">
                  <c:v>1.0524999999999833</c:v>
                </c:pt>
                <c:pt idx="305">
                  <c:v>1.0529999999999833</c:v>
                </c:pt>
                <c:pt idx="306">
                  <c:v>1.0534999999999832</c:v>
                </c:pt>
                <c:pt idx="307">
                  <c:v>1.0539999999999832</c:v>
                </c:pt>
                <c:pt idx="308">
                  <c:v>1.0544999999999831</c:v>
                </c:pt>
                <c:pt idx="309">
                  <c:v>1.0549999999999831</c:v>
                </c:pt>
                <c:pt idx="310">
                  <c:v>1.055499999999983</c:v>
                </c:pt>
                <c:pt idx="311">
                  <c:v>1.055999999999983</c:v>
                </c:pt>
                <c:pt idx="312">
                  <c:v>1.0564999999999829</c:v>
                </c:pt>
                <c:pt idx="313">
                  <c:v>1.0569999999999828</c:v>
                </c:pt>
                <c:pt idx="314">
                  <c:v>1.0574999999999828</c:v>
                </c:pt>
                <c:pt idx="315">
                  <c:v>1.0579999999999827</c:v>
                </c:pt>
                <c:pt idx="316">
                  <c:v>1.0584999999999827</c:v>
                </c:pt>
                <c:pt idx="317">
                  <c:v>1.0589999999999826</c:v>
                </c:pt>
                <c:pt idx="318">
                  <c:v>1.0594999999999826</c:v>
                </c:pt>
                <c:pt idx="319">
                  <c:v>1.0599999999999825</c:v>
                </c:pt>
                <c:pt idx="320">
                  <c:v>1.0604999999999825</c:v>
                </c:pt>
                <c:pt idx="321">
                  <c:v>1.0609999999999824</c:v>
                </c:pt>
                <c:pt idx="322">
                  <c:v>1.0614999999999823</c:v>
                </c:pt>
                <c:pt idx="323">
                  <c:v>1.0619999999999823</c:v>
                </c:pt>
                <c:pt idx="324">
                  <c:v>1.0624999999999822</c:v>
                </c:pt>
                <c:pt idx="325">
                  <c:v>1.0629999999999822</c:v>
                </c:pt>
                <c:pt idx="326">
                  <c:v>1.0634999999999821</c:v>
                </c:pt>
                <c:pt idx="327">
                  <c:v>1.0639999999999821</c:v>
                </c:pt>
                <c:pt idx="328">
                  <c:v>1.064499999999982</c:v>
                </c:pt>
                <c:pt idx="329">
                  <c:v>1.064999999999982</c:v>
                </c:pt>
                <c:pt idx="330">
                  <c:v>1.0654999999999819</c:v>
                </c:pt>
                <c:pt idx="331">
                  <c:v>1.0659999999999819</c:v>
                </c:pt>
                <c:pt idx="332">
                  <c:v>1.0664999999999818</c:v>
                </c:pt>
                <c:pt idx="333">
                  <c:v>1.0669999999999817</c:v>
                </c:pt>
                <c:pt idx="334">
                  <c:v>1.0674999999999817</c:v>
                </c:pt>
                <c:pt idx="335">
                  <c:v>1.0679999999999816</c:v>
                </c:pt>
                <c:pt idx="336">
                  <c:v>1.0684999999999816</c:v>
                </c:pt>
                <c:pt idx="337">
                  <c:v>1.0689999999999815</c:v>
                </c:pt>
                <c:pt idx="338">
                  <c:v>1.0694999999999815</c:v>
                </c:pt>
                <c:pt idx="339">
                  <c:v>1.0699999999999814</c:v>
                </c:pt>
                <c:pt idx="340">
                  <c:v>1.0704999999999814</c:v>
                </c:pt>
                <c:pt idx="341">
                  <c:v>1.0709999999999813</c:v>
                </c:pt>
                <c:pt idx="342">
                  <c:v>1.0714999999999812</c:v>
                </c:pt>
                <c:pt idx="343">
                  <c:v>1.0719999999999812</c:v>
                </c:pt>
                <c:pt idx="344">
                  <c:v>1.0724999999999811</c:v>
                </c:pt>
                <c:pt idx="345">
                  <c:v>1.0729999999999811</c:v>
                </c:pt>
                <c:pt idx="346">
                  <c:v>1.073499999999981</c:v>
                </c:pt>
                <c:pt idx="347">
                  <c:v>1.073999999999981</c:v>
                </c:pt>
                <c:pt idx="348">
                  <c:v>1.0744999999999809</c:v>
                </c:pt>
                <c:pt idx="349">
                  <c:v>1.0749999999999809</c:v>
                </c:pt>
                <c:pt idx="350">
                  <c:v>1.0754999999999808</c:v>
                </c:pt>
                <c:pt idx="351">
                  <c:v>1.0759999999999807</c:v>
                </c:pt>
                <c:pt idx="352">
                  <c:v>1.0764999999999807</c:v>
                </c:pt>
                <c:pt idx="353">
                  <c:v>1.0769999999999806</c:v>
                </c:pt>
                <c:pt idx="354">
                  <c:v>1.0774999999999806</c:v>
                </c:pt>
                <c:pt idx="355">
                  <c:v>1.0779999999999805</c:v>
                </c:pt>
                <c:pt idx="356">
                  <c:v>1.0784999999999805</c:v>
                </c:pt>
                <c:pt idx="357">
                  <c:v>1.0789999999999804</c:v>
                </c:pt>
                <c:pt idx="358">
                  <c:v>1.0794999999999804</c:v>
                </c:pt>
                <c:pt idx="359">
                  <c:v>1.0799999999999803</c:v>
                </c:pt>
                <c:pt idx="360">
                  <c:v>1.0804999999999803</c:v>
                </c:pt>
                <c:pt idx="361">
                  <c:v>1.0809999999999802</c:v>
                </c:pt>
                <c:pt idx="362">
                  <c:v>1.0814999999999801</c:v>
                </c:pt>
                <c:pt idx="363">
                  <c:v>1.0819999999999801</c:v>
                </c:pt>
                <c:pt idx="364">
                  <c:v>1.08249999999998</c:v>
                </c:pt>
                <c:pt idx="365">
                  <c:v>1.08299999999998</c:v>
                </c:pt>
                <c:pt idx="366">
                  <c:v>1.0834999999999799</c:v>
                </c:pt>
                <c:pt idx="367">
                  <c:v>1.0839999999999799</c:v>
                </c:pt>
                <c:pt idx="368">
                  <c:v>1.0844999999999798</c:v>
                </c:pt>
                <c:pt idx="369">
                  <c:v>1.0849999999999798</c:v>
                </c:pt>
                <c:pt idx="370">
                  <c:v>1.0854999999999797</c:v>
                </c:pt>
                <c:pt idx="371">
                  <c:v>1.0859999999999796</c:v>
                </c:pt>
                <c:pt idx="372">
                  <c:v>1.0864999999999796</c:v>
                </c:pt>
                <c:pt idx="373">
                  <c:v>1.0869999999999795</c:v>
                </c:pt>
                <c:pt idx="374">
                  <c:v>1.0874999999999795</c:v>
                </c:pt>
                <c:pt idx="375">
                  <c:v>1.0879999999999794</c:v>
                </c:pt>
                <c:pt idx="376">
                  <c:v>1.0884999999999794</c:v>
                </c:pt>
                <c:pt idx="377">
                  <c:v>1.0889999999999793</c:v>
                </c:pt>
                <c:pt idx="378">
                  <c:v>1.0894999999999793</c:v>
                </c:pt>
                <c:pt idx="379">
                  <c:v>1.0899999999999792</c:v>
                </c:pt>
                <c:pt idx="380">
                  <c:v>1.0904999999999792</c:v>
                </c:pt>
                <c:pt idx="381">
                  <c:v>1.0909999999999791</c:v>
                </c:pt>
                <c:pt idx="382">
                  <c:v>1.091499999999979</c:v>
                </c:pt>
                <c:pt idx="383">
                  <c:v>1.091999999999979</c:v>
                </c:pt>
                <c:pt idx="384">
                  <c:v>1.0924999999999789</c:v>
                </c:pt>
                <c:pt idx="385">
                  <c:v>1.0929999999999789</c:v>
                </c:pt>
                <c:pt idx="386">
                  <c:v>1.0934999999999788</c:v>
                </c:pt>
                <c:pt idx="387">
                  <c:v>1.0939999999999788</c:v>
                </c:pt>
                <c:pt idx="388">
                  <c:v>1.0944999999999787</c:v>
                </c:pt>
                <c:pt idx="389">
                  <c:v>1.0949999999999787</c:v>
                </c:pt>
                <c:pt idx="390">
                  <c:v>1.0954999999999786</c:v>
                </c:pt>
                <c:pt idx="391">
                  <c:v>1.0959999999999785</c:v>
                </c:pt>
                <c:pt idx="392">
                  <c:v>1.0964999999999785</c:v>
                </c:pt>
                <c:pt idx="393">
                  <c:v>1.0969999999999784</c:v>
                </c:pt>
                <c:pt idx="394">
                  <c:v>1.0974999999999784</c:v>
                </c:pt>
                <c:pt idx="395">
                  <c:v>1.0979999999999783</c:v>
                </c:pt>
                <c:pt idx="396">
                  <c:v>1.0984999999999783</c:v>
                </c:pt>
                <c:pt idx="397">
                  <c:v>1.0989999999999782</c:v>
                </c:pt>
                <c:pt idx="398">
                  <c:v>1.0994999999999782</c:v>
                </c:pt>
                <c:pt idx="399">
                  <c:v>1.0999999999999781</c:v>
                </c:pt>
                <c:pt idx="400">
                  <c:v>1.1004999999999781</c:v>
                </c:pt>
                <c:pt idx="401">
                  <c:v>1.100999999999978</c:v>
                </c:pt>
                <c:pt idx="402">
                  <c:v>1.1014999999999779</c:v>
                </c:pt>
                <c:pt idx="403">
                  <c:v>1.1019999999999779</c:v>
                </c:pt>
                <c:pt idx="404">
                  <c:v>1.1024999999999778</c:v>
                </c:pt>
                <c:pt idx="405">
                  <c:v>1.1029999999999778</c:v>
                </c:pt>
                <c:pt idx="406">
                  <c:v>1.1034999999999777</c:v>
                </c:pt>
                <c:pt idx="407">
                  <c:v>1.1039999999999777</c:v>
                </c:pt>
                <c:pt idx="408">
                  <c:v>1.1044999999999776</c:v>
                </c:pt>
                <c:pt idx="409">
                  <c:v>1.1049999999999776</c:v>
                </c:pt>
                <c:pt idx="410">
                  <c:v>1.1054999999999775</c:v>
                </c:pt>
                <c:pt idx="411">
                  <c:v>1.1059999999999774</c:v>
                </c:pt>
                <c:pt idx="412">
                  <c:v>1.1064999999999774</c:v>
                </c:pt>
                <c:pt idx="413">
                  <c:v>1.1069999999999773</c:v>
                </c:pt>
                <c:pt idx="414">
                  <c:v>1.1074999999999773</c:v>
                </c:pt>
                <c:pt idx="415">
                  <c:v>1.1079999999999772</c:v>
                </c:pt>
                <c:pt idx="416">
                  <c:v>1.1084999999999772</c:v>
                </c:pt>
                <c:pt idx="417">
                  <c:v>1.1089999999999771</c:v>
                </c:pt>
                <c:pt idx="418">
                  <c:v>1.1094999999999771</c:v>
                </c:pt>
                <c:pt idx="419">
                  <c:v>1.109999999999977</c:v>
                </c:pt>
                <c:pt idx="420">
                  <c:v>1.1104999999999769</c:v>
                </c:pt>
                <c:pt idx="421">
                  <c:v>1.1109999999999769</c:v>
                </c:pt>
                <c:pt idx="422">
                  <c:v>1.1114999999999768</c:v>
                </c:pt>
                <c:pt idx="423">
                  <c:v>1.1119999999999768</c:v>
                </c:pt>
                <c:pt idx="424">
                  <c:v>1.1124999999999767</c:v>
                </c:pt>
                <c:pt idx="425">
                  <c:v>1.1129999999999767</c:v>
                </c:pt>
                <c:pt idx="426">
                  <c:v>1.1134999999999766</c:v>
                </c:pt>
                <c:pt idx="427">
                  <c:v>1.1139999999999766</c:v>
                </c:pt>
                <c:pt idx="428">
                  <c:v>1.1144999999999765</c:v>
                </c:pt>
                <c:pt idx="429">
                  <c:v>1.1149999999999765</c:v>
                </c:pt>
                <c:pt idx="430">
                  <c:v>1.1154999999999764</c:v>
                </c:pt>
                <c:pt idx="431">
                  <c:v>1.1159999999999763</c:v>
                </c:pt>
                <c:pt idx="432">
                  <c:v>1.1164999999999763</c:v>
                </c:pt>
                <c:pt idx="433">
                  <c:v>1.1169999999999762</c:v>
                </c:pt>
                <c:pt idx="434">
                  <c:v>1.1174999999999762</c:v>
                </c:pt>
                <c:pt idx="435">
                  <c:v>1.1179999999999761</c:v>
                </c:pt>
                <c:pt idx="436">
                  <c:v>1.1184999999999761</c:v>
                </c:pt>
                <c:pt idx="437">
                  <c:v>1.118999999999976</c:v>
                </c:pt>
                <c:pt idx="438">
                  <c:v>1.119499999999976</c:v>
                </c:pt>
                <c:pt idx="439">
                  <c:v>1.1199999999999759</c:v>
                </c:pt>
                <c:pt idx="440">
                  <c:v>1.1204999999999758</c:v>
                </c:pt>
                <c:pt idx="441">
                  <c:v>1.1209999999999758</c:v>
                </c:pt>
                <c:pt idx="442">
                  <c:v>1.1214999999999757</c:v>
                </c:pt>
                <c:pt idx="443">
                  <c:v>1.1219999999999757</c:v>
                </c:pt>
                <c:pt idx="444">
                  <c:v>1.1224999999999756</c:v>
                </c:pt>
                <c:pt idx="445">
                  <c:v>1.1229999999999756</c:v>
                </c:pt>
                <c:pt idx="446">
                  <c:v>1.1234999999999755</c:v>
                </c:pt>
                <c:pt idx="447">
                  <c:v>1.1239999999999755</c:v>
                </c:pt>
                <c:pt idx="448">
                  <c:v>1.1244999999999754</c:v>
                </c:pt>
                <c:pt idx="449">
                  <c:v>1.1249999999999754</c:v>
                </c:pt>
                <c:pt idx="450">
                  <c:v>1.1254999999999753</c:v>
                </c:pt>
                <c:pt idx="451">
                  <c:v>1.1259999999999752</c:v>
                </c:pt>
                <c:pt idx="452">
                  <c:v>1.1264999999999752</c:v>
                </c:pt>
                <c:pt idx="453">
                  <c:v>1.1269999999999751</c:v>
                </c:pt>
                <c:pt idx="454">
                  <c:v>1.1274999999999751</c:v>
                </c:pt>
                <c:pt idx="455">
                  <c:v>1.127999999999975</c:v>
                </c:pt>
                <c:pt idx="456">
                  <c:v>1.128499999999975</c:v>
                </c:pt>
                <c:pt idx="457">
                  <c:v>1.1289999999999749</c:v>
                </c:pt>
                <c:pt idx="458">
                  <c:v>1.1294999999999749</c:v>
                </c:pt>
                <c:pt idx="459">
                  <c:v>1.1299999999999748</c:v>
                </c:pt>
                <c:pt idx="460">
                  <c:v>1.1304999999999747</c:v>
                </c:pt>
                <c:pt idx="461">
                  <c:v>1.1309999999999747</c:v>
                </c:pt>
                <c:pt idx="462">
                  <c:v>1.1314999999999746</c:v>
                </c:pt>
                <c:pt idx="463">
                  <c:v>1.1319999999999746</c:v>
                </c:pt>
                <c:pt idx="464">
                  <c:v>1.1324999999999745</c:v>
                </c:pt>
                <c:pt idx="465">
                  <c:v>1.1329999999999745</c:v>
                </c:pt>
                <c:pt idx="466">
                  <c:v>1.1334999999999744</c:v>
                </c:pt>
                <c:pt idx="467">
                  <c:v>1.1339999999999744</c:v>
                </c:pt>
                <c:pt idx="468">
                  <c:v>1.1344999999999743</c:v>
                </c:pt>
                <c:pt idx="469">
                  <c:v>1.1349999999999743</c:v>
                </c:pt>
                <c:pt idx="470">
                  <c:v>1.1354999999999742</c:v>
                </c:pt>
                <c:pt idx="471">
                  <c:v>1.1359999999999741</c:v>
                </c:pt>
                <c:pt idx="472">
                  <c:v>1.1364999999999741</c:v>
                </c:pt>
                <c:pt idx="473">
                  <c:v>1.136999999999974</c:v>
                </c:pt>
                <c:pt idx="474">
                  <c:v>1.137499999999974</c:v>
                </c:pt>
                <c:pt idx="475">
                  <c:v>1.1379999999999739</c:v>
                </c:pt>
                <c:pt idx="476">
                  <c:v>1.1384999999999739</c:v>
                </c:pt>
                <c:pt idx="477">
                  <c:v>1.1389999999999738</c:v>
                </c:pt>
                <c:pt idx="478">
                  <c:v>1.1394999999999738</c:v>
                </c:pt>
                <c:pt idx="479">
                  <c:v>1.1399999999999737</c:v>
                </c:pt>
                <c:pt idx="480">
                  <c:v>1.1404999999999736</c:v>
                </c:pt>
                <c:pt idx="481">
                  <c:v>1.1409999999999736</c:v>
                </c:pt>
                <c:pt idx="482">
                  <c:v>1.1414999999999735</c:v>
                </c:pt>
                <c:pt idx="483">
                  <c:v>1.1419999999999735</c:v>
                </c:pt>
                <c:pt idx="484">
                  <c:v>1.1424999999999734</c:v>
                </c:pt>
                <c:pt idx="485">
                  <c:v>1.1429999999999734</c:v>
                </c:pt>
                <c:pt idx="486">
                  <c:v>1.1434999999999733</c:v>
                </c:pt>
                <c:pt idx="487">
                  <c:v>1.1439999999999733</c:v>
                </c:pt>
                <c:pt idx="488">
                  <c:v>1.1444999999999732</c:v>
                </c:pt>
                <c:pt idx="489">
                  <c:v>1.1449999999999732</c:v>
                </c:pt>
                <c:pt idx="490">
                  <c:v>1.1454999999999731</c:v>
                </c:pt>
                <c:pt idx="491">
                  <c:v>1.145999999999973</c:v>
                </c:pt>
                <c:pt idx="492">
                  <c:v>1.146499999999973</c:v>
                </c:pt>
                <c:pt idx="493">
                  <c:v>1.1469999999999729</c:v>
                </c:pt>
                <c:pt idx="494">
                  <c:v>1.1474999999999729</c:v>
                </c:pt>
                <c:pt idx="495">
                  <c:v>1.1479999999999728</c:v>
                </c:pt>
              </c:numCache>
            </c:numRef>
          </c:xVal>
          <c:yVal>
            <c:numRef>
              <c:f>演算処理!$AH$33:$AH$528</c:f>
              <c:numCache>
                <c:formatCode>General</c:formatCode>
                <c:ptCount val="496"/>
                <c:pt idx="0">
                  <c:v>-17.358978931455617</c:v>
                </c:pt>
                <c:pt idx="1">
                  <c:v>-17.305282064942556</c:v>
                </c:pt>
                <c:pt idx="2">
                  <c:v>-17.251398648639164</c:v>
                </c:pt>
                <c:pt idx="3">
                  <c:v>-17.197326923376803</c:v>
                </c:pt>
                <c:pt idx="4">
                  <c:v>-17.143065107246503</c:v>
                </c:pt>
                <c:pt idx="5">
                  <c:v>-17.088611395225676</c:v>
                </c:pt>
                <c:pt idx="6">
                  <c:v>-17.03396395879771</c:v>
                </c:pt>
                <c:pt idx="7">
                  <c:v>-16.979120945564489</c:v>
                </c:pt>
                <c:pt idx="8">
                  <c:v>-16.924080478851522</c:v>
                </c:pt>
                <c:pt idx="9">
                  <c:v>-16.868840657305675</c:v>
                </c:pt>
                <c:pt idx="10">
                  <c:v>-16.813399554485322</c:v>
                </c:pt>
                <c:pt idx="11">
                  <c:v>-16.757755218442764</c:v>
                </c:pt>
                <c:pt idx="12">
                  <c:v>-16.701905671298707</c:v>
                </c:pt>
                <c:pt idx="13">
                  <c:v>-16.64584890880889</c:v>
                </c:pt>
                <c:pt idx="14">
                  <c:v>-16.589582899922341</c:v>
                </c:pt>
                <c:pt idx="15">
                  <c:v>-16.53310558633148</c:v>
                </c:pt>
                <c:pt idx="16">
                  <c:v>-16.47641488201366</c:v>
                </c:pt>
                <c:pt idx="17">
                  <c:v>-16.419508672764152</c:v>
                </c:pt>
                <c:pt idx="18">
                  <c:v>-16.362384815720333</c:v>
                </c:pt>
                <c:pt idx="19">
                  <c:v>-16.305041138876895</c:v>
                </c:pt>
                <c:pt idx="20">
                  <c:v>-16.247475440592105</c:v>
                </c:pt>
                <c:pt idx="21">
                  <c:v>-16.189685489084745</c:v>
                </c:pt>
                <c:pt idx="22">
                  <c:v>-16.131669021921624</c:v>
                </c:pt>
                <c:pt idx="23">
                  <c:v>-16.073423745495646</c:v>
                </c:pt>
                <c:pt idx="24">
                  <c:v>-16.014947334494149</c:v>
                </c:pt>
                <c:pt idx="25">
                  <c:v>-15.956237431357296</c:v>
                </c:pt>
                <c:pt idx="26">
                  <c:v>-15.897291645726611</c:v>
                </c:pt>
                <c:pt idx="27">
                  <c:v>-15.838107553883203</c:v>
                </c:pt>
                <c:pt idx="28">
                  <c:v>-15.778682698175819</c:v>
                </c:pt>
                <c:pt idx="29">
                  <c:v>-15.71901458643829</c:v>
                </c:pt>
                <c:pt idx="30">
                  <c:v>-15.659100691396461</c:v>
                </c:pt>
                <c:pt idx="31">
                  <c:v>-15.598938450064349</c:v>
                </c:pt>
                <c:pt idx="32">
                  <c:v>-15.53852526312933</c:v>
                </c:pt>
                <c:pt idx="33">
                  <c:v>-15.477858494326389</c:v>
                </c:pt>
                <c:pt idx="34">
                  <c:v>-15.416935469801132</c:v>
                </c:pt>
                <c:pt idx="35">
                  <c:v>-15.355753477461487</c:v>
                </c:pt>
                <c:pt idx="36">
                  <c:v>-15.294309766318012</c:v>
                </c:pt>
                <c:pt idx="37">
                  <c:v>-15.232601545812638</c:v>
                </c:pt>
                <c:pt idx="38">
                  <c:v>-15.170625985135782</c:v>
                </c:pt>
                <c:pt idx="39">
                  <c:v>-15.108380212531642</c:v>
                </c:pt>
                <c:pt idx="40">
                  <c:v>-15.045861314591702</c:v>
                </c:pt>
                <c:pt idx="41">
                  <c:v>-14.983066335536321</c:v>
                </c:pt>
                <c:pt idx="42">
                  <c:v>-14.919992276484226</c:v>
                </c:pt>
                <c:pt idx="43">
                  <c:v>-14.856636094710034</c:v>
                </c:pt>
                <c:pt idx="44">
                  <c:v>-14.792994702889633</c:v>
                </c:pt>
                <c:pt idx="45">
                  <c:v>-14.729064968333441</c:v>
                </c:pt>
                <c:pt idx="46">
                  <c:v>-14.664843712207485</c:v>
                </c:pt>
                <c:pt idx="47">
                  <c:v>-14.6003277087424</c:v>
                </c:pt>
                <c:pt idx="48">
                  <c:v>-14.535513684430247</c:v>
                </c:pt>
                <c:pt idx="49">
                  <c:v>-14.47039831720935</c:v>
                </c:pt>
                <c:pt idx="50">
                  <c:v>-14.404978235637094</c:v>
                </c:pt>
                <c:pt idx="51">
                  <c:v>-14.339250018050841</c:v>
                </c:pt>
                <c:pt idx="52">
                  <c:v>-14.273210191717139</c:v>
                </c:pt>
                <c:pt idx="53">
                  <c:v>-14.206855231969319</c:v>
                </c:pt>
                <c:pt idx="54">
                  <c:v>-14.140181561333712</c:v>
                </c:pt>
                <c:pt idx="55">
                  <c:v>-14.073185548644755</c:v>
                </c:pt>
                <c:pt idx="56">
                  <c:v>-14.005863508149197</c:v>
                </c:pt>
                <c:pt idx="57">
                  <c:v>-13.938211698599805</c:v>
                </c:pt>
                <c:pt idx="58">
                  <c:v>-13.87022632233891</c:v>
                </c:pt>
                <c:pt idx="59">
                  <c:v>-13.801903524372307</c:v>
                </c:pt>
                <c:pt idx="60">
                  <c:v>-13.733239391433775</c:v>
                </c:pt>
                <c:pt idx="61">
                  <c:v>-13.66422995104112</c:v>
                </c:pt>
                <c:pt idx="62">
                  <c:v>-13.594871170544085</c:v>
                </c:pt>
                <c:pt idx="63">
                  <c:v>-13.525158956164972</c:v>
                </c:pt>
                <c:pt idx="64">
                  <c:v>-13.455089152032656</c:v>
                </c:pt>
                <c:pt idx="65">
                  <c:v>-13.38465753921108</c:v>
                </c:pt>
                <c:pt idx="66">
                  <c:v>-13.313859834722964</c:v>
                </c:pt>
                <c:pt idx="67">
                  <c:v>-13.242691690569925</c:v>
                </c:pt>
                <c:pt idx="68">
                  <c:v>-13.171148692750265</c:v>
                </c:pt>
                <c:pt idx="69">
                  <c:v>-13.099226360275624</c:v>
                </c:pt>
                <c:pt idx="70">
                  <c:v>-13.026920144188061</c:v>
                </c:pt>
                <c:pt idx="71">
                  <c:v>-12.954225426579097</c:v>
                </c:pt>
                <c:pt idx="72">
                  <c:v>-12.8811375196125</c:v>
                </c:pt>
                <c:pt idx="73">
                  <c:v>-12.807651664552861</c:v>
                </c:pt>
                <c:pt idx="74">
                  <c:v>-12.733763030801867</c:v>
                </c:pt>
                <c:pt idx="75">
                  <c:v>-12.659466714944742</c:v>
                </c:pt>
                <c:pt idx="76">
                  <c:v>-12.584757739809469</c:v>
                </c:pt>
                <c:pt idx="77">
                  <c:v>-12.50963105354138</c:v>
                </c:pt>
                <c:pt idx="78">
                  <c:v>-12.434081528696272</c:v>
                </c:pt>
                <c:pt idx="79">
                  <c:v>-12.358103961355392</c:v>
                </c:pt>
                <c:pt idx="80">
                  <c:v>-12.281693070265852</c:v>
                </c:pt>
                <c:pt idx="81">
                  <c:v>-12.204843496010431</c:v>
                </c:pt>
                <c:pt idx="82">
                  <c:v>-12.127549800210959</c:v>
                </c:pt>
                <c:pt idx="83">
                  <c:v>-12.049806464770382</c:v>
                </c:pt>
                <c:pt idx="84">
                  <c:v>-11.971607891157861</c:v>
                </c:pt>
                <c:pt idx="85">
                  <c:v>-11.892948399743219</c:v>
                </c:pt>
                <c:pt idx="86">
                  <c:v>-11.813822229186293</c:v>
                </c:pt>
                <c:pt idx="87">
                  <c:v>-11.734223535887915</c:v>
                </c:pt>
                <c:pt idx="88">
                  <c:v>-11.654146393509532</c:v>
                </c:pt>
                <c:pt idx="89">
                  <c:v>-11.573584792569395</c:v>
                </c:pt>
                <c:pt idx="90">
                  <c:v>-11.492532640123581</c:v>
                </c:pt>
                <c:pt idx="91">
                  <c:v>-11.410983759540997</c:v>
                </c:pt>
                <c:pt idx="92">
                  <c:v>-11.328931890382332</c:v>
                </c:pt>
                <c:pt idx="93">
                  <c:v>-11.246370688393725</c:v>
                </c:pt>
                <c:pt idx="94">
                  <c:v>-11.163293725626735</c:v>
                </c:pt>
                <c:pt idx="95">
                  <c:v>-11.079694490697431</c:v>
                </c:pt>
                <c:pt idx="96">
                  <c:v>-10.995566389198343</c:v>
                </c:pt>
                <c:pt idx="97">
                  <c:v>-10.910902744278028</c:v>
                </c:pt>
                <c:pt idx="98">
                  <c:v>-10.825696797404692</c:v>
                </c:pt>
                <c:pt idx="99">
                  <c:v>-10.73994170933128</c:v>
                </c:pt>
                <c:pt idx="100">
                  <c:v>-10.653630561281135</c:v>
                </c:pt>
                <c:pt idx="101">
                  <c:v>-10.566756356374867</c:v>
                </c:pt>
                <c:pt idx="102">
                  <c:v>-10.479312021320833</c:v>
                </c:pt>
                <c:pt idx="103">
                  <c:v>-10.391290408393562</c:v>
                </c:pt>
                <c:pt idx="104">
                  <c:v>-10.302684297726465</c:v>
                </c:pt>
                <c:pt idx="105">
                  <c:v>-10.213486399947207</c:v>
                </c:pt>
                <c:pt idx="106">
                  <c:v>-10.123689359187091</c:v>
                </c:pt>
                <c:pt idx="107">
                  <c:v>-10.033285756497568</c:v>
                </c:pt>
                <c:pt idx="108">
                  <c:v>-9.9422681137105577</c:v>
                </c:pt>
                <c:pt idx="109">
                  <c:v>-9.8506288977818741</c:v>
                </c:pt>
                <c:pt idx="110">
                  <c:v>-9.7583605256605992</c:v>
                </c:pt>
                <c:pt idx="111">
                  <c:v>-9.665455369730612</c:v>
                </c:pt>
                <c:pt idx="112">
                  <c:v>-9.5719057638744758</c:v>
                </c:pt>
                <c:pt idx="113">
                  <c:v>-9.4777040102143477</c:v>
                </c:pt>
                <c:pt idx="114">
                  <c:v>-9.3828423865883455</c:v>
                </c:pt>
                <c:pt idx="115">
                  <c:v>-9.2873131548267533</c:v>
                </c:pt>
                <c:pt idx="116">
                  <c:v>-9.1911085698969544</c:v>
                </c:pt>
                <c:pt idx="117">
                  <c:v>-9.0942208899921226</c:v>
                </c:pt>
                <c:pt idx="118">
                  <c:v>-8.9966423876448705</c:v>
                </c:pt>
                <c:pt idx="119">
                  <c:v>-8.8983653619536405</c:v>
                </c:pt>
                <c:pt idx="120">
                  <c:v>-8.7993821520171522</c:v>
                </c:pt>
                <c:pt idx="121">
                  <c:v>-8.6996851516798799</c:v>
                </c:pt>
                <c:pt idx="122">
                  <c:v>-8.5992668256999565</c:v>
                </c:pt>
                <c:pt idx="123">
                  <c:v>-8.4981197274603364</c:v>
                </c:pt>
                <c:pt idx="124">
                  <c:v>-8.3962365183534651</c:v>
                </c:pt>
                <c:pt idx="125">
                  <c:v>-8.2936099889807622</c:v>
                </c:pt>
                <c:pt idx="126">
                  <c:v>-8.1902330823193878</c:v>
                </c:pt>
                <c:pt idx="127">
                  <c:v>-8.0860989190209391</c:v>
                </c:pt>
                <c:pt idx="128">
                  <c:v>-7.9812008250202551</c:v>
                </c:pt>
                <c:pt idx="129">
                  <c:v>-7.8755323616462611</c:v>
                </c:pt>
                <c:pt idx="130">
                  <c:v>-7.7690873584421407</c:v>
                </c:pt>
                <c:pt idx="131">
                  <c:v>-7.6618599489183739</c:v>
                </c:pt>
                <c:pt idx="132">
                  <c:v>-7.5538446094789933</c:v>
                </c:pt>
                <c:pt idx="133">
                  <c:v>-7.4450362017804386</c:v>
                </c:pt>
                <c:pt idx="134">
                  <c:v>-7.335430018801345</c:v>
                </c:pt>
                <c:pt idx="135">
                  <c:v>-7.225021834922698</c:v>
                </c:pt>
                <c:pt idx="136">
                  <c:v>-7.1138079603392104</c:v>
                </c:pt>
                <c:pt idx="137">
                  <c:v>-7.0017853001462784</c:v>
                </c:pt>
                <c:pt idx="138">
                  <c:v>-6.8889514184704677</c:v>
                </c:pt>
                <c:pt idx="139">
                  <c:v>-6.7753046080369241</c:v>
                </c:pt>
                <c:pt idx="140">
                  <c:v>-6.6608439655929139</c:v>
                </c:pt>
                <c:pt idx="141">
                  <c:v>-6.5455694736338534</c:v>
                </c:pt>
                <c:pt idx="142">
                  <c:v>-6.4294820889052096</c:v>
                </c:pt>
                <c:pt idx="143">
                  <c:v>-6.3125838381815189</c:v>
                </c:pt>
                <c:pt idx="144">
                  <c:v>-6.194877921851706</c:v>
                </c:pt>
                <c:pt idx="145">
                  <c:v>-6.0763688258666759</c:v>
                </c:pt>
                <c:pt idx="146">
                  <c:v>-5.9570624426318375</c:v>
                </c:pt>
                <c:pt idx="147">
                  <c:v>-5.8369662014513599</c:v>
                </c:pt>
                <c:pt idx="148">
                  <c:v>-5.7160892091535311</c:v>
                </c:pt>
                <c:pt idx="149">
                  <c:v>-5.5944424015449092</c:v>
                </c:pt>
                <c:pt idx="150">
                  <c:v>-5.4720387063549039</c:v>
                </c:pt>
                <c:pt idx="151">
                  <c:v>-5.3488932183405034</c:v>
                </c:pt>
                <c:pt idx="152">
                  <c:v>-5.2250233872210741</c:v>
                </c:pt>
                <c:pt idx="153">
                  <c:v>-5.1004492191029307</c:v>
                </c:pt>
                <c:pt idx="154">
                  <c:v>-4.975193492032183</c:v>
                </c:pt>
                <c:pt idx="155">
                  <c:v>-4.8492819862775454</c:v>
                </c:pt>
                <c:pt idx="156">
                  <c:v>-4.7227437298899115</c:v>
                </c:pt>
                <c:pt idx="157">
                  <c:v>-4.5956112600096315</c:v>
                </c:pt>
                <c:pt idx="158">
                  <c:v>-4.4679209002901805</c:v>
                </c:pt>
                <c:pt idx="159">
                  <c:v>-4.3397130546748617</c:v>
                </c:pt>
                <c:pt idx="160">
                  <c:v>-4.2110325175952301</c:v>
                </c:pt>
                <c:pt idx="161">
                  <c:v>-4.0819288004505614</c:v>
                </c:pt>
                <c:pt idx="162">
                  <c:v>-3.9524564739719992</c:v>
                </c:pt>
                <c:pt idx="163">
                  <c:v>-3.8226755257633362</c:v>
                </c:pt>
                <c:pt idx="164">
                  <c:v>-3.6926517319390095</c:v>
                </c:pt>
                <c:pt idx="165">
                  <c:v>-3.5624570413393735</c:v>
                </c:pt>
                <c:pt idx="166">
                  <c:v>-3.4321699702874198</c:v>
                </c:pt>
                <c:pt idx="167">
                  <c:v>-3.3018760052520664</c:v>
                </c:pt>
                <c:pt idx="168">
                  <c:v>-3.1716680100962829</c:v>
                </c:pt>
                <c:pt idx="169">
                  <c:v>-3.0416466338072183</c:v>
                </c:pt>
                <c:pt idx="170">
                  <c:v>-2.9119207137282368</c:v>
                </c:pt>
                <c:pt idx="171">
                  <c:v>-2.7826076683389918</c:v>
                </c:pt>
                <c:pt idx="172">
                  <c:v>-2.6538338725632342</c:v>
                </c:pt>
                <c:pt idx="173">
                  <c:v>-2.5257350074331226</c:v>
                </c:pt>
                <c:pt idx="174">
                  <c:v>-2.3984563747182155</c:v>
                </c:pt>
                <c:pt idx="175">
                  <c:v>-2.2721531658609431</c:v>
                </c:pt>
                <c:pt idx="176">
                  <c:v>-2.1469906732761213</c:v>
                </c:pt>
                <c:pt idx="177">
                  <c:v>-2.0231444308164122</c:v>
                </c:pt>
                <c:pt idx="178">
                  <c:v>-1.9008002690282231</c:v>
                </c:pt>
                <c:pt idx="179">
                  <c:v>-1.7801542697914057</c:v>
                </c:pt>
                <c:pt idx="180">
                  <c:v>-1.6614126041302921</c:v>
                </c:pt>
                <c:pt idx="181">
                  <c:v>-1.5447912364933294</c:v>
                </c:pt>
                <c:pt idx="182">
                  <c:v>-1.4305154787276122</c:v>
                </c:pt>
                <c:pt idx="183">
                  <c:v>-1.3188193774318502</c:v>
                </c:pt>
                <c:pt idx="184">
                  <c:v>-1.2099449194703267</c:v>
                </c:pt>
                <c:pt idx="185">
                  <c:v>-1.1041410422811879</c:v>
                </c:pt>
                <c:pt idx="186">
                  <c:v>-1.0016624383126898</c:v>
                </c:pt>
                <c:pt idx="187">
                  <c:v>-0.90276814654559123</c:v>
                </c:pt>
                <c:pt idx="188">
                  <c:v>-0.80771992865162734</c:v>
                </c:pt>
                <c:pt idx="189">
                  <c:v>-0.71678043288908522</c:v>
                </c:pt>
                <c:pt idx="190">
                  <c:v>-0.63021115528473581</c:v>
                </c:pt>
                <c:pt idx="191">
                  <c:v>-0.54827021485970306</c:v>
                </c:pt>
                <c:pt idx="192">
                  <c:v>-0.47120996741531107</c:v>
                </c:pt>
                <c:pt idx="193">
                  <c:v>-0.3992744904111783</c:v>
                </c:pt>
                <c:pt idx="194">
                  <c:v>-0.33269697937676967</c:v>
                </c:pt>
                <c:pt idx="195">
                  <c:v>-0.27169710367124811</c:v>
                </c:pt>
                <c:pt idx="196">
                  <c:v>-0.21647837577828466</c:v>
                </c:pt>
                <c:pt idx="197">
                  <c:v>-0.16722559321561503</c:v>
                </c:pt>
                <c:pt idx="198">
                  <c:v>-0.12410241510454141</c:v>
                </c:pt>
                <c:pt idx="199">
                  <c:v>-8.7249136103259961E-2</c:v>
                </c:pt>
                <c:pt idx="200">
                  <c:v>-5.6780718489124485E-2</c:v>
                </c:pt>
                <c:pt idx="201">
                  <c:v>-3.2785138555542132E-2</c:v>
                </c:pt>
                <c:pt idx="202">
                  <c:v>-1.5322096216660343E-2</c:v>
                </c:pt>
                <c:pt idx="203">
                  <c:v>-4.4221270202644625E-3</c:v>
                </c:pt>
                <c:pt idx="204">
                  <c:v>-8.6144065654430156E-5</c:v>
                </c:pt>
                <c:pt idx="205">
                  <c:v>-2.2854241748954786E-3</c:v>
                </c:pt>
                <c:pt idx="206">
                  <c:v>-1.0962038752384634E-2</c:v>
                </c:pt>
                <c:pt idx="207">
                  <c:v>-2.6029715830683871E-2</c:v>
                </c:pt>
                <c:pt idx="208">
                  <c:v>-4.7375106584278764E-2</c:v>
                </c:pt>
                <c:pt idx="209">
                  <c:v>-7.4859417782077886E-2</c:v>
                </c:pt>
                <c:pt idx="210">
                  <c:v>-0.10832036181846887</c:v>
                </c:pt>
                <c:pt idx="211">
                  <c:v>-0.14757436853189862</c:v>
                </c:pt>
                <c:pt idx="212">
                  <c:v>-0.19241899823281947</c:v>
                </c:pt>
                <c:pt idx="213">
                  <c:v>-0.24263549327932976</c:v>
                </c:pt>
                <c:pt idx="214">
                  <c:v>-0.29799140604377544</c:v>
                </c:pt>
                <c:pt idx="215">
                  <c:v>-0.35824324394686358</c:v>
                </c:pt>
                <c:pt idx="216">
                  <c:v>-0.42313907702211917</c:v>
                </c:pt>
                <c:pt idx="217">
                  <c:v>-0.49242105976709738</c:v>
                </c:pt>
                <c:pt idx="218">
                  <c:v>-0.56582782636388484</c:v>
                </c:pt>
                <c:pt idx="219">
                  <c:v>-0.64309672623952874</c:v>
                </c:pt>
                <c:pt idx="220">
                  <c:v>-0.72396587495849696</c:v>
                </c:pt>
                <c:pt idx="221">
                  <c:v>-0.80817600322250294</c:v>
                </c:pt>
                <c:pt idx="222">
                  <c:v>-0.89547209400277106</c:v>
                </c:pt>
                <c:pt idx="223">
                  <c:v>-0.98560480432940012</c:v>
                </c:pt>
                <c:pt idx="224">
                  <c:v>-1.0783316738719473</c:v>
                </c:pt>
                <c:pt idx="225">
                  <c:v>-1.1734181270970898</c:v>
                </c:pt>
                <c:pt idx="226">
                  <c:v>-1.2706382794726543</c:v>
                </c:pt>
                <c:pt idx="227">
                  <c:v>-1.3697755609434201</c:v>
                </c:pt>
                <c:pt idx="228">
                  <c:v>-1.4706231718043106</c:v>
                </c:pt>
                <c:pt idx="229">
                  <c:v>-1.5729843872390727</c:v>
                </c:pt>
                <c:pt idx="230">
                  <c:v>-1.6766727272865762</c:v>
                </c:pt>
                <c:pt idx="231">
                  <c:v>-1.7815120089551724</c:v>
                </c:pt>
                <c:pt idx="232">
                  <c:v>-1.8873362967376845</c:v>
                </c:pt>
                <c:pt idx="233">
                  <c:v>-1.993989766991465</c:v>
                </c:pt>
                <c:pt idx="234">
                  <c:v>-2.1013265006274424</c:v>
                </c:pt>
                <c:pt idx="235">
                  <c:v>-2.2092102173824482</c:v>
                </c:pt>
                <c:pt idx="236">
                  <c:v>-2.3175139636957747</c:v>
                </c:pt>
                <c:pt idx="237">
                  <c:v>-2.4261197649279778</c:v>
                </c:pt>
                <c:pt idx="238">
                  <c:v>-2.5349182513908532</c:v>
                </c:pt>
                <c:pt idx="239">
                  <c:v>-2.6438082664336098</c:v>
                </c:pt>
                <c:pt idx="240">
                  <c:v>-2.7526964636742264</c:v>
                </c:pt>
                <c:pt idx="241">
                  <c:v>-2.8614968993937411</c:v>
                </c:pt>
                <c:pt idx="242">
                  <c:v>-2.9701306251305652</c:v>
                </c:pt>
                <c:pt idx="243">
                  <c:v>-3.0785252846293898</c:v>
                </c:pt>
                <c:pt idx="244">
                  <c:v>-3.1866147185118034</c:v>
                </c:pt>
                <c:pt idx="245">
                  <c:v>-3.2943385793437936</c:v>
                </c:pt>
                <c:pt idx="246">
                  <c:v>-3.4016419591700982</c:v>
                </c:pt>
                <c:pt idx="247">
                  <c:v>-3.508475031065184</c:v>
                </c:pt>
                <c:pt idx="248">
                  <c:v>-3.6147927058059031</c:v>
                </c:pt>
                <c:pt idx="249">
                  <c:v>-3.7205543043939477</c:v>
                </c:pt>
                <c:pt idx="250">
                  <c:v>-3.8257232468434337</c:v>
                </c:pt>
                <c:pt idx="251">
                  <c:v>-3.9302667573875461</c:v>
                </c:pt>
                <c:pt idx="252">
                  <c:v>-4.0341555860481657</c:v>
                </c:pt>
                <c:pt idx="253">
                  <c:v>-4.1373637463402853</c:v>
                </c:pt>
                <c:pt idx="254">
                  <c:v>-4.2398682687504898</c:v>
                </c:pt>
                <c:pt idx="255">
                  <c:v>-4.3416489695237646</c:v>
                </c:pt>
                <c:pt idx="256">
                  <c:v>-4.4426882342157352</c:v>
                </c:pt>
                <c:pt idx="257">
                  <c:v>-4.5429708154118318</c:v>
                </c:pt>
                <c:pt idx="258">
                  <c:v>-4.6424836439765027</c:v>
                </c:pt>
                <c:pt idx="259">
                  <c:v>-4.7412156531737306</c:v>
                </c:pt>
                <c:pt idx="260">
                  <c:v>-4.8391576149889755</c:v>
                </c:pt>
                <c:pt idx="261">
                  <c:v>-4.9363019879833949</c:v>
                </c:pt>
                <c:pt idx="262">
                  <c:v>-5.0326427760168873</c:v>
                </c:pt>
                <c:pt idx="263">
                  <c:v>-5.1281753971922059</c:v>
                </c:pt>
                <c:pt idx="264">
                  <c:v>-5.2228965623890282</c:v>
                </c:pt>
                <c:pt idx="265">
                  <c:v>-5.3168041627797304</c:v>
                </c:pt>
                <c:pt idx="266">
                  <c:v>-5.4098971657429749</c:v>
                </c:pt>
                <c:pt idx="267">
                  <c:v>-5.5021755186170127</c:v>
                </c:pt>
                <c:pt idx="268">
                  <c:v>-5.5936400597621159</c:v>
                </c:pt>
                <c:pt idx="269">
                  <c:v>-5.6842924364292369</c:v>
                </c:pt>
                <c:pt idx="270">
                  <c:v>-5.7741350289594751</c:v>
                </c:pt>
                <c:pt idx="271">
                  <c:v>-5.8631708808665834</c:v>
                </c:pt>
                <c:pt idx="272">
                  <c:v>-5.9514036343815828</c:v>
                </c:pt>
                <c:pt idx="273">
                  <c:v>-6.0388374710646353</c:v>
                </c:pt>
                <c:pt idx="274">
                  <c:v>-6.1254770571142769</c:v>
                </c:pt>
                <c:pt idx="275">
                  <c:v>-6.2113274930287998</c:v>
                </c:pt>
                <c:pt idx="276">
                  <c:v>-6.2963942672970754</c:v>
                </c:pt>
                <c:pt idx="277">
                  <c:v>-6.3806832138182488</c:v>
                </c:pt>
                <c:pt idx="278">
                  <c:v>-6.464200472770675</c:v>
                </c:pt>
                <c:pt idx="279">
                  <c:v>-6.5469524546695981</c:v>
                </c:pt>
                <c:pt idx="280">
                  <c:v>-6.6289458073721041</c:v>
                </c:pt>
                <c:pt idx="281">
                  <c:v>-6.7101873858046428</c:v>
                </c:pt>
                <c:pt idx="282">
                  <c:v>-6.7906842242050827</c:v>
                </c:pt>
                <c:pt idx="283">
                  <c:v>-6.870443510686278</c:v>
                </c:pt>
                <c:pt idx="284">
                  <c:v>-6.9494725639422139</c:v>
                </c:pt>
                <c:pt idx="285">
                  <c:v>-7.027778811931304</c:v>
                </c:pt>
                <c:pt idx="286">
                  <c:v>-7.1053697723834874</c:v>
                </c:pt>
                <c:pt idx="287">
                  <c:v>-7.1822530349893823</c:v>
                </c:pt>
                <c:pt idx="288">
                  <c:v>-7.2584362451403814</c:v>
                </c:pt>
                <c:pt idx="289">
                  <c:v>-7.3339270890984789</c:v>
                </c:pt>
                <c:pt idx="290">
                  <c:v>-7.4087332804836334</c:v>
                </c:pt>
                <c:pt idx="291">
                  <c:v>-7.4828625479754578</c:v>
                </c:pt>
                <c:pt idx="292">
                  <c:v>-7.5563226241332551</c:v>
                </c:pt>
                <c:pt idx="293">
                  <c:v>-7.6291212352462567</c:v>
                </c:pt>
                <c:pt idx="294">
                  <c:v>-7.7012660921324771</c:v>
                </c:pt>
                <c:pt idx="295">
                  <c:v>-7.7727648818108364</c:v>
                </c:pt>
                <c:pt idx="296">
                  <c:v>-7.8436252599769984</c:v>
                </c:pt>
                <c:pt idx="297">
                  <c:v>-7.9138548442187879</c:v>
                </c:pt>
                <c:pt idx="298">
                  <c:v>-7.9834612079119625</c:v>
                </c:pt>
                <c:pt idx="299">
                  <c:v>-8.0524518747415481</c:v>
                </c:pt>
                <c:pt idx="300">
                  <c:v>-8.1208343137984365</c:v>
                </c:pt>
                <c:pt idx="301">
                  <c:v>-8.1886159352047159</c:v>
                </c:pt>
                <c:pt idx="302">
                  <c:v>-8.2558040862244688</c:v>
                </c:pt>
                <c:pt idx="303">
                  <c:v>-8.3224060478208433</c:v>
                </c:pt>
                <c:pt idx="304">
                  <c:v>-8.3884290316225645</c:v>
                </c:pt>
                <c:pt idx="305">
                  <c:v>-8.4538801772661447</c:v>
                </c:pt>
                <c:pt idx="306">
                  <c:v>-8.5187665500828285</c:v>
                </c:pt>
                <c:pt idx="307">
                  <c:v>-8.5830951391014949</c:v>
                </c:pt>
                <c:pt idx="308">
                  <c:v>-8.6468728553410159</c:v>
                </c:pt>
                <c:pt idx="309">
                  <c:v>-8.7101065303676766</c:v>
                </c:pt>
                <c:pt idx="310">
                  <c:v>-8.7728029150951912</c:v>
                </c:pt>
                <c:pt idx="311">
                  <c:v>-8.8349686788064794</c:v>
                </c:pt>
                <c:pt idx="312">
                  <c:v>-8.8966104083780824</c:v>
                </c:pt>
                <c:pt idx="313">
                  <c:v>-8.9577346076895914</c:v>
                </c:pt>
                <c:pt idx="314">
                  <c:v>-9.018347697201758</c:v>
                </c:pt>
                <c:pt idx="315">
                  <c:v>-9.0784560136883528</c:v>
                </c:pt>
                <c:pt idx="316">
                  <c:v>-9.1380658101078858</c:v>
                </c:pt>
                <c:pt idx="317">
                  <c:v>-9.1971832556023791</c:v>
                </c:pt>
                <c:pt idx="318">
                  <c:v>-9.2558144356117253</c:v>
                </c:pt>
                <c:pt idx="319">
                  <c:v>-9.3139653520923531</c:v>
                </c:pt>
                <c:pt idx="320">
                  <c:v>-9.3716419238307225</c:v>
                </c:pt>
                <c:pt idx="321">
                  <c:v>-9.4288499868420992</c:v>
                </c:pt>
                <c:pt idx="322">
                  <c:v>-9.4855952948463109</c:v>
                </c:pt>
                <c:pt idx="323">
                  <c:v>-9.5418835198127603</c:v>
                </c:pt>
                <c:pt idx="324">
                  <c:v>-9.5977202525673491</c:v>
                </c:pt>
                <c:pt idx="325">
                  <c:v>-9.6531110034549013</c:v>
                </c:pt>
                <c:pt idx="326">
                  <c:v>-9.7080612030509243</c:v>
                </c:pt>
                <c:pt idx="327">
                  <c:v>-9.7625762029172076</c:v>
                </c:pt>
                <c:pt idx="328">
                  <c:v>-9.8166612763960259</c:v>
                </c:pt>
                <c:pt idx="329">
                  <c:v>-9.8703216194383323</c:v>
                </c:pt>
                <c:pt idx="330">
                  <c:v>-9.9235623514616726</c:v>
                </c:pt>
                <c:pt idx="331">
                  <c:v>-9.9763885162336532</c:v>
                </c:pt>
                <c:pt idx="332">
                  <c:v>-10.028805082777552</c:v>
                </c:pt>
                <c:pt idx="333">
                  <c:v>-10.080816946296585</c:v>
                </c:pt>
                <c:pt idx="334">
                  <c:v>-10.13242892911383</c:v>
                </c:pt>
                <c:pt idx="335">
                  <c:v>-10.18364578162501</c:v>
                </c:pt>
                <c:pt idx="336">
                  <c:v>-10.234472183261605</c:v>
                </c:pt>
                <c:pt idx="337">
                  <c:v>-10.284912743461824</c:v>
                </c:pt>
                <c:pt idx="338">
                  <c:v>-10.334972002647538</c:v>
                </c:pt>
                <c:pt idx="339">
                  <c:v>-10.384654433204904</c:v>
                </c:pt>
                <c:pt idx="340">
                  <c:v>-10.433964440467275</c:v>
                </c:pt>
                <c:pt idx="341">
                  <c:v>-10.482906363698472</c:v>
                </c:pt>
                <c:pt idx="342">
                  <c:v>-10.53148447707507</c:v>
                </c:pt>
                <c:pt idx="343">
                  <c:v>-10.579702990666435</c:v>
                </c:pt>
                <c:pt idx="344">
                  <c:v>-10.627566051411206</c:v>
                </c:pt>
                <c:pt idx="345">
                  <c:v>-10.675077744089087</c:v>
                </c:pt>
                <c:pt idx="346">
                  <c:v>-10.722242092287201</c:v>
                </c:pt>
                <c:pt idx="347">
                  <c:v>-10.769063059359782</c:v>
                </c:pt>
                <c:pt idx="348">
                  <c:v>-10.815544549380757</c:v>
                </c:pt>
                <c:pt idx="349">
                  <c:v>-10.861690408088194</c:v>
                </c:pt>
                <c:pt idx="350">
                  <c:v>-10.907504423820216</c:v>
                </c:pt>
                <c:pt idx="351">
                  <c:v>-10.952990328441706</c:v>
                </c:pt>
                <c:pt idx="352">
                  <c:v>-10.998151798261322</c:v>
                </c:pt>
                <c:pt idx="353">
                  <c:v>-11.042992454938382</c:v>
                </c:pt>
                <c:pt idx="354">
                  <c:v>-11.087515866379295</c:v>
                </c:pt>
                <c:pt idx="355">
                  <c:v>-11.131725547623077</c:v>
                </c:pt>
                <c:pt idx="356">
                  <c:v>-11.175624961715771</c:v>
                </c:pt>
                <c:pt idx="357">
                  <c:v>-11.219217520573551</c:v>
                </c:pt>
                <c:pt idx="358">
                  <c:v>-11.262506585834196</c:v>
                </c:pt>
                <c:pt idx="359">
                  <c:v>-11.305495469696851</c:v>
                </c:pt>
                <c:pt idx="360">
                  <c:v>-11.348187435749892</c:v>
                </c:pt>
                <c:pt idx="361">
                  <c:v>-11.390585699786866</c:v>
                </c:pt>
                <c:pt idx="362">
                  <c:v>-11.432693430610312</c:v>
                </c:pt>
                <c:pt idx="363">
                  <c:v>-11.474513750823514</c:v>
                </c:pt>
                <c:pt idx="364">
                  <c:v>-11.516049737610089</c:v>
                </c:pt>
                <c:pt idx="365">
                  <c:v>-11.557304423501479</c:v>
                </c:pt>
                <c:pt idx="366">
                  <c:v>-11.598280797132272</c:v>
                </c:pt>
                <c:pt idx="367">
                  <c:v>-11.638981803983356</c:v>
                </c:pt>
                <c:pt idx="368">
                  <c:v>-11.679410347113159</c:v>
                </c:pt>
                <c:pt idx="369">
                  <c:v>-11.71956928787672</c:v>
                </c:pt>
                <c:pt idx="370">
                  <c:v>-11.759461446632965</c:v>
                </c:pt>
                <c:pt idx="371">
                  <c:v>-11.799089603439974</c:v>
                </c:pt>
                <c:pt idx="372">
                  <c:v>-11.838456498738672</c:v>
                </c:pt>
                <c:pt idx="373">
                  <c:v>-11.877564834024668</c:v>
                </c:pt>
                <c:pt idx="374">
                  <c:v>-11.916417272508683</c:v>
                </c:pt>
                <c:pt idx="375">
                  <c:v>-11.955016439765476</c:v>
                </c:pt>
                <c:pt idx="376">
                  <c:v>-11.993364924371456</c:v>
                </c:pt>
                <c:pt idx="377">
                  <c:v>-12.031465278531176</c:v>
                </c:pt>
                <c:pt idx="378">
                  <c:v>-12.069320018692666</c:v>
                </c:pt>
                <c:pt idx="379">
                  <c:v>-12.106931626151971</c:v>
                </c:pt>
                <c:pt idx="380">
                  <c:v>-12.14430254764685</c:v>
                </c:pt>
                <c:pt idx="381">
                  <c:v>-12.181435195939873</c:v>
                </c:pt>
                <c:pt idx="382">
                  <c:v>-12.21833195039104</c:v>
                </c:pt>
                <c:pt idx="383">
                  <c:v>-12.254995157520092</c:v>
                </c:pt>
                <c:pt idx="384">
                  <c:v>-12.291427131558621</c:v>
                </c:pt>
                <c:pt idx="385">
                  <c:v>-12.327630154992184</c:v>
                </c:pt>
                <c:pt idx="386">
                  <c:v>-12.363606479092542</c:v>
                </c:pt>
                <c:pt idx="387">
                  <c:v>-12.399358324440193</c:v>
                </c:pt>
                <c:pt idx="388">
                  <c:v>-12.434887881437348</c:v>
                </c:pt>
                <c:pt idx="389">
                  <c:v>-12.470197310811526</c:v>
                </c:pt>
                <c:pt idx="390">
                  <c:v>-12.505288744109864</c:v>
                </c:pt>
                <c:pt idx="391">
                  <c:v>-12.540164284184385</c:v>
                </c:pt>
                <c:pt idx="392">
                  <c:v>-12.574826005668305</c:v>
                </c:pt>
                <c:pt idx="393">
                  <c:v>-12.609275955443589</c:v>
                </c:pt>
                <c:pt idx="394">
                  <c:v>-12.64351615309983</c:v>
                </c:pt>
                <c:pt idx="395">
                  <c:v>-12.677548591384692</c:v>
                </c:pt>
                <c:pt idx="396">
                  <c:v>-12.711375236646056</c:v>
                </c:pt>
                <c:pt idx="397">
                  <c:v>-12.744998029265901</c:v>
                </c:pt>
                <c:pt idx="398">
                  <c:v>-12.778418884086243</c:v>
                </c:pt>
                <c:pt idx="399">
                  <c:v>-12.811639690827171</c:v>
                </c:pt>
                <c:pt idx="400">
                  <c:v>-12.844662314497102</c:v>
                </c:pt>
                <c:pt idx="401">
                  <c:v>-12.877488595795526</c:v>
                </c:pt>
                <c:pt idx="402">
                  <c:v>-12.910120351508205</c:v>
                </c:pt>
                <c:pt idx="403">
                  <c:v>-12.942559374895131</c:v>
                </c:pt>
                <c:pt idx="404">
                  <c:v>-12.974807436071288</c:v>
                </c:pt>
                <c:pt idx="405">
                  <c:v>-13.006866282380344</c:v>
                </c:pt>
                <c:pt idx="406">
                  <c:v>-13.038737638761486</c:v>
                </c:pt>
                <c:pt idx="407">
                  <c:v>-13.070423208109432</c:v>
                </c:pt>
                <c:pt idx="408">
                  <c:v>-13.101924671627872</c:v>
                </c:pt>
                <c:pt idx="409">
                  <c:v>-13.133243689176247</c:v>
                </c:pt>
                <c:pt idx="410">
                  <c:v>-13.164381899610358</c:v>
                </c:pt>
                <c:pt idx="411">
                  <c:v>-13.195340921116454</c:v>
                </c:pt>
                <c:pt idx="412">
                  <c:v>-13.226122351539392</c:v>
                </c:pt>
                <c:pt idx="413">
                  <c:v>-13.256727768704621</c:v>
                </c:pt>
                <c:pt idx="414">
                  <c:v>-13.287158730734346</c:v>
                </c:pt>
                <c:pt idx="415">
                  <c:v>-13.317416776357838</c:v>
                </c:pt>
                <c:pt idx="416">
                  <c:v>-13.347503425216106</c:v>
                </c:pt>
                <c:pt idx="417">
                  <c:v>-13.377420178160957</c:v>
                </c:pt>
                <c:pt idx="418">
                  <c:v>-13.407168517548664</c:v>
                </c:pt>
                <c:pt idx="419">
                  <c:v>-13.436749907528181</c:v>
                </c:pt>
                <c:pt idx="420">
                  <c:v>-13.466165794324198</c:v>
                </c:pt>
                <c:pt idx="421">
                  <c:v>-13.495417606515016</c:v>
                </c:pt>
                <c:pt idx="422">
                  <c:v>-13.524506755305381</c:v>
                </c:pt>
                <c:pt idx="423">
                  <c:v>-13.553434634794341</c:v>
                </c:pt>
                <c:pt idx="424">
                  <c:v>-13.582202622238349</c:v>
                </c:pt>
                <c:pt idx="425">
                  <c:v>-13.610812078309511</c:v>
                </c:pt>
                <c:pt idx="426">
                  <c:v>-13.639264347349236</c:v>
                </c:pt>
                <c:pt idx="427">
                  <c:v>-13.667560757617302</c:v>
                </c:pt>
                <c:pt idx="428">
                  <c:v>-13.695702621536483</c:v>
                </c:pt>
                <c:pt idx="429">
                  <c:v>-13.723691235932696</c:v>
                </c:pt>
                <c:pt idx="430">
                  <c:v>-13.751527882271004</c:v>
                </c:pt>
                <c:pt idx="431">
                  <c:v>-13.77921382688722</c:v>
                </c:pt>
                <c:pt idx="432">
                  <c:v>-13.806750321215542</c:v>
                </c:pt>
                <c:pt idx="433">
                  <c:v>-13.834138602012056</c:v>
                </c:pt>
                <c:pt idx="434">
                  <c:v>-13.861379891574249</c:v>
                </c:pt>
                <c:pt idx="435">
                  <c:v>-13.888475397956714</c:v>
                </c:pt>
                <c:pt idx="436">
                  <c:v>-13.915426315182968</c:v>
                </c:pt>
                <c:pt idx="437">
                  <c:v>-13.942233823453559</c:v>
                </c:pt>
                <c:pt idx="438">
                  <c:v>-13.968899089350511</c:v>
                </c:pt>
                <c:pt idx="439">
                  <c:v>-13.995423266038149</c:v>
                </c:pt>
                <c:pt idx="440">
                  <c:v>-14.021807493460452</c:v>
                </c:pt>
                <c:pt idx="441">
                  <c:v>-14.048052898534905</c:v>
                </c:pt>
                <c:pt idx="442">
                  <c:v>-14.074160595342986</c:v>
                </c:pt>
                <c:pt idx="443">
                  <c:v>-14.10013168531732</c:v>
                </c:pt>
                <c:pt idx="444">
                  <c:v>-14.125967257425604</c:v>
                </c:pt>
                <c:pt idx="445">
                  <c:v>-14.151668388351336</c:v>
                </c:pt>
                <c:pt idx="446">
                  <c:v>-14.177236142671379</c:v>
                </c:pt>
                <c:pt idx="447">
                  <c:v>-14.202671573030511</c:v>
                </c:pt>
                <c:pt idx="448">
                  <c:v>-14.227975720312928</c:v>
                </c:pt>
                <c:pt idx="449">
                  <c:v>-14.253149613810823</c:v>
                </c:pt>
                <c:pt idx="450">
                  <c:v>-14.27819427139006</c:v>
                </c:pt>
                <c:pt idx="451">
                  <c:v>-14.303110699653026</c:v>
                </c:pt>
                <c:pt idx="452">
                  <c:v>-14.327899894098682</c:v>
                </c:pt>
                <c:pt idx="453">
                  <c:v>-14.35256283927991</c:v>
                </c:pt>
                <c:pt idx="454">
                  <c:v>-14.377100508958183</c:v>
                </c:pt>
                <c:pt idx="455">
                  <c:v>-14.401513866255568</c:v>
                </c:pt>
                <c:pt idx="456">
                  <c:v>-14.425803863804283</c:v>
                </c:pt>
                <c:pt idx="457">
                  <c:v>-14.449971443893553</c:v>
                </c:pt>
                <c:pt idx="458">
                  <c:v>-14.474017538614131</c:v>
                </c:pt>
                <c:pt idx="459">
                  <c:v>-14.497943070000357</c:v>
                </c:pt>
                <c:pt idx="460">
                  <c:v>-14.521748950169806</c:v>
                </c:pt>
                <c:pt idx="461">
                  <c:v>-14.545436081460645</c:v>
                </c:pt>
                <c:pt idx="462">
                  <c:v>-14.569005356566677</c:v>
                </c:pt>
                <c:pt idx="463">
                  <c:v>-14.592457658670146</c:v>
                </c:pt>
                <c:pt idx="464">
                  <c:v>-14.615793861572319</c:v>
                </c:pt>
                <c:pt idx="465">
                  <c:v>-14.639014829821946</c:v>
                </c:pt>
                <c:pt idx="466">
                  <c:v>-14.662121418841584</c:v>
                </c:pt>
                <c:pt idx="467">
                  <c:v>-14.685114475051828</c:v>
                </c:pt>
                <c:pt idx="468">
                  <c:v>-14.707994835993489</c:v>
                </c:pt>
                <c:pt idx="469">
                  <c:v>-14.730763330447843</c:v>
                </c:pt>
                <c:pt idx="470">
                  <c:v>-14.753420778554817</c:v>
                </c:pt>
                <c:pt idx="471">
                  <c:v>-14.775967991929313</c:v>
                </c:pt>
                <c:pt idx="472">
                  <c:v>-14.79840577377562</c:v>
                </c:pt>
                <c:pt idx="473">
                  <c:v>-14.820734918999992</c:v>
                </c:pt>
                <c:pt idx="474">
                  <c:v>-14.842956214321335</c:v>
                </c:pt>
                <c:pt idx="475">
                  <c:v>-14.865070438380211</c:v>
                </c:pt>
                <c:pt idx="476">
                  <c:v>-14.887078361846019</c:v>
                </c:pt>
                <c:pt idx="477">
                  <c:v>-14.908980747522433</c:v>
                </c:pt>
                <c:pt idx="478">
                  <c:v>-14.930778350451243</c:v>
                </c:pt>
                <c:pt idx="479">
                  <c:v>-14.952471918014435</c:v>
                </c:pt>
                <c:pt idx="480">
                  <c:v>-14.974062190034726</c:v>
                </c:pt>
                <c:pt idx="481">
                  <c:v>-14.995549898874431</c:v>
                </c:pt>
                <c:pt idx="482">
                  <c:v>-15.016935769532827</c:v>
                </c:pt>
                <c:pt idx="483">
                  <c:v>-15.038220519741918</c:v>
                </c:pt>
                <c:pt idx="484">
                  <c:v>-15.059404860060736</c:v>
                </c:pt>
                <c:pt idx="485">
                  <c:v>-15.080489493968127</c:v>
                </c:pt>
                <c:pt idx="486">
                  <c:v>-15.101475117954102</c:v>
                </c:pt>
                <c:pt idx="487">
                  <c:v>-15.122362421609733</c:v>
                </c:pt>
                <c:pt idx="488">
                  <c:v>-15.143152087715663</c:v>
                </c:pt>
                <c:pt idx="489">
                  <c:v>-15.163844792329266</c:v>
                </c:pt>
                <c:pt idx="490">
                  <c:v>-15.18444120487035</c:v>
                </c:pt>
                <c:pt idx="491">
                  <c:v>-15.204941988205665</c:v>
                </c:pt>
                <c:pt idx="492">
                  <c:v>-15.225347798732018</c:v>
                </c:pt>
                <c:pt idx="493">
                  <c:v>-15.24565928645811</c:v>
                </c:pt>
                <c:pt idx="494">
                  <c:v>-15.265877095085171</c:v>
                </c:pt>
                <c:pt idx="495">
                  <c:v>-15.286001862086273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FAA-4561-B1C2-30E6E1F609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5359855"/>
        <c:axId val="1505358191"/>
      </c:scatterChart>
      <c:scatterChart>
        <c:scatterStyle val="lineMarker"/>
        <c:varyColors val="0"/>
        <c:ser>
          <c:idx val="1"/>
          <c:order val="1"/>
          <c:tx>
            <c:v>群遅延特性</c:v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演算処理!$AG$33:$AG$528</c:f>
              <c:numCache>
                <c:formatCode>General</c:formatCode>
                <c:ptCount val="496"/>
                <c:pt idx="0">
                  <c:v>0.90049999999999997</c:v>
                </c:pt>
                <c:pt idx="1">
                  <c:v>0.90099999999999991</c:v>
                </c:pt>
                <c:pt idx="2">
                  <c:v>0.90149999999999986</c:v>
                </c:pt>
                <c:pt idx="3">
                  <c:v>0.9019999999999998</c:v>
                </c:pt>
                <c:pt idx="4">
                  <c:v>0.90249999999999975</c:v>
                </c:pt>
                <c:pt idx="5">
                  <c:v>0.90299999999999969</c:v>
                </c:pt>
                <c:pt idx="6">
                  <c:v>0.90349999999999964</c:v>
                </c:pt>
                <c:pt idx="7">
                  <c:v>0.90399999999999958</c:v>
                </c:pt>
                <c:pt idx="8">
                  <c:v>0.90449999999999953</c:v>
                </c:pt>
                <c:pt idx="9">
                  <c:v>0.90499999999999947</c:v>
                </c:pt>
                <c:pt idx="10">
                  <c:v>0.90549999999999942</c:v>
                </c:pt>
                <c:pt idx="11">
                  <c:v>0.90599999999999936</c:v>
                </c:pt>
                <c:pt idx="12">
                  <c:v>0.90649999999999931</c:v>
                </c:pt>
                <c:pt idx="13">
                  <c:v>0.90699999999999925</c:v>
                </c:pt>
                <c:pt idx="14">
                  <c:v>0.9074999999999992</c:v>
                </c:pt>
                <c:pt idx="15">
                  <c:v>0.90799999999999914</c:v>
                </c:pt>
                <c:pt idx="16">
                  <c:v>0.90849999999999909</c:v>
                </c:pt>
                <c:pt idx="17">
                  <c:v>0.90899999999999903</c:v>
                </c:pt>
                <c:pt idx="18">
                  <c:v>0.90949999999999898</c:v>
                </c:pt>
                <c:pt idx="19">
                  <c:v>0.90999999999999892</c:v>
                </c:pt>
                <c:pt idx="20">
                  <c:v>0.91049999999999887</c:v>
                </c:pt>
                <c:pt idx="21">
                  <c:v>0.91099999999999881</c:v>
                </c:pt>
                <c:pt idx="22">
                  <c:v>0.91149999999999876</c:v>
                </c:pt>
                <c:pt idx="23">
                  <c:v>0.9119999999999987</c:v>
                </c:pt>
                <c:pt idx="24">
                  <c:v>0.91249999999999865</c:v>
                </c:pt>
                <c:pt idx="25">
                  <c:v>0.91299999999999859</c:v>
                </c:pt>
                <c:pt idx="26">
                  <c:v>0.91349999999999854</c:v>
                </c:pt>
                <c:pt idx="27">
                  <c:v>0.91399999999999848</c:v>
                </c:pt>
                <c:pt idx="28">
                  <c:v>0.91449999999999843</c:v>
                </c:pt>
                <c:pt idx="29">
                  <c:v>0.91499999999999837</c:v>
                </c:pt>
                <c:pt idx="30">
                  <c:v>0.91549999999999832</c:v>
                </c:pt>
                <c:pt idx="31">
                  <c:v>0.91599999999999826</c:v>
                </c:pt>
                <c:pt idx="32">
                  <c:v>0.9164999999999982</c:v>
                </c:pt>
                <c:pt idx="33">
                  <c:v>0.91699999999999815</c:v>
                </c:pt>
                <c:pt idx="34">
                  <c:v>0.91749999999999809</c:v>
                </c:pt>
                <c:pt idx="35">
                  <c:v>0.91799999999999804</c:v>
                </c:pt>
                <c:pt idx="36">
                  <c:v>0.91849999999999798</c:v>
                </c:pt>
                <c:pt idx="37">
                  <c:v>0.91899999999999793</c:v>
                </c:pt>
                <c:pt idx="38">
                  <c:v>0.91949999999999787</c:v>
                </c:pt>
                <c:pt idx="39">
                  <c:v>0.91999999999999782</c:v>
                </c:pt>
                <c:pt idx="40">
                  <c:v>0.92049999999999776</c:v>
                </c:pt>
                <c:pt idx="41">
                  <c:v>0.92099999999999771</c:v>
                </c:pt>
                <c:pt idx="42">
                  <c:v>0.92149999999999765</c:v>
                </c:pt>
                <c:pt idx="43">
                  <c:v>0.9219999999999976</c:v>
                </c:pt>
                <c:pt idx="44">
                  <c:v>0.92249999999999754</c:v>
                </c:pt>
                <c:pt idx="45">
                  <c:v>0.92299999999999749</c:v>
                </c:pt>
                <c:pt idx="46">
                  <c:v>0.92349999999999743</c:v>
                </c:pt>
                <c:pt idx="47">
                  <c:v>0.92399999999999738</c:v>
                </c:pt>
                <c:pt idx="48">
                  <c:v>0.92449999999999732</c:v>
                </c:pt>
                <c:pt idx="49">
                  <c:v>0.92499999999999727</c:v>
                </c:pt>
                <c:pt idx="50">
                  <c:v>0.92549999999999721</c:v>
                </c:pt>
                <c:pt idx="51">
                  <c:v>0.92599999999999716</c:v>
                </c:pt>
                <c:pt idx="52">
                  <c:v>0.9264999999999971</c:v>
                </c:pt>
                <c:pt idx="53">
                  <c:v>0.92699999999999705</c:v>
                </c:pt>
                <c:pt idx="54">
                  <c:v>0.92749999999999699</c:v>
                </c:pt>
                <c:pt idx="55">
                  <c:v>0.92799999999999694</c:v>
                </c:pt>
                <c:pt idx="56">
                  <c:v>0.92849999999999688</c:v>
                </c:pt>
                <c:pt idx="57">
                  <c:v>0.92899999999999683</c:v>
                </c:pt>
                <c:pt idx="58">
                  <c:v>0.92949999999999677</c:v>
                </c:pt>
                <c:pt idx="59">
                  <c:v>0.92999999999999672</c:v>
                </c:pt>
                <c:pt idx="60">
                  <c:v>0.93049999999999666</c:v>
                </c:pt>
                <c:pt idx="61">
                  <c:v>0.93099999999999661</c:v>
                </c:pt>
                <c:pt idx="62">
                  <c:v>0.93149999999999655</c:v>
                </c:pt>
                <c:pt idx="63">
                  <c:v>0.9319999999999965</c:v>
                </c:pt>
                <c:pt idx="64">
                  <c:v>0.93249999999999644</c:v>
                </c:pt>
                <c:pt idx="65">
                  <c:v>0.93299999999999639</c:v>
                </c:pt>
                <c:pt idx="66">
                  <c:v>0.93349999999999633</c:v>
                </c:pt>
                <c:pt idx="67">
                  <c:v>0.93399999999999628</c:v>
                </c:pt>
                <c:pt idx="68">
                  <c:v>0.93449999999999622</c:v>
                </c:pt>
                <c:pt idx="69">
                  <c:v>0.93499999999999617</c:v>
                </c:pt>
                <c:pt idx="70">
                  <c:v>0.93549999999999611</c:v>
                </c:pt>
                <c:pt idx="71">
                  <c:v>0.93599999999999606</c:v>
                </c:pt>
                <c:pt idx="72">
                  <c:v>0.936499999999996</c:v>
                </c:pt>
                <c:pt idx="73">
                  <c:v>0.93699999999999595</c:v>
                </c:pt>
                <c:pt idx="74">
                  <c:v>0.93749999999999589</c:v>
                </c:pt>
                <c:pt idx="75">
                  <c:v>0.93799999999999584</c:v>
                </c:pt>
                <c:pt idx="76">
                  <c:v>0.93849999999999578</c:v>
                </c:pt>
                <c:pt idx="77">
                  <c:v>0.93899999999999573</c:v>
                </c:pt>
                <c:pt idx="78">
                  <c:v>0.93949999999999567</c:v>
                </c:pt>
                <c:pt idx="79">
                  <c:v>0.93999999999999562</c:v>
                </c:pt>
                <c:pt idx="80">
                  <c:v>0.94049999999999556</c:v>
                </c:pt>
                <c:pt idx="81">
                  <c:v>0.94099999999999551</c:v>
                </c:pt>
                <c:pt idx="82">
                  <c:v>0.94149999999999545</c:v>
                </c:pt>
                <c:pt idx="83">
                  <c:v>0.9419999999999954</c:v>
                </c:pt>
                <c:pt idx="84">
                  <c:v>0.94249999999999534</c:v>
                </c:pt>
                <c:pt idx="85">
                  <c:v>0.94299999999999529</c:v>
                </c:pt>
                <c:pt idx="86">
                  <c:v>0.94349999999999523</c:v>
                </c:pt>
                <c:pt idx="87">
                  <c:v>0.94399999999999518</c:v>
                </c:pt>
                <c:pt idx="88">
                  <c:v>0.94449999999999512</c:v>
                </c:pt>
                <c:pt idx="89">
                  <c:v>0.94499999999999507</c:v>
                </c:pt>
                <c:pt idx="90">
                  <c:v>0.94549999999999501</c:v>
                </c:pt>
                <c:pt idx="91">
                  <c:v>0.94599999999999496</c:v>
                </c:pt>
                <c:pt idx="92">
                  <c:v>0.9464999999999949</c:v>
                </c:pt>
                <c:pt idx="93">
                  <c:v>0.94699999999999485</c:v>
                </c:pt>
                <c:pt idx="94">
                  <c:v>0.94749999999999479</c:v>
                </c:pt>
                <c:pt idx="95">
                  <c:v>0.94799999999999474</c:v>
                </c:pt>
                <c:pt idx="96">
                  <c:v>0.94849999999999468</c:v>
                </c:pt>
                <c:pt idx="97">
                  <c:v>0.94899999999999463</c:v>
                </c:pt>
                <c:pt idx="98">
                  <c:v>0.94949999999999457</c:v>
                </c:pt>
                <c:pt idx="99">
                  <c:v>0.94999999999999452</c:v>
                </c:pt>
                <c:pt idx="100">
                  <c:v>0.95049999999999446</c:v>
                </c:pt>
                <c:pt idx="101">
                  <c:v>0.95099999999999441</c:v>
                </c:pt>
                <c:pt idx="102">
                  <c:v>0.95149999999999435</c:v>
                </c:pt>
                <c:pt idx="103">
                  <c:v>0.9519999999999943</c:v>
                </c:pt>
                <c:pt idx="104">
                  <c:v>0.95249999999999424</c:v>
                </c:pt>
                <c:pt idx="105">
                  <c:v>0.95299999999999419</c:v>
                </c:pt>
                <c:pt idx="106">
                  <c:v>0.95349999999999413</c:v>
                </c:pt>
                <c:pt idx="107">
                  <c:v>0.95399999999999407</c:v>
                </c:pt>
                <c:pt idx="108">
                  <c:v>0.95449999999999402</c:v>
                </c:pt>
                <c:pt idx="109">
                  <c:v>0.95499999999999396</c:v>
                </c:pt>
                <c:pt idx="110">
                  <c:v>0.95549999999999391</c:v>
                </c:pt>
                <c:pt idx="111">
                  <c:v>0.95599999999999385</c:v>
                </c:pt>
                <c:pt idx="112">
                  <c:v>0.9564999999999938</c:v>
                </c:pt>
                <c:pt idx="113">
                  <c:v>0.95699999999999374</c:v>
                </c:pt>
                <c:pt idx="114">
                  <c:v>0.95749999999999369</c:v>
                </c:pt>
                <c:pt idx="115">
                  <c:v>0.95799999999999363</c:v>
                </c:pt>
                <c:pt idx="116">
                  <c:v>0.95849999999999358</c:v>
                </c:pt>
                <c:pt idx="117">
                  <c:v>0.95899999999999352</c:v>
                </c:pt>
                <c:pt idx="118">
                  <c:v>0.95949999999999347</c:v>
                </c:pt>
                <c:pt idx="119">
                  <c:v>0.95999999999999341</c:v>
                </c:pt>
                <c:pt idx="120">
                  <c:v>0.96049999999999336</c:v>
                </c:pt>
                <c:pt idx="121">
                  <c:v>0.9609999999999933</c:v>
                </c:pt>
                <c:pt idx="122">
                  <c:v>0.96149999999999325</c:v>
                </c:pt>
                <c:pt idx="123">
                  <c:v>0.96199999999999319</c:v>
                </c:pt>
                <c:pt idx="124">
                  <c:v>0.96249999999999314</c:v>
                </c:pt>
                <c:pt idx="125">
                  <c:v>0.96299999999999308</c:v>
                </c:pt>
                <c:pt idx="126">
                  <c:v>0.96349999999999303</c:v>
                </c:pt>
                <c:pt idx="127">
                  <c:v>0.96399999999999297</c:v>
                </c:pt>
                <c:pt idx="128">
                  <c:v>0.96449999999999292</c:v>
                </c:pt>
                <c:pt idx="129">
                  <c:v>0.96499999999999286</c:v>
                </c:pt>
                <c:pt idx="130">
                  <c:v>0.96549999999999281</c:v>
                </c:pt>
                <c:pt idx="131">
                  <c:v>0.96599999999999275</c:v>
                </c:pt>
                <c:pt idx="132">
                  <c:v>0.9664999999999927</c:v>
                </c:pt>
                <c:pt idx="133">
                  <c:v>0.96699999999999264</c:v>
                </c:pt>
                <c:pt idx="134">
                  <c:v>0.96749999999999259</c:v>
                </c:pt>
                <c:pt idx="135">
                  <c:v>0.96799999999999253</c:v>
                </c:pt>
                <c:pt idx="136">
                  <c:v>0.96849999999999248</c:v>
                </c:pt>
                <c:pt idx="137">
                  <c:v>0.96899999999999242</c:v>
                </c:pt>
                <c:pt idx="138">
                  <c:v>0.96949999999999237</c:v>
                </c:pt>
                <c:pt idx="139">
                  <c:v>0.96999999999999231</c:v>
                </c:pt>
                <c:pt idx="140">
                  <c:v>0.97049999999999226</c:v>
                </c:pt>
                <c:pt idx="141">
                  <c:v>0.9709999999999922</c:v>
                </c:pt>
                <c:pt idx="142">
                  <c:v>0.97149999999999215</c:v>
                </c:pt>
                <c:pt idx="143">
                  <c:v>0.97199999999999209</c:v>
                </c:pt>
                <c:pt idx="144">
                  <c:v>0.97249999999999204</c:v>
                </c:pt>
                <c:pt idx="145">
                  <c:v>0.97299999999999198</c:v>
                </c:pt>
                <c:pt idx="146">
                  <c:v>0.97349999999999193</c:v>
                </c:pt>
                <c:pt idx="147">
                  <c:v>0.97399999999999187</c:v>
                </c:pt>
                <c:pt idx="148">
                  <c:v>0.97449999999999182</c:v>
                </c:pt>
                <c:pt idx="149">
                  <c:v>0.97499999999999176</c:v>
                </c:pt>
                <c:pt idx="150">
                  <c:v>0.97549999999999171</c:v>
                </c:pt>
                <c:pt idx="151">
                  <c:v>0.97599999999999165</c:v>
                </c:pt>
                <c:pt idx="152">
                  <c:v>0.9764999999999916</c:v>
                </c:pt>
                <c:pt idx="153">
                  <c:v>0.97699999999999154</c:v>
                </c:pt>
                <c:pt idx="154">
                  <c:v>0.97749999999999149</c:v>
                </c:pt>
                <c:pt idx="155">
                  <c:v>0.97799999999999143</c:v>
                </c:pt>
                <c:pt idx="156">
                  <c:v>0.97849999999999138</c:v>
                </c:pt>
                <c:pt idx="157">
                  <c:v>0.97899999999999132</c:v>
                </c:pt>
                <c:pt idx="158">
                  <c:v>0.97949999999999127</c:v>
                </c:pt>
                <c:pt idx="159">
                  <c:v>0.97999999999999121</c:v>
                </c:pt>
                <c:pt idx="160">
                  <c:v>0.98049999999999116</c:v>
                </c:pt>
                <c:pt idx="161">
                  <c:v>0.9809999999999911</c:v>
                </c:pt>
                <c:pt idx="162">
                  <c:v>0.98149999999999105</c:v>
                </c:pt>
                <c:pt idx="163">
                  <c:v>0.98199999999999099</c:v>
                </c:pt>
                <c:pt idx="164">
                  <c:v>0.98249999999999094</c:v>
                </c:pt>
                <c:pt idx="165">
                  <c:v>0.98299999999999088</c:v>
                </c:pt>
                <c:pt idx="166">
                  <c:v>0.98349999999999083</c:v>
                </c:pt>
                <c:pt idx="167">
                  <c:v>0.98399999999999077</c:v>
                </c:pt>
                <c:pt idx="168">
                  <c:v>0.98449999999999072</c:v>
                </c:pt>
                <c:pt idx="169">
                  <c:v>0.98499999999999066</c:v>
                </c:pt>
                <c:pt idx="170">
                  <c:v>0.98549999999999061</c:v>
                </c:pt>
                <c:pt idx="171">
                  <c:v>0.98599999999999055</c:v>
                </c:pt>
                <c:pt idx="172">
                  <c:v>0.9864999999999905</c:v>
                </c:pt>
                <c:pt idx="173">
                  <c:v>0.98699999999999044</c:v>
                </c:pt>
                <c:pt idx="174">
                  <c:v>0.98749999999999039</c:v>
                </c:pt>
                <c:pt idx="175">
                  <c:v>0.98799999999999033</c:v>
                </c:pt>
                <c:pt idx="176">
                  <c:v>0.98849999999999028</c:v>
                </c:pt>
                <c:pt idx="177">
                  <c:v>0.98899999999999022</c:v>
                </c:pt>
                <c:pt idx="178">
                  <c:v>0.98949999999999017</c:v>
                </c:pt>
                <c:pt idx="179">
                  <c:v>0.98999999999999011</c:v>
                </c:pt>
                <c:pt idx="180">
                  <c:v>0.99049999999999006</c:v>
                </c:pt>
                <c:pt idx="181">
                  <c:v>0.99099999999999</c:v>
                </c:pt>
                <c:pt idx="182">
                  <c:v>0.99149999999998994</c:v>
                </c:pt>
                <c:pt idx="183">
                  <c:v>0.99199999999998989</c:v>
                </c:pt>
                <c:pt idx="184">
                  <c:v>0.99249999999998983</c:v>
                </c:pt>
                <c:pt idx="185">
                  <c:v>0.99299999999998978</c:v>
                </c:pt>
                <c:pt idx="186">
                  <c:v>0.99349999999998972</c:v>
                </c:pt>
                <c:pt idx="187">
                  <c:v>0.99399999999998967</c:v>
                </c:pt>
                <c:pt idx="188">
                  <c:v>0.99449999999998961</c:v>
                </c:pt>
                <c:pt idx="189">
                  <c:v>0.99499999999998956</c:v>
                </c:pt>
                <c:pt idx="190">
                  <c:v>0.9954999999999895</c:v>
                </c:pt>
                <c:pt idx="191">
                  <c:v>0.99599999999998945</c:v>
                </c:pt>
                <c:pt idx="192">
                  <c:v>0.99649999999998939</c:v>
                </c:pt>
                <c:pt idx="193">
                  <c:v>0.99699999999998934</c:v>
                </c:pt>
                <c:pt idx="194">
                  <c:v>0.99749999999998928</c:v>
                </c:pt>
                <c:pt idx="195">
                  <c:v>0.99799999999998923</c:v>
                </c:pt>
                <c:pt idx="196">
                  <c:v>0.99849999999998917</c:v>
                </c:pt>
                <c:pt idx="197">
                  <c:v>0.99899999999998912</c:v>
                </c:pt>
                <c:pt idx="198">
                  <c:v>0.99949999999998906</c:v>
                </c:pt>
                <c:pt idx="199">
                  <c:v>0.99999999999998901</c:v>
                </c:pt>
                <c:pt idx="200">
                  <c:v>1.0004999999999891</c:v>
                </c:pt>
                <c:pt idx="201">
                  <c:v>1.000999999999989</c:v>
                </c:pt>
                <c:pt idx="202">
                  <c:v>1.001499999999989</c:v>
                </c:pt>
                <c:pt idx="203">
                  <c:v>1.0019999999999889</c:v>
                </c:pt>
                <c:pt idx="204">
                  <c:v>1.0024999999999888</c:v>
                </c:pt>
                <c:pt idx="205">
                  <c:v>1.0029999999999888</c:v>
                </c:pt>
                <c:pt idx="206">
                  <c:v>1.0034999999999887</c:v>
                </c:pt>
                <c:pt idx="207">
                  <c:v>1.0039999999999887</c:v>
                </c:pt>
                <c:pt idx="208">
                  <c:v>1.0044999999999886</c:v>
                </c:pt>
                <c:pt idx="209">
                  <c:v>1.0049999999999886</c:v>
                </c:pt>
                <c:pt idx="210">
                  <c:v>1.0054999999999885</c:v>
                </c:pt>
                <c:pt idx="211">
                  <c:v>1.0059999999999885</c:v>
                </c:pt>
                <c:pt idx="212">
                  <c:v>1.0064999999999884</c:v>
                </c:pt>
                <c:pt idx="213">
                  <c:v>1.0069999999999883</c:v>
                </c:pt>
                <c:pt idx="214">
                  <c:v>1.0074999999999883</c:v>
                </c:pt>
                <c:pt idx="215">
                  <c:v>1.0079999999999882</c:v>
                </c:pt>
                <c:pt idx="216">
                  <c:v>1.0084999999999882</c:v>
                </c:pt>
                <c:pt idx="217">
                  <c:v>1.0089999999999881</c:v>
                </c:pt>
                <c:pt idx="218">
                  <c:v>1.0094999999999881</c:v>
                </c:pt>
                <c:pt idx="219">
                  <c:v>1.009999999999988</c:v>
                </c:pt>
                <c:pt idx="220">
                  <c:v>1.010499999999988</c:v>
                </c:pt>
                <c:pt idx="221">
                  <c:v>1.0109999999999879</c:v>
                </c:pt>
                <c:pt idx="222">
                  <c:v>1.0114999999999879</c:v>
                </c:pt>
                <c:pt idx="223">
                  <c:v>1.0119999999999878</c:v>
                </c:pt>
                <c:pt idx="224">
                  <c:v>1.0124999999999877</c:v>
                </c:pt>
                <c:pt idx="225">
                  <c:v>1.0129999999999877</c:v>
                </c:pt>
                <c:pt idx="226">
                  <c:v>1.0134999999999876</c:v>
                </c:pt>
                <c:pt idx="227">
                  <c:v>1.0139999999999876</c:v>
                </c:pt>
                <c:pt idx="228">
                  <c:v>1.0144999999999875</c:v>
                </c:pt>
                <c:pt idx="229">
                  <c:v>1.0149999999999875</c:v>
                </c:pt>
                <c:pt idx="230">
                  <c:v>1.0154999999999874</c:v>
                </c:pt>
                <c:pt idx="231">
                  <c:v>1.0159999999999874</c:v>
                </c:pt>
                <c:pt idx="232">
                  <c:v>1.0164999999999873</c:v>
                </c:pt>
                <c:pt idx="233">
                  <c:v>1.0169999999999872</c:v>
                </c:pt>
                <c:pt idx="234">
                  <c:v>1.0174999999999872</c:v>
                </c:pt>
                <c:pt idx="235">
                  <c:v>1.0179999999999871</c:v>
                </c:pt>
                <c:pt idx="236">
                  <c:v>1.0184999999999871</c:v>
                </c:pt>
                <c:pt idx="237">
                  <c:v>1.018999999999987</c:v>
                </c:pt>
                <c:pt idx="238">
                  <c:v>1.019499999999987</c:v>
                </c:pt>
                <c:pt idx="239">
                  <c:v>1.0199999999999869</c:v>
                </c:pt>
                <c:pt idx="240">
                  <c:v>1.0204999999999869</c:v>
                </c:pt>
                <c:pt idx="241">
                  <c:v>1.0209999999999868</c:v>
                </c:pt>
                <c:pt idx="242">
                  <c:v>1.0214999999999868</c:v>
                </c:pt>
                <c:pt idx="243">
                  <c:v>1.0219999999999867</c:v>
                </c:pt>
                <c:pt idx="244">
                  <c:v>1.0224999999999866</c:v>
                </c:pt>
                <c:pt idx="245">
                  <c:v>1.0229999999999866</c:v>
                </c:pt>
                <c:pt idx="246">
                  <c:v>1.0234999999999865</c:v>
                </c:pt>
                <c:pt idx="247">
                  <c:v>1.0239999999999865</c:v>
                </c:pt>
                <c:pt idx="248">
                  <c:v>1.0244999999999864</c:v>
                </c:pt>
                <c:pt idx="249">
                  <c:v>1.0249999999999864</c:v>
                </c:pt>
                <c:pt idx="250">
                  <c:v>1.0254999999999863</c:v>
                </c:pt>
                <c:pt idx="251">
                  <c:v>1.0259999999999863</c:v>
                </c:pt>
                <c:pt idx="252">
                  <c:v>1.0264999999999862</c:v>
                </c:pt>
                <c:pt idx="253">
                  <c:v>1.0269999999999861</c:v>
                </c:pt>
                <c:pt idx="254">
                  <c:v>1.0274999999999861</c:v>
                </c:pt>
                <c:pt idx="255">
                  <c:v>1.027999999999986</c:v>
                </c:pt>
                <c:pt idx="256">
                  <c:v>1.028499999999986</c:v>
                </c:pt>
                <c:pt idx="257">
                  <c:v>1.0289999999999859</c:v>
                </c:pt>
                <c:pt idx="258">
                  <c:v>1.0294999999999859</c:v>
                </c:pt>
                <c:pt idx="259">
                  <c:v>1.0299999999999858</c:v>
                </c:pt>
                <c:pt idx="260">
                  <c:v>1.0304999999999858</c:v>
                </c:pt>
                <c:pt idx="261">
                  <c:v>1.0309999999999857</c:v>
                </c:pt>
                <c:pt idx="262">
                  <c:v>1.0314999999999857</c:v>
                </c:pt>
                <c:pt idx="263">
                  <c:v>1.0319999999999856</c:v>
                </c:pt>
                <c:pt idx="264">
                  <c:v>1.0324999999999855</c:v>
                </c:pt>
                <c:pt idx="265">
                  <c:v>1.0329999999999855</c:v>
                </c:pt>
                <c:pt idx="266">
                  <c:v>1.0334999999999854</c:v>
                </c:pt>
                <c:pt idx="267">
                  <c:v>1.0339999999999854</c:v>
                </c:pt>
                <c:pt idx="268">
                  <c:v>1.0344999999999853</c:v>
                </c:pt>
                <c:pt idx="269">
                  <c:v>1.0349999999999853</c:v>
                </c:pt>
                <c:pt idx="270">
                  <c:v>1.0354999999999852</c:v>
                </c:pt>
                <c:pt idx="271">
                  <c:v>1.0359999999999852</c:v>
                </c:pt>
                <c:pt idx="272">
                  <c:v>1.0364999999999851</c:v>
                </c:pt>
                <c:pt idx="273">
                  <c:v>1.036999999999985</c:v>
                </c:pt>
                <c:pt idx="274">
                  <c:v>1.037499999999985</c:v>
                </c:pt>
                <c:pt idx="275">
                  <c:v>1.0379999999999849</c:v>
                </c:pt>
                <c:pt idx="276">
                  <c:v>1.0384999999999849</c:v>
                </c:pt>
                <c:pt idx="277">
                  <c:v>1.0389999999999848</c:v>
                </c:pt>
                <c:pt idx="278">
                  <c:v>1.0394999999999848</c:v>
                </c:pt>
                <c:pt idx="279">
                  <c:v>1.0399999999999847</c:v>
                </c:pt>
                <c:pt idx="280">
                  <c:v>1.0404999999999847</c:v>
                </c:pt>
                <c:pt idx="281">
                  <c:v>1.0409999999999846</c:v>
                </c:pt>
                <c:pt idx="282">
                  <c:v>1.0414999999999845</c:v>
                </c:pt>
                <c:pt idx="283">
                  <c:v>1.0419999999999845</c:v>
                </c:pt>
                <c:pt idx="284">
                  <c:v>1.0424999999999844</c:v>
                </c:pt>
                <c:pt idx="285">
                  <c:v>1.0429999999999844</c:v>
                </c:pt>
                <c:pt idx="286">
                  <c:v>1.0434999999999843</c:v>
                </c:pt>
                <c:pt idx="287">
                  <c:v>1.0439999999999843</c:v>
                </c:pt>
                <c:pt idx="288">
                  <c:v>1.0444999999999842</c:v>
                </c:pt>
                <c:pt idx="289">
                  <c:v>1.0449999999999842</c:v>
                </c:pt>
                <c:pt idx="290">
                  <c:v>1.0454999999999841</c:v>
                </c:pt>
                <c:pt idx="291">
                  <c:v>1.0459999999999841</c:v>
                </c:pt>
                <c:pt idx="292">
                  <c:v>1.046499999999984</c:v>
                </c:pt>
                <c:pt idx="293">
                  <c:v>1.0469999999999839</c:v>
                </c:pt>
                <c:pt idx="294">
                  <c:v>1.0474999999999839</c:v>
                </c:pt>
                <c:pt idx="295">
                  <c:v>1.0479999999999838</c:v>
                </c:pt>
                <c:pt idx="296">
                  <c:v>1.0484999999999838</c:v>
                </c:pt>
                <c:pt idx="297">
                  <c:v>1.0489999999999837</c:v>
                </c:pt>
                <c:pt idx="298">
                  <c:v>1.0494999999999837</c:v>
                </c:pt>
                <c:pt idx="299">
                  <c:v>1.0499999999999836</c:v>
                </c:pt>
                <c:pt idx="300">
                  <c:v>1.0504999999999836</c:v>
                </c:pt>
                <c:pt idx="301">
                  <c:v>1.0509999999999835</c:v>
                </c:pt>
                <c:pt idx="302">
                  <c:v>1.0514999999999834</c:v>
                </c:pt>
                <c:pt idx="303">
                  <c:v>1.0519999999999834</c:v>
                </c:pt>
                <c:pt idx="304">
                  <c:v>1.0524999999999833</c:v>
                </c:pt>
                <c:pt idx="305">
                  <c:v>1.0529999999999833</c:v>
                </c:pt>
                <c:pt idx="306">
                  <c:v>1.0534999999999832</c:v>
                </c:pt>
                <c:pt idx="307">
                  <c:v>1.0539999999999832</c:v>
                </c:pt>
                <c:pt idx="308">
                  <c:v>1.0544999999999831</c:v>
                </c:pt>
                <c:pt idx="309">
                  <c:v>1.0549999999999831</c:v>
                </c:pt>
                <c:pt idx="310">
                  <c:v>1.055499999999983</c:v>
                </c:pt>
                <c:pt idx="311">
                  <c:v>1.055999999999983</c:v>
                </c:pt>
                <c:pt idx="312">
                  <c:v>1.0564999999999829</c:v>
                </c:pt>
                <c:pt idx="313">
                  <c:v>1.0569999999999828</c:v>
                </c:pt>
                <c:pt idx="314">
                  <c:v>1.0574999999999828</c:v>
                </c:pt>
                <c:pt idx="315">
                  <c:v>1.0579999999999827</c:v>
                </c:pt>
                <c:pt idx="316">
                  <c:v>1.0584999999999827</c:v>
                </c:pt>
                <c:pt idx="317">
                  <c:v>1.0589999999999826</c:v>
                </c:pt>
                <c:pt idx="318">
                  <c:v>1.0594999999999826</c:v>
                </c:pt>
                <c:pt idx="319">
                  <c:v>1.0599999999999825</c:v>
                </c:pt>
                <c:pt idx="320">
                  <c:v>1.0604999999999825</c:v>
                </c:pt>
                <c:pt idx="321">
                  <c:v>1.0609999999999824</c:v>
                </c:pt>
                <c:pt idx="322">
                  <c:v>1.0614999999999823</c:v>
                </c:pt>
                <c:pt idx="323">
                  <c:v>1.0619999999999823</c:v>
                </c:pt>
                <c:pt idx="324">
                  <c:v>1.0624999999999822</c:v>
                </c:pt>
                <c:pt idx="325">
                  <c:v>1.0629999999999822</c:v>
                </c:pt>
                <c:pt idx="326">
                  <c:v>1.0634999999999821</c:v>
                </c:pt>
                <c:pt idx="327">
                  <c:v>1.0639999999999821</c:v>
                </c:pt>
                <c:pt idx="328">
                  <c:v>1.064499999999982</c:v>
                </c:pt>
                <c:pt idx="329">
                  <c:v>1.064999999999982</c:v>
                </c:pt>
                <c:pt idx="330">
                  <c:v>1.0654999999999819</c:v>
                </c:pt>
                <c:pt idx="331">
                  <c:v>1.0659999999999819</c:v>
                </c:pt>
                <c:pt idx="332">
                  <c:v>1.0664999999999818</c:v>
                </c:pt>
                <c:pt idx="333">
                  <c:v>1.0669999999999817</c:v>
                </c:pt>
                <c:pt idx="334">
                  <c:v>1.0674999999999817</c:v>
                </c:pt>
                <c:pt idx="335">
                  <c:v>1.0679999999999816</c:v>
                </c:pt>
                <c:pt idx="336">
                  <c:v>1.0684999999999816</c:v>
                </c:pt>
                <c:pt idx="337">
                  <c:v>1.0689999999999815</c:v>
                </c:pt>
                <c:pt idx="338">
                  <c:v>1.0694999999999815</c:v>
                </c:pt>
                <c:pt idx="339">
                  <c:v>1.0699999999999814</c:v>
                </c:pt>
                <c:pt idx="340">
                  <c:v>1.0704999999999814</c:v>
                </c:pt>
                <c:pt idx="341">
                  <c:v>1.0709999999999813</c:v>
                </c:pt>
                <c:pt idx="342">
                  <c:v>1.0714999999999812</c:v>
                </c:pt>
                <c:pt idx="343">
                  <c:v>1.0719999999999812</c:v>
                </c:pt>
                <c:pt idx="344">
                  <c:v>1.0724999999999811</c:v>
                </c:pt>
                <c:pt idx="345">
                  <c:v>1.0729999999999811</c:v>
                </c:pt>
                <c:pt idx="346">
                  <c:v>1.073499999999981</c:v>
                </c:pt>
                <c:pt idx="347">
                  <c:v>1.073999999999981</c:v>
                </c:pt>
                <c:pt idx="348">
                  <c:v>1.0744999999999809</c:v>
                </c:pt>
                <c:pt idx="349">
                  <c:v>1.0749999999999809</c:v>
                </c:pt>
                <c:pt idx="350">
                  <c:v>1.0754999999999808</c:v>
                </c:pt>
                <c:pt idx="351">
                  <c:v>1.0759999999999807</c:v>
                </c:pt>
                <c:pt idx="352">
                  <c:v>1.0764999999999807</c:v>
                </c:pt>
                <c:pt idx="353">
                  <c:v>1.0769999999999806</c:v>
                </c:pt>
                <c:pt idx="354">
                  <c:v>1.0774999999999806</c:v>
                </c:pt>
                <c:pt idx="355">
                  <c:v>1.0779999999999805</c:v>
                </c:pt>
                <c:pt idx="356">
                  <c:v>1.0784999999999805</c:v>
                </c:pt>
                <c:pt idx="357">
                  <c:v>1.0789999999999804</c:v>
                </c:pt>
                <c:pt idx="358">
                  <c:v>1.0794999999999804</c:v>
                </c:pt>
                <c:pt idx="359">
                  <c:v>1.0799999999999803</c:v>
                </c:pt>
                <c:pt idx="360">
                  <c:v>1.0804999999999803</c:v>
                </c:pt>
                <c:pt idx="361">
                  <c:v>1.0809999999999802</c:v>
                </c:pt>
                <c:pt idx="362">
                  <c:v>1.0814999999999801</c:v>
                </c:pt>
                <c:pt idx="363">
                  <c:v>1.0819999999999801</c:v>
                </c:pt>
                <c:pt idx="364">
                  <c:v>1.08249999999998</c:v>
                </c:pt>
                <c:pt idx="365">
                  <c:v>1.08299999999998</c:v>
                </c:pt>
                <c:pt idx="366">
                  <c:v>1.0834999999999799</c:v>
                </c:pt>
                <c:pt idx="367">
                  <c:v>1.0839999999999799</c:v>
                </c:pt>
                <c:pt idx="368">
                  <c:v>1.0844999999999798</c:v>
                </c:pt>
                <c:pt idx="369">
                  <c:v>1.0849999999999798</c:v>
                </c:pt>
                <c:pt idx="370">
                  <c:v>1.0854999999999797</c:v>
                </c:pt>
                <c:pt idx="371">
                  <c:v>1.0859999999999796</c:v>
                </c:pt>
                <c:pt idx="372">
                  <c:v>1.0864999999999796</c:v>
                </c:pt>
                <c:pt idx="373">
                  <c:v>1.0869999999999795</c:v>
                </c:pt>
                <c:pt idx="374">
                  <c:v>1.0874999999999795</c:v>
                </c:pt>
                <c:pt idx="375">
                  <c:v>1.0879999999999794</c:v>
                </c:pt>
                <c:pt idx="376">
                  <c:v>1.0884999999999794</c:v>
                </c:pt>
                <c:pt idx="377">
                  <c:v>1.0889999999999793</c:v>
                </c:pt>
                <c:pt idx="378">
                  <c:v>1.0894999999999793</c:v>
                </c:pt>
                <c:pt idx="379">
                  <c:v>1.0899999999999792</c:v>
                </c:pt>
                <c:pt idx="380">
                  <c:v>1.0904999999999792</c:v>
                </c:pt>
                <c:pt idx="381">
                  <c:v>1.0909999999999791</c:v>
                </c:pt>
                <c:pt idx="382">
                  <c:v>1.091499999999979</c:v>
                </c:pt>
                <c:pt idx="383">
                  <c:v>1.091999999999979</c:v>
                </c:pt>
                <c:pt idx="384">
                  <c:v>1.0924999999999789</c:v>
                </c:pt>
                <c:pt idx="385">
                  <c:v>1.0929999999999789</c:v>
                </c:pt>
                <c:pt idx="386">
                  <c:v>1.0934999999999788</c:v>
                </c:pt>
                <c:pt idx="387">
                  <c:v>1.0939999999999788</c:v>
                </c:pt>
                <c:pt idx="388">
                  <c:v>1.0944999999999787</c:v>
                </c:pt>
                <c:pt idx="389">
                  <c:v>1.0949999999999787</c:v>
                </c:pt>
                <c:pt idx="390">
                  <c:v>1.0954999999999786</c:v>
                </c:pt>
                <c:pt idx="391">
                  <c:v>1.0959999999999785</c:v>
                </c:pt>
                <c:pt idx="392">
                  <c:v>1.0964999999999785</c:v>
                </c:pt>
                <c:pt idx="393">
                  <c:v>1.0969999999999784</c:v>
                </c:pt>
                <c:pt idx="394">
                  <c:v>1.0974999999999784</c:v>
                </c:pt>
                <c:pt idx="395">
                  <c:v>1.0979999999999783</c:v>
                </c:pt>
                <c:pt idx="396">
                  <c:v>1.0984999999999783</c:v>
                </c:pt>
                <c:pt idx="397">
                  <c:v>1.0989999999999782</c:v>
                </c:pt>
                <c:pt idx="398">
                  <c:v>1.0994999999999782</c:v>
                </c:pt>
                <c:pt idx="399">
                  <c:v>1.0999999999999781</c:v>
                </c:pt>
                <c:pt idx="400">
                  <c:v>1.1004999999999781</c:v>
                </c:pt>
                <c:pt idx="401">
                  <c:v>1.100999999999978</c:v>
                </c:pt>
                <c:pt idx="402">
                  <c:v>1.1014999999999779</c:v>
                </c:pt>
                <c:pt idx="403">
                  <c:v>1.1019999999999779</c:v>
                </c:pt>
                <c:pt idx="404">
                  <c:v>1.1024999999999778</c:v>
                </c:pt>
                <c:pt idx="405">
                  <c:v>1.1029999999999778</c:v>
                </c:pt>
                <c:pt idx="406">
                  <c:v>1.1034999999999777</c:v>
                </c:pt>
                <c:pt idx="407">
                  <c:v>1.1039999999999777</c:v>
                </c:pt>
                <c:pt idx="408">
                  <c:v>1.1044999999999776</c:v>
                </c:pt>
                <c:pt idx="409">
                  <c:v>1.1049999999999776</c:v>
                </c:pt>
                <c:pt idx="410">
                  <c:v>1.1054999999999775</c:v>
                </c:pt>
                <c:pt idx="411">
                  <c:v>1.1059999999999774</c:v>
                </c:pt>
                <c:pt idx="412">
                  <c:v>1.1064999999999774</c:v>
                </c:pt>
                <c:pt idx="413">
                  <c:v>1.1069999999999773</c:v>
                </c:pt>
                <c:pt idx="414">
                  <c:v>1.1074999999999773</c:v>
                </c:pt>
                <c:pt idx="415">
                  <c:v>1.1079999999999772</c:v>
                </c:pt>
                <c:pt idx="416">
                  <c:v>1.1084999999999772</c:v>
                </c:pt>
                <c:pt idx="417">
                  <c:v>1.1089999999999771</c:v>
                </c:pt>
                <c:pt idx="418">
                  <c:v>1.1094999999999771</c:v>
                </c:pt>
                <c:pt idx="419">
                  <c:v>1.109999999999977</c:v>
                </c:pt>
                <c:pt idx="420">
                  <c:v>1.1104999999999769</c:v>
                </c:pt>
                <c:pt idx="421">
                  <c:v>1.1109999999999769</c:v>
                </c:pt>
                <c:pt idx="422">
                  <c:v>1.1114999999999768</c:v>
                </c:pt>
                <c:pt idx="423">
                  <c:v>1.1119999999999768</c:v>
                </c:pt>
                <c:pt idx="424">
                  <c:v>1.1124999999999767</c:v>
                </c:pt>
                <c:pt idx="425">
                  <c:v>1.1129999999999767</c:v>
                </c:pt>
                <c:pt idx="426">
                  <c:v>1.1134999999999766</c:v>
                </c:pt>
                <c:pt idx="427">
                  <c:v>1.1139999999999766</c:v>
                </c:pt>
                <c:pt idx="428">
                  <c:v>1.1144999999999765</c:v>
                </c:pt>
                <c:pt idx="429">
                  <c:v>1.1149999999999765</c:v>
                </c:pt>
                <c:pt idx="430">
                  <c:v>1.1154999999999764</c:v>
                </c:pt>
                <c:pt idx="431">
                  <c:v>1.1159999999999763</c:v>
                </c:pt>
                <c:pt idx="432">
                  <c:v>1.1164999999999763</c:v>
                </c:pt>
                <c:pt idx="433">
                  <c:v>1.1169999999999762</c:v>
                </c:pt>
                <c:pt idx="434">
                  <c:v>1.1174999999999762</c:v>
                </c:pt>
                <c:pt idx="435">
                  <c:v>1.1179999999999761</c:v>
                </c:pt>
                <c:pt idx="436">
                  <c:v>1.1184999999999761</c:v>
                </c:pt>
                <c:pt idx="437">
                  <c:v>1.118999999999976</c:v>
                </c:pt>
                <c:pt idx="438">
                  <c:v>1.119499999999976</c:v>
                </c:pt>
                <c:pt idx="439">
                  <c:v>1.1199999999999759</c:v>
                </c:pt>
                <c:pt idx="440">
                  <c:v>1.1204999999999758</c:v>
                </c:pt>
                <c:pt idx="441">
                  <c:v>1.1209999999999758</c:v>
                </c:pt>
                <c:pt idx="442">
                  <c:v>1.1214999999999757</c:v>
                </c:pt>
                <c:pt idx="443">
                  <c:v>1.1219999999999757</c:v>
                </c:pt>
                <c:pt idx="444">
                  <c:v>1.1224999999999756</c:v>
                </c:pt>
                <c:pt idx="445">
                  <c:v>1.1229999999999756</c:v>
                </c:pt>
                <c:pt idx="446">
                  <c:v>1.1234999999999755</c:v>
                </c:pt>
                <c:pt idx="447">
                  <c:v>1.1239999999999755</c:v>
                </c:pt>
                <c:pt idx="448">
                  <c:v>1.1244999999999754</c:v>
                </c:pt>
                <c:pt idx="449">
                  <c:v>1.1249999999999754</c:v>
                </c:pt>
                <c:pt idx="450">
                  <c:v>1.1254999999999753</c:v>
                </c:pt>
                <c:pt idx="451">
                  <c:v>1.1259999999999752</c:v>
                </c:pt>
                <c:pt idx="452">
                  <c:v>1.1264999999999752</c:v>
                </c:pt>
                <c:pt idx="453">
                  <c:v>1.1269999999999751</c:v>
                </c:pt>
                <c:pt idx="454">
                  <c:v>1.1274999999999751</c:v>
                </c:pt>
                <c:pt idx="455">
                  <c:v>1.127999999999975</c:v>
                </c:pt>
                <c:pt idx="456">
                  <c:v>1.128499999999975</c:v>
                </c:pt>
                <c:pt idx="457">
                  <c:v>1.1289999999999749</c:v>
                </c:pt>
                <c:pt idx="458">
                  <c:v>1.1294999999999749</c:v>
                </c:pt>
                <c:pt idx="459">
                  <c:v>1.1299999999999748</c:v>
                </c:pt>
                <c:pt idx="460">
                  <c:v>1.1304999999999747</c:v>
                </c:pt>
                <c:pt idx="461">
                  <c:v>1.1309999999999747</c:v>
                </c:pt>
                <c:pt idx="462">
                  <c:v>1.1314999999999746</c:v>
                </c:pt>
                <c:pt idx="463">
                  <c:v>1.1319999999999746</c:v>
                </c:pt>
                <c:pt idx="464">
                  <c:v>1.1324999999999745</c:v>
                </c:pt>
                <c:pt idx="465">
                  <c:v>1.1329999999999745</c:v>
                </c:pt>
                <c:pt idx="466">
                  <c:v>1.1334999999999744</c:v>
                </c:pt>
                <c:pt idx="467">
                  <c:v>1.1339999999999744</c:v>
                </c:pt>
                <c:pt idx="468">
                  <c:v>1.1344999999999743</c:v>
                </c:pt>
                <c:pt idx="469">
                  <c:v>1.1349999999999743</c:v>
                </c:pt>
                <c:pt idx="470">
                  <c:v>1.1354999999999742</c:v>
                </c:pt>
                <c:pt idx="471">
                  <c:v>1.1359999999999741</c:v>
                </c:pt>
                <c:pt idx="472">
                  <c:v>1.1364999999999741</c:v>
                </c:pt>
                <c:pt idx="473">
                  <c:v>1.136999999999974</c:v>
                </c:pt>
                <c:pt idx="474">
                  <c:v>1.137499999999974</c:v>
                </c:pt>
                <c:pt idx="475">
                  <c:v>1.1379999999999739</c:v>
                </c:pt>
                <c:pt idx="476">
                  <c:v>1.1384999999999739</c:v>
                </c:pt>
                <c:pt idx="477">
                  <c:v>1.1389999999999738</c:v>
                </c:pt>
                <c:pt idx="478">
                  <c:v>1.1394999999999738</c:v>
                </c:pt>
                <c:pt idx="479">
                  <c:v>1.1399999999999737</c:v>
                </c:pt>
                <c:pt idx="480">
                  <c:v>1.1404999999999736</c:v>
                </c:pt>
                <c:pt idx="481">
                  <c:v>1.1409999999999736</c:v>
                </c:pt>
                <c:pt idx="482">
                  <c:v>1.1414999999999735</c:v>
                </c:pt>
                <c:pt idx="483">
                  <c:v>1.1419999999999735</c:v>
                </c:pt>
                <c:pt idx="484">
                  <c:v>1.1424999999999734</c:v>
                </c:pt>
                <c:pt idx="485">
                  <c:v>1.1429999999999734</c:v>
                </c:pt>
                <c:pt idx="486">
                  <c:v>1.1434999999999733</c:v>
                </c:pt>
                <c:pt idx="487">
                  <c:v>1.1439999999999733</c:v>
                </c:pt>
                <c:pt idx="488">
                  <c:v>1.1444999999999732</c:v>
                </c:pt>
                <c:pt idx="489">
                  <c:v>1.1449999999999732</c:v>
                </c:pt>
                <c:pt idx="490">
                  <c:v>1.1454999999999731</c:v>
                </c:pt>
                <c:pt idx="491">
                  <c:v>1.145999999999973</c:v>
                </c:pt>
                <c:pt idx="492">
                  <c:v>1.146499999999973</c:v>
                </c:pt>
                <c:pt idx="493">
                  <c:v>1.1469999999999729</c:v>
                </c:pt>
                <c:pt idx="494">
                  <c:v>1.1474999999999729</c:v>
                </c:pt>
                <c:pt idx="495">
                  <c:v>1.1479999999999728</c:v>
                </c:pt>
              </c:numCache>
            </c:numRef>
          </c:xVal>
          <c:yVal>
            <c:numRef>
              <c:f>演算処理!$AL$33:$AL$525</c:f>
              <c:numCache>
                <c:formatCode>General</c:formatCode>
                <c:ptCount val="493"/>
                <c:pt idx="1">
                  <c:v>-1.9996626508381881</c:v>
                </c:pt>
                <c:pt idx="2">
                  <c:v>-2.0165697056573073</c:v>
                </c:pt>
                <c:pt idx="3">
                  <c:v>-2.0337213522043358</c:v>
                </c:pt>
                <c:pt idx="4">
                  <c:v>-2.0511222741401416</c:v>
                </c:pt>
                <c:pt idx="5">
                  <c:v>-2.068777266383202</c:v>
                </c:pt>
                <c:pt idx="6">
                  <c:v>-2.0866912382481289</c:v>
                </c:pt>
                <c:pt idx="7">
                  <c:v>-2.1048692166982828</c:v>
                </c:pt>
                <c:pt idx="8">
                  <c:v>-2.123316349692145</c:v>
                </c:pt>
                <c:pt idx="9">
                  <c:v>-2.142037909650226</c:v>
                </c:pt>
                <c:pt idx="10">
                  <c:v>-2.1610392970350762</c:v>
                </c:pt>
                <c:pt idx="11">
                  <c:v>-2.180326044042411</c:v>
                </c:pt>
                <c:pt idx="12">
                  <c:v>-2.1999038184256769</c:v>
                </c:pt>
                <c:pt idx="13">
                  <c:v>-2.2197784274386732</c:v>
                </c:pt>
                <c:pt idx="14">
                  <c:v>-2.2399558219205464</c:v>
                </c:pt>
                <c:pt idx="15">
                  <c:v>-2.2604421005112423</c:v>
                </c:pt>
                <c:pt idx="16">
                  <c:v>-2.2812435140113099</c:v>
                </c:pt>
                <c:pt idx="17">
                  <c:v>-2.3023664698890354</c:v>
                </c:pt>
                <c:pt idx="18">
                  <c:v>-2.3238175369522627</c:v>
                </c:pt>
                <c:pt idx="19">
                  <c:v>-2.3456034501586118</c:v>
                </c:pt>
                <c:pt idx="20">
                  <c:v>-2.3677311156107304</c:v>
                </c:pt>
                <c:pt idx="21">
                  <c:v>-2.3902076157216849</c:v>
                </c:pt>
                <c:pt idx="22">
                  <c:v>-2.4130402145480208</c:v>
                </c:pt>
                <c:pt idx="23">
                  <c:v>-2.4362363633197548</c:v>
                </c:pt>
                <c:pt idx="24">
                  <c:v>-2.4598037061643225</c:v>
                </c:pt>
                <c:pt idx="25">
                  <c:v>-2.4837500860229982</c:v>
                </c:pt>
                <c:pt idx="26">
                  <c:v>-2.5080835507835877</c:v>
                </c:pt>
                <c:pt idx="27">
                  <c:v>-2.5328123596299004</c:v>
                </c:pt>
                <c:pt idx="28">
                  <c:v>-2.5579449896174213</c:v>
                </c:pt>
                <c:pt idx="29">
                  <c:v>-2.5834901424781567</c:v>
                </c:pt>
                <c:pt idx="30">
                  <c:v>-2.6094567516784655</c:v>
                </c:pt>
                <c:pt idx="31">
                  <c:v>-2.635853989727901</c:v>
                </c:pt>
                <c:pt idx="32">
                  <c:v>-2.6626912757509502</c:v>
                </c:pt>
                <c:pt idx="33">
                  <c:v>-2.6899782833360728</c:v>
                </c:pt>
                <c:pt idx="34">
                  <c:v>-2.7177249486724482</c:v>
                </c:pt>
                <c:pt idx="35">
                  <c:v>-2.7459414789823722</c:v>
                </c:pt>
                <c:pt idx="36">
                  <c:v>-2.7746383612686416</c:v>
                </c:pt>
                <c:pt idx="37">
                  <c:v>-2.8038263713804126</c:v>
                </c:pt>
                <c:pt idx="38">
                  <c:v>-2.833516583416861</c:v>
                </c:pt>
                <c:pt idx="39">
                  <c:v>-2.8637203794914834</c:v>
                </c:pt>
                <c:pt idx="40">
                  <c:v>-2.8944494598401542</c:v>
                </c:pt>
                <c:pt idx="41">
                  <c:v>-2.9257158533369396</c:v>
                </c:pt>
                <c:pt idx="42">
                  <c:v>-2.9575319283874091</c:v>
                </c:pt>
                <c:pt idx="43">
                  <c:v>-2.9899104042386346</c:v>
                </c:pt>
                <c:pt idx="44">
                  <c:v>-3.0228643627271916</c:v>
                </c:pt>
                <c:pt idx="45">
                  <c:v>-3.0564072604746162</c:v>
                </c:pt>
                <c:pt idx="46">
                  <c:v>-3.0905529415431827</c:v>
                </c:pt>
                <c:pt idx="47">
                  <c:v>-3.1253156505879947</c:v>
                </c:pt>
                <c:pt idx="48">
                  <c:v>-3.1607100465207463</c:v>
                </c:pt>
                <c:pt idx="49">
                  <c:v>-3.1967512166960765</c:v>
                </c:pt>
                <c:pt idx="50">
                  <c:v>-3.2334546916587126</c:v>
                </c:pt>
                <c:pt idx="51">
                  <c:v>-3.270836460468264</c:v>
                </c:pt>
                <c:pt idx="52">
                  <c:v>-3.3089129866269698</c:v>
                </c:pt>
                <c:pt idx="53">
                  <c:v>-3.3477012246352</c:v>
                </c:pt>
                <c:pt idx="54">
                  <c:v>-3.3872186372079462</c:v>
                </c:pt>
                <c:pt idx="55">
                  <c:v>-3.4274832131771045</c:v>
                </c:pt>
                <c:pt idx="56">
                  <c:v>-3.4685134861085709</c:v>
                </c:pt>
                <c:pt idx="57">
                  <c:v>-3.5103285536681281</c:v>
                </c:pt>
                <c:pt idx="58">
                  <c:v>-3.5529480977691081</c:v>
                </c:pt>
                <c:pt idx="59">
                  <c:v>-3.5963924055400338</c:v>
                </c:pt>
                <c:pt idx="60">
                  <c:v>-3.6406823911370338</c:v>
                </c:pt>
                <c:pt idx="61">
                  <c:v>-3.6858396184533713</c:v>
                </c:pt>
                <c:pt idx="62">
                  <c:v>-3.7318863247578267</c:v>
                </c:pt>
                <c:pt idx="63">
                  <c:v>-3.7788454453088214</c:v>
                </c:pt>
                <c:pt idx="64">
                  <c:v>-3.8267406389747785</c:v>
                </c:pt>
                <c:pt idx="65">
                  <c:v>-3.8755963149296804</c:v>
                </c:pt>
                <c:pt idx="66">
                  <c:v>-3.9254376604545729</c:v>
                </c:pt>
                <c:pt idx="67">
                  <c:v>-3.9762906698946265</c:v>
                </c:pt>
                <c:pt idx="68">
                  <c:v>-4.028182174835985</c:v>
                </c:pt>
                <c:pt idx="69">
                  <c:v>-4.0811398755500372</c:v>
                </c:pt>
                <c:pt idx="70">
                  <c:v>-4.1351923737688336</c:v>
                </c:pt>
                <c:pt idx="71">
                  <c:v>-4.1903692068378016</c:v>
                </c:pt>
                <c:pt idx="72">
                  <c:v>-4.2467008833303277</c:v>
                </c:pt>
                <c:pt idx="73">
                  <c:v>-4.3042189201770249</c:v>
                </c:pt>
                <c:pt idx="74">
                  <c:v>-4.3629558813851066</c:v>
                </c:pt>
                <c:pt idx="75">
                  <c:v>-4.4229454184061439</c:v>
                </c:pt>
                <c:pt idx="76">
                  <c:v>-4.484222312262319</c:v>
                </c:pt>
                <c:pt idx="77">
                  <c:v>-4.546822517477076</c:v>
                </c:pt>
                <c:pt idx="78">
                  <c:v>-4.6107832079026716</c:v>
                </c:pt>
                <c:pt idx="79">
                  <c:v>-4.676142824548565</c:v>
                </c:pt>
                <c:pt idx="80">
                  <c:v>-4.7429411254845304</c:v>
                </c:pt>
                <c:pt idx="81">
                  <c:v>-4.8112192379244236</c:v>
                </c:pt>
                <c:pt idx="82">
                  <c:v>-4.8810197125662471</c:v>
                </c:pt>
                <c:pt idx="83">
                  <c:v>-4.9523865803564195</c:v>
                </c:pt>
                <c:pt idx="84">
                  <c:v>-5.0253654116990818</c:v>
                </c:pt>
                <c:pt idx="85">
                  <c:v>-5.1000033782957326</c:v>
                </c:pt>
                <c:pt idx="86">
                  <c:v>-5.1763493177052053</c:v>
                </c:pt>
                <c:pt idx="87">
                  <c:v>-5.2544538007552086</c:v>
                </c:pt>
                <c:pt idx="88">
                  <c:v>-5.3343692019157922</c:v>
                </c:pt>
                <c:pt idx="89">
                  <c:v>-5.4161497728096002</c:v>
                </c:pt>
                <c:pt idx="90">
                  <c:v>-5.4998517189586229</c:v>
                </c:pt>
                <c:pt idx="91">
                  <c:v>-5.5855332799346042</c:v>
                </c:pt>
                <c:pt idx="92">
                  <c:v>-5.673254813063922</c:v>
                </c:pt>
                <c:pt idx="93">
                  <c:v>-5.7630788808384672</c:v>
                </c:pt>
                <c:pt idx="94">
                  <c:v>-5.8550703422002028</c:v>
                </c:pt>
                <c:pt idx="95">
                  <c:v>-5.9492964478568888</c:v>
                </c:pt>
                <c:pt idx="96">
                  <c:v>-6.0458269398296327</c:v>
                </c:pt>
                <c:pt idx="97">
                  <c:v>-6.1447341553828112</c:v>
                </c:pt>
                <c:pt idx="98">
                  <c:v>-6.2460931355337994</c:v>
                </c:pt>
                <c:pt idx="99">
                  <c:v>-6.349981738339193</c:v>
                </c:pt>
                <c:pt idx="100">
                  <c:v>-6.4564807571460037</c:v>
                </c:pt>
                <c:pt idx="101">
                  <c:v>-6.5656740440045462</c:v>
                </c:pt>
                <c:pt idx="102">
                  <c:v>-6.6776486384513278</c:v>
                </c:pt>
                <c:pt idx="103">
                  <c:v>-6.7924949018665854</c:v>
                </c:pt>
                <c:pt idx="104">
                  <c:v>-6.9103066576237131</c:v>
                </c:pt>
                <c:pt idx="105">
                  <c:v>-7.0311813372104428</c:v>
                </c:pt>
                <c:pt idx="106">
                  <c:v>-7.1552201325809088</c:v>
                </c:pt>
                <c:pt idx="107">
                  <c:v>-7.2825281548986345</c:v>
                </c:pt>
                <c:pt idx="108">
                  <c:v>-7.4132145999092325</c:v>
                </c:pt>
                <c:pt idx="109">
                  <c:v>-7.547392920119953</c:v>
                </c:pt>
                <c:pt idx="110">
                  <c:v>-7.6851810039963819</c:v>
                </c:pt>
                <c:pt idx="111">
                  <c:v>-7.8267013623553785</c:v>
                </c:pt>
                <c:pt idx="112">
                  <c:v>-7.9720813220973445</c:v>
                </c:pt>
                <c:pt idx="113">
                  <c:v>-8.1214532274839577</c:v>
                </c:pt>
                <c:pt idx="114">
                  <c:v>-8.2749546490231118</c:v>
                </c:pt>
                <c:pt idx="115">
                  <c:v>-8.4327286001195585</c:v>
                </c:pt>
                <c:pt idx="116">
                  <c:v>-8.5949237615222494</c:v>
                </c:pt>
                <c:pt idx="117">
                  <c:v>-8.7616947136264276</c:v>
                </c:pt>
                <c:pt idx="118">
                  <c:v>-8.9332021765972218</c:v>
                </c:pt>
                <c:pt idx="119">
                  <c:v>-9.1096132582356208</c:v>
                </c:pt>
                <c:pt idx="120">
                  <c:v>-9.2911017094643125</c:v>
                </c:pt>
                <c:pt idx="121">
                  <c:v>-9.4778481872039677</c:v>
                </c:pt>
                <c:pt idx="122">
                  <c:v>-9.6700405243242198</c:v>
                </c:pt>
                <c:pt idx="123">
                  <c:v>-9.8678740062704993</c:v>
                </c:pt>
                <c:pt idx="124">
                  <c:v>-10.07155165380499</c:v>
                </c:pt>
                <c:pt idx="125">
                  <c:v>-10.281284511182324</c:v>
                </c:pt>
                <c:pt idx="126">
                  <c:v>-10.497291938926654</c:v>
                </c:pt>
                <c:pt idx="127">
                  <c:v>-10.719801910137148</c:v>
                </c:pt>
                <c:pt idx="128">
                  <c:v>-10.949051309075827</c:v>
                </c:pt>
                <c:pt idx="129">
                  <c:v>-11.185286230527504</c:v>
                </c:pt>
                <c:pt idx="130">
                  <c:v>-11.428762278084532</c:v>
                </c:pt>
                <c:pt idx="131">
                  <c:v>-11.679744859287073</c:v>
                </c:pt>
                <c:pt idx="132">
                  <c:v>-11.938509475028006</c:v>
                </c:pt>
                <c:pt idx="133">
                  <c:v>-12.205342000322563</c:v>
                </c:pt>
                <c:pt idx="134">
                  <c:v>-12.480538952986439</c:v>
                </c:pt>
                <c:pt idx="135">
                  <c:v>-12.764407746243274</c:v>
                </c:pt>
                <c:pt idx="136">
                  <c:v>-13.05726692061454</c:v>
                </c:pt>
                <c:pt idx="137">
                  <c:v>-13.359446349796155</c:v>
                </c:pt>
                <c:pt idx="138">
                  <c:v>-13.671287414352484</c:v>
                </c:pt>
                <c:pt idx="139">
                  <c:v>-13.993143136232357</c:v>
                </c:pt>
                <c:pt idx="140">
                  <c:v>-14.325378266012283</c:v>
                </c:pt>
                <c:pt idx="141">
                  <c:v>-14.668369313729585</c:v>
                </c:pt>
                <c:pt idx="142">
                  <c:v>-15.022504512837241</c:v>
                </c:pt>
                <c:pt idx="143">
                  <c:v>-15.388183705406449</c:v>
                </c:pt>
                <c:pt idx="144">
                  <c:v>-15.76581813516761</c:v>
                </c:pt>
                <c:pt idx="145">
                  <c:v>-16.155830133196385</c:v>
                </c:pt>
                <c:pt idx="146">
                  <c:v>-16.558652679192797</c:v>
                </c:pt>
                <c:pt idx="147">
                  <c:v>-16.974728819102562</c:v>
                </c:pt>
                <c:pt idx="148">
                  <c:v>-17.404510917626126</c:v>
                </c:pt>
                <c:pt idx="149">
                  <c:v>-17.848459721604254</c:v>
                </c:pt>
                <c:pt idx="150">
                  <c:v>-18.307043207542442</c:v>
                </c:pt>
                <c:pt idx="151">
                  <c:v>-18.780735183614951</c:v>
                </c:pt>
                <c:pt idx="152">
                  <c:v>-19.270013613520568</c:v>
                </c:pt>
                <c:pt idx="153">
                  <c:v>-19.775358626058434</c:v>
                </c:pt>
                <c:pt idx="154">
                  <c:v>-20.297250171089935</c:v>
                </c:pt>
                <c:pt idx="155">
                  <c:v>-20.836165278972651</c:v>
                </c:pt>
                <c:pt idx="156">
                  <c:v>-21.392574876991983</c:v>
                </c:pt>
                <c:pt idx="157">
                  <c:v>-21.96694011293993</c:v>
                </c:pt>
                <c:pt idx="158">
                  <c:v>-22.55970813258228</c:v>
                </c:pt>
                <c:pt idx="159">
                  <c:v>-23.171307254888955</c:v>
                </c:pt>
                <c:pt idx="160">
                  <c:v>-23.802141486430273</c:v>
                </c:pt>
                <c:pt idx="161">
                  <c:v>-24.452584314397892</c:v>
                </c:pt>
                <c:pt idx="162">
                  <c:v>-25.122971717329079</c:v>
                </c:pt>
                <c:pt idx="163">
                  <c:v>-25.813594332932002</c:v>
                </c:pt>
                <c:pt idx="164">
                  <c:v>-26.524688724888605</c:v>
                </c:pt>
                <c:pt idx="165">
                  <c:v>-27.256427695038518</c:v>
                </c:pt>
                <c:pt idx="166">
                  <c:v>-28.008909594751543</c:v>
                </c:pt>
                <c:pt idx="167">
                  <c:v>-28.782146599765131</c:v>
                </c:pt>
                <c:pt idx="168">
                  <c:v>-29.576051927586832</c:v>
                </c:pt>
                <c:pt idx="169">
                  <c:v>-30.390425995870508</c:v>
                </c:pt>
                <c:pt idx="170">
                  <c:v>-31.224941545061743</c:v>
                </c:pt>
                <c:pt idx="171">
                  <c:v>-32.079127779606175</c:v>
                </c:pt>
                <c:pt idx="172">
                  <c:v>-32.95235362011676</c:v>
                </c:pt>
                <c:pt idx="173">
                  <c:v>-33.84381020440609</c:v>
                </c:pt>
                <c:pt idx="174">
                  <c:v>-34.75249282845072</c:v>
                </c:pt>
                <c:pt idx="175">
                  <c:v>-35.677182580351342</c:v>
                </c:pt>
                <c:pt idx="176">
                  <c:v>-36.616427989047793</c:v>
                </c:pt>
                <c:pt idx="177">
                  <c:v>-37.568527086175905</c:v>
                </c:pt>
                <c:pt idx="178">
                  <c:v>-38.531510361085907</c:v>
                </c:pt>
                <c:pt idx="179">
                  <c:v>-39.503125173921376</c:v>
                </c:pt>
                <c:pt idx="180">
                  <c:v>-40.480822276693594</c:v>
                </c:pt>
                <c:pt idx="181">
                  <c:v>-41.461745172609334</c:v>
                </c:pt>
                <c:pt idx="182">
                  <c:v>-42.442723114521336</c:v>
                </c:pt>
                <c:pt idx="183">
                  <c:v>-43.42026859756546</c:v>
                </c:pt>
                <c:pt idx="184">
                  <c:v>-44.390580230968922</c:v>
                </c:pt>
                <c:pt idx="185">
                  <c:v>-45.34955187185998</c:v>
                </c:pt>
                <c:pt idx="186">
                  <c:v>-46.292788861142853</c:v>
                </c:pt>
                <c:pt idx="187">
                  <c:v>-47.215632109532763</c:v>
                </c:pt>
                <c:pt idx="188">
                  <c:v>-48.113190635135524</c:v>
                </c:pt>
                <c:pt idx="189">
                  <c:v>-48.980382946262431</c:v>
                </c:pt>
                <c:pt idx="190">
                  <c:v>-49.811987395212405</c:v>
                </c:pt>
                <c:pt idx="191">
                  <c:v>-50.6027013018765</c:v>
                </c:pt>
                <c:pt idx="192">
                  <c:v>-51.347208269907476</c:v>
                </c:pt>
                <c:pt idx="193">
                  <c:v>-52.040252706190664</c:v>
                </c:pt>
                <c:pt idx="194">
                  <c:v>-52.676720127119367</c:v>
                </c:pt>
                <c:pt idx="195">
                  <c:v>-53.251721417247673</c:v>
                </c:pt>
                <c:pt idx="196">
                  <c:v>-53.760678827001961</c:v>
                </c:pt>
                <c:pt idx="197">
                  <c:v>-54.199411187578242</c:v>
                </c:pt>
                <c:pt idx="198">
                  <c:v>-54.564215611768958</c:v>
                </c:pt>
                <c:pt idx="199">
                  <c:v>-54.851942867174714</c:v>
                </c:pt>
                <c:pt idx="200">
                  <c:v>-55.060063670542128</c:v>
                </c:pt>
                <c:pt idx="201">
                  <c:v>-55.186723368602017</c:v>
                </c:pt>
                <c:pt idx="202">
                  <c:v>-55.230782838222595</c:v>
                </c:pt>
                <c:pt idx="203">
                  <c:v>-55.191843941777428</c:v>
                </c:pt>
                <c:pt idx="204">
                  <c:v>-55.070258483901966</c:v>
                </c:pt>
                <c:pt idx="205">
                  <c:v>-54.867120295500676</c:v>
                </c:pt>
                <c:pt idx="206">
                  <c:v>-54.584240775727842</c:v>
                </c:pt>
                <c:pt idx="207">
                  <c:v>-54.224108905301392</c:v>
                </c:pt>
                <c:pt idx="208">
                  <c:v>-53.789837360320242</c:v>
                </c:pt>
                <c:pt idx="209">
                  <c:v>-53.285096866226759</c:v>
                </c:pt>
                <c:pt idx="210">
                  <c:v>-52.714041308167715</c:v>
                </c:pt>
                <c:pt idx="211">
                  <c:v>-52.081226339887884</c:v>
                </c:pt>
                <c:pt idx="212">
                  <c:v>-51.39152430578018</c:v>
                </c:pt>
                <c:pt idx="213">
                  <c:v>-50.650038215498583</c:v>
                </c:pt>
                <c:pt idx="214">
                  <c:v>-49.862017309833192</c:v>
                </c:pt>
                <c:pt idx="215">
                  <c:v>-49.032776452521574</c:v>
                </c:pt>
                <c:pt idx="216">
                  <c:v>-48.167621206898083</c:v>
                </c:pt>
                <c:pt idx="217">
                  <c:v>-47.271780040878951</c:v>
                </c:pt>
                <c:pt idx="218">
                  <c:v>-46.350344675333083</c:v>
                </c:pt>
                <c:pt idx="219">
                  <c:v>-45.408219178028631</c:v>
                </c:pt>
                <c:pt idx="220">
                  <c:v>-44.450078026069932</c:v>
                </c:pt>
                <c:pt idx="221">
                  <c:v>-43.480333029820585</c:v>
                </c:pt>
                <c:pt idx="222">
                  <c:v>-42.503108739348058</c:v>
                </c:pt>
                <c:pt idx="223">
                  <c:v>-41.522225743132246</c:v>
                </c:pt>
                <c:pt idx="224">
                  <c:v>-40.541191118399617</c:v>
                </c:pt>
                <c:pt idx="225">
                  <c:v>-39.563195197024399</c:v>
                </c:pt>
                <c:pt idx="226">
                  <c:v>-38.591113765886696</c:v>
                </c:pt>
                <c:pt idx="227">
                  <c:v>-37.627514815466512</c:v>
                </c:pt>
                <c:pt idx="228">
                  <c:v>-36.67466897913873</c:v>
                </c:pt>
                <c:pt idx="229">
                  <c:v>-35.734562858423622</c:v>
                </c:pt>
                <c:pt idx="230">
                  <c:v>-34.808914499212328</c:v>
                </c:pt>
                <c:pt idx="231">
                  <c:v>-33.89919036367246</c:v>
                </c:pt>
                <c:pt idx="232">
                  <c:v>-33.006623227993636</c:v>
                </c:pt>
                <c:pt idx="233">
                  <c:v>-32.132230520422375</c:v>
                </c:pt>
                <c:pt idx="234">
                  <c:v>-31.2768326965484</c:v>
                </c:pt>
                <c:pt idx="235">
                  <c:v>-30.441071325291801</c:v>
                </c:pt>
                <c:pt idx="236">
                  <c:v>-29.625426628724213</c:v>
                </c:pt>
                <c:pt idx="237">
                  <c:v>-28.830234280895766</c:v>
                </c:pt>
                <c:pt idx="238">
                  <c:v>-28.055701324782806</c:v>
                </c:pt>
                <c:pt idx="239">
                  <c:v>-27.301921112261166</c:v>
                </c:pt>
                <c:pt idx="240">
                  <c:v>-26.568887210894015</c:v>
                </c:pt>
                <c:pt idx="241">
                  <c:v>-25.856506252204881</c:v>
                </c:pt>
                <c:pt idx="242">
                  <c:v>-25.16460972187808</c:v>
                </c:pt>
                <c:pt idx="243">
                  <c:v>-24.492964711605161</c:v>
                </c:pt>
                <c:pt idx="244">
                  <c:v>-23.841283667664054</c:v>
                </c:pt>
                <c:pt idx="245">
                  <c:v>-23.20923318165579</c:v>
                </c:pt>
                <c:pt idx="246">
                  <c:v>-22.596441876793847</c:v>
                </c:pt>
                <c:pt idx="247">
                  <c:v>-22.002507447696569</c:v>
                </c:pt>
                <c:pt idx="248">
                  <c:v>-21.427002913869675</c:v>
                </c:pt>
                <c:pt idx="249">
                  <c:v>-20.869482148334846</c:v>
                </c:pt>
                <c:pt idx="250">
                  <c:v>-20.329484741478169</c:v>
                </c:pt>
                <c:pt idx="251">
                  <c:v>-19.806540259290486</c:v>
                </c:pt>
                <c:pt idx="252">
                  <c:v>-19.300171951920198</c:v>
                </c:pt>
                <c:pt idx="253">
                  <c:v>-18.809899966341298</c:v>
                </c:pt>
                <c:pt idx="254">
                  <c:v>-18.335244112922506</c:v>
                </c:pt>
                <c:pt idx="255">
                  <c:v>-17.875726232718801</c:v>
                </c:pt>
                <c:pt idx="256">
                  <c:v>-17.430872208624155</c:v>
                </c:pt>
                <c:pt idx="257">
                  <c:v>-17.000213659887567</c:v>
                </c:pt>
                <c:pt idx="258">
                  <c:v>-16.583289356343567</c:v>
                </c:pt>
                <c:pt idx="259">
                  <c:v>-16.179646385152317</c:v>
                </c:pt>
                <c:pt idx="260">
                  <c:v>-15.788841100054409</c:v>
                </c:pt>
                <c:pt idx="261">
                  <c:v>-15.410439879755627</c:v>
                </c:pt>
                <c:pt idx="262">
                  <c:v>-15.044019719941208</c:v>
                </c:pt>
                <c:pt idx="263">
                  <c:v>-14.689168680277076</c:v>
                </c:pt>
                <c:pt idx="264">
                  <c:v>-14.345486205907394</c:v>
                </c:pt>
                <c:pt idx="265">
                  <c:v>-14.012583340622632</c:v>
                </c:pt>
                <c:pt idx="266">
                  <c:v>-13.690082846928577</c:v>
                </c:pt>
                <c:pt idx="267">
                  <c:v>-13.377619246614994</c:v>
                </c:pt>
                <c:pt idx="268">
                  <c:v>-13.074838793756964</c:v>
                </c:pt>
                <c:pt idx="269">
                  <c:v>-12.781399390667735</c:v>
                </c:pt>
                <c:pt idx="270">
                  <c:v>-12.496970456069835</c:v>
                </c:pt>
                <c:pt idx="271">
                  <c:v>-12.221232753612215</c:v>
                </c:pt>
                <c:pt idx="272">
                  <c:v>-11.95387818781216</c:v>
                </c:pt>
                <c:pt idx="273">
                  <c:v>-11.694609573581882</c:v>
                </c:pt>
                <c:pt idx="274">
                  <c:v>-11.443140384790491</c:v>
                </c:pt>
                <c:pt idx="275">
                  <c:v>-11.199194486454205</c:v>
                </c:pt>
                <c:pt idx="276">
                  <c:v>-10.962505854595234</c:v>
                </c:pt>
                <c:pt idx="277">
                  <c:v>-10.732818287295711</c:v>
                </c:pt>
                <c:pt idx="278">
                  <c:v>-10.509885109830241</c:v>
                </c:pt>
                <c:pt idx="279">
                  <c:v>-10.293468876510147</c:v>
                </c:pt>
                <c:pt idx="280">
                  <c:v>-10.083341071332198</c:v>
                </c:pt>
                <c:pt idx="281">
                  <c:v>-9.879281809301979</c:v>
                </c:pt>
                <c:pt idx="282">
                  <c:v>-9.6810795399384197</c:v>
                </c:pt>
                <c:pt idx="283">
                  <c:v>-9.4885307542581074</c:v>
                </c:pt>
                <c:pt idx="284">
                  <c:v>-9.3014396962806263</c:v>
                </c:pt>
                <c:pt idx="285">
                  <c:v>-9.1196180799289834</c:v>
                </c:pt>
                <c:pt idx="286">
                  <c:v>-8.9428848120081312</c:v>
                </c:pt>
                <c:pt idx="287">
                  <c:v>-8.7710657218321106</c:v>
                </c:pt>
                <c:pt idx="288">
                  <c:v>-8.603993297895121</c:v>
                </c:pt>
                <c:pt idx="289">
                  <c:v>-8.4415064319213773</c:v>
                </c:pt>
                <c:pt idx="290">
                  <c:v>-8.2834501705239081</c:v>
                </c:pt>
                <c:pt idx="291">
                  <c:v>-8.1296754745983062</c:v>
                </c:pt>
                <c:pt idx="292">
                  <c:v>-7.9800389865367451</c:v>
                </c:pt>
                <c:pt idx="293">
                  <c:v>-7.8344028052890398</c:v>
                </c:pt>
                <c:pt idx="294">
                  <c:v>-7.6926342692469598</c:v>
                </c:pt>
                <c:pt idx="295">
                  <c:v>-7.5546057468565415</c:v>
                </c:pt>
                <c:pt idx="296">
                  <c:v>-7.4201944348958895</c:v>
                </c:pt>
                <c:pt idx="297">
                  <c:v>-7.2892821642686778</c:v>
                </c:pt>
                <c:pt idx="298">
                  <c:v>-7.1617552131600632</c:v>
                </c:pt>
                <c:pt idx="299">
                  <c:v>-7.037504127403694</c:v>
                </c:pt>
                <c:pt idx="300">
                  <c:v>-6.9164235478827685</c:v>
                </c:pt>
                <c:pt idx="301">
                  <c:v>-6.7984120447205374</c:v>
                </c:pt>
                <c:pt idx="302">
                  <c:v>-6.6833719581432254</c:v>
                </c:pt>
                <c:pt idx="303">
                  <c:v>-6.5712092457534315</c:v>
                </c:pt>
                <c:pt idx="304">
                  <c:v>-6.4618333360007112</c:v>
                </c:pt>
                <c:pt idx="305">
                  <c:v>-6.3551569876881189</c:v>
                </c:pt>
                <c:pt idx="306">
                  <c:v>-6.251096155260754</c:v>
                </c:pt>
                <c:pt idx="307">
                  <c:v>-6.1495698596778574</c:v>
                </c:pt>
                <c:pt idx="308">
                  <c:v>-6.0505000646745177</c:v>
                </c:pt>
                <c:pt idx="309">
                  <c:v>-5.9538115581996962</c:v>
                </c:pt>
                <c:pt idx="310">
                  <c:v>-5.8594318388301456</c:v>
                </c:pt>
                <c:pt idx="311">
                  <c:v>-5.7672910069627985</c:v>
                </c:pt>
                <c:pt idx="312">
                  <c:v>-5.6773216606115193</c:v>
                </c:pt>
                <c:pt idx="313">
                  <c:v>-5.5894587955968973</c:v>
                </c:pt>
                <c:pt idx="314">
                  <c:v>-5.50363970997034</c:v>
                </c:pt>
                <c:pt idx="315">
                  <c:v>-5.4198039124839674</c:v>
                </c:pt>
                <c:pt idx="316">
                  <c:v>-5.3378930349416303</c:v>
                </c:pt>
                <c:pt idx="317">
                  <c:v>-5.2578507482817187</c:v>
                </c:pt>
                <c:pt idx="318">
                  <c:v>-5.1796226821953448</c:v>
                </c:pt>
                <c:pt idx="319">
                  <c:v>-5.103156348184644</c:v>
                </c:pt>
                <c:pt idx="320">
                  <c:v>-5.0284010658523632</c:v>
                </c:pt>
                <c:pt idx="321">
                  <c:v>-4.9553078923369203</c:v>
                </c:pt>
                <c:pt idx="322">
                  <c:v>-4.8838295547232757</c:v>
                </c:pt>
                <c:pt idx="323">
                  <c:v>-4.8139203853090855</c:v>
                </c:pt>
                <c:pt idx="324">
                  <c:v>-4.7455362596046049</c:v>
                </c:pt>
                <c:pt idx="325">
                  <c:v>-4.6786345369502431</c:v>
                </c:pt>
                <c:pt idx="326">
                  <c:v>-4.6131740036248221</c:v>
                </c:pt>
                <c:pt idx="327">
                  <c:v>-4.5491148183442878</c:v>
                </c:pt>
                <c:pt idx="328">
                  <c:v>-4.4864184600383084</c:v>
                </c:pt>
                <c:pt idx="329">
                  <c:v>-4.4250476778288466</c:v>
                </c:pt>
                <c:pt idx="330">
                  <c:v>-4.3649664430678428</c:v>
                </c:pt>
                <c:pt idx="331">
                  <c:v>-4.3061399033858976</c:v>
                </c:pt>
                <c:pt idx="332">
                  <c:v>-4.2485343386487697</c:v>
                </c:pt>
                <c:pt idx="333">
                  <c:v>-4.1921171187289303</c:v>
                </c:pt>
                <c:pt idx="334">
                  <c:v>-4.1368566630177641</c:v>
                </c:pt>
                <c:pt idx="335">
                  <c:v>-4.0827224016218739</c:v>
                </c:pt>
                <c:pt idx="336">
                  <c:v>-4.0296847381199585</c:v>
                </c:pt>
                <c:pt idx="337">
                  <c:v>-3.9777150138748159</c:v>
                </c:pt>
                <c:pt idx="338">
                  <c:v>-3.9272921236326996</c:v>
                </c:pt>
                <c:pt idx="339">
                  <c:v>-3.8768692333905839</c:v>
                </c:pt>
                <c:pt idx="340">
                  <c:v>-3.8279402474378301</c:v>
                </c:pt>
                <c:pt idx="341">
                  <c:v>-3.7799732795282188</c:v>
                </c:pt>
                <c:pt idx="342">
                  <c:v>-3.7329438731425437</c:v>
                </c:pt>
                <c:pt idx="343">
                  <c:v>-3.6868283237517474</c:v>
                </c:pt>
                <c:pt idx="344">
                  <c:v>-3.641603652058869</c:v>
                </c:pt>
                <c:pt idx="345">
                  <c:v>-3.5972475783139424</c:v>
                </c:pt>
                <c:pt idx="346">
                  <c:v>-3.5537384976339039</c:v>
                </c:pt>
                <c:pt idx="347">
                  <c:v>-3.5110554563121164</c:v>
                </c:pt>
                <c:pt idx="348">
                  <c:v>-3.4691781290475854</c:v>
                </c:pt>
                <c:pt idx="349">
                  <c:v>-3.4280867970799571</c:v>
                </c:pt>
                <c:pt idx="350">
                  <c:v>-3.3877623271688035</c:v>
                </c:pt>
                <c:pt idx="351">
                  <c:v>-3.3481861513973423</c:v>
                </c:pt>
                <c:pt idx="352">
                  <c:v>-3.3093402477638927</c:v>
                </c:pt>
                <c:pt idx="353">
                  <c:v>-3.271207121510463</c:v>
                </c:pt>
                <c:pt idx="354">
                  <c:v>-3.2337697871820197</c:v>
                </c:pt>
                <c:pt idx="355">
                  <c:v>-3.1970117513688283</c:v>
                </c:pt>
                <c:pt idx="356">
                  <c:v>-3.160916996111514</c:v>
                </c:pt>
                <c:pt idx="357">
                  <c:v>-3.1254699629306542</c:v>
                </c:pt>
                <c:pt idx="358">
                  <c:v>-3.0906555374685007</c:v>
                </c:pt>
                <c:pt idx="359">
                  <c:v>-3.0564590347115779</c:v>
                </c:pt>
                <c:pt idx="360">
                  <c:v>-3.0228661847604283</c:v>
                </c:pt>
                <c:pt idx="361">
                  <c:v>-2.9898631191385636</c:v>
                </c:pt>
                <c:pt idx="362">
                  <c:v>-2.957436357616325</c:v>
                </c:pt>
                <c:pt idx="363">
                  <c:v>-2.9255727955109432</c:v>
                </c:pt>
                <c:pt idx="364">
                  <c:v>-2.8942596914752223</c:v>
                </c:pt>
                <c:pt idx="365">
                  <c:v>-2.8634846557172851</c:v>
                </c:pt>
                <c:pt idx="366">
                  <c:v>-2.8332356386642852</c:v>
                </c:pt>
                <c:pt idx="367">
                  <c:v>-2.8035009200433034</c:v>
                </c:pt>
                <c:pt idx="368">
                  <c:v>-2.7742690983451959</c:v>
                </c:pt>
                <c:pt idx="369">
                  <c:v>-2.7455290806892485</c:v>
                </c:pt>
                <c:pt idx="370">
                  <c:v>-2.717270073037056</c:v>
                </c:pt>
                <c:pt idx="371">
                  <c:v>-2.6894815707734812</c:v>
                </c:pt>
                <c:pt idx="372">
                  <c:v>-2.66215334961004</c:v>
                </c:pt>
                <c:pt idx="373">
                  <c:v>-2.6352754568271042</c:v>
                </c:pt>
                <c:pt idx="374">
                  <c:v>-2.6088382028166963</c:v>
                </c:pt>
                <c:pt idx="375">
                  <c:v>-2.5828321529323532</c:v>
                </c:pt>
                <c:pt idx="376">
                  <c:v>-2.5572481196192549</c:v>
                </c:pt>
                <c:pt idx="377">
                  <c:v>-2.5320771548261058</c:v>
                </c:pt>
                <c:pt idx="378">
                  <c:v>-2.5073105426804316</c:v>
                </c:pt>
                <c:pt idx="379">
                  <c:v>-2.4829397924188346</c:v>
                </c:pt>
                <c:pt idx="380">
                  <c:v>-2.4589566315608211</c:v>
                </c:pt>
                <c:pt idx="381">
                  <c:v>-2.4353529993222134</c:v>
                </c:pt>
                <c:pt idx="382">
                  <c:v>-2.4121210402547697</c:v>
                </c:pt>
                <c:pt idx="383">
                  <c:v>-2.3892530980951308</c:v>
                </c:pt>
                <c:pt idx="384">
                  <c:v>-2.3667417098384842</c:v>
                </c:pt>
                <c:pt idx="385">
                  <c:v>-2.3445796000012225</c:v>
                </c:pt>
                <c:pt idx="386">
                  <c:v>-2.32275967508301</c:v>
                </c:pt>
                <c:pt idx="387">
                  <c:v>-2.3012750182143829</c:v>
                </c:pt>
                <c:pt idx="388">
                  <c:v>-2.280118883986392</c:v>
                </c:pt>
                <c:pt idx="389">
                  <c:v>-2.259284693449402</c:v>
                </c:pt>
                <c:pt idx="390">
                  <c:v>-2.23876602928055</c:v>
                </c:pt>
                <c:pt idx="391">
                  <c:v>-2.2185566311099398</c:v>
                </c:pt>
                <c:pt idx="392">
                  <c:v>-2.1986503910050761</c:v>
                </c:pt>
                <c:pt idx="393">
                  <c:v>-2.1790413491016349</c:v>
                </c:pt>
                <c:pt idx="394">
                  <c:v>-2.159723689370153</c:v>
                </c:pt>
                <c:pt idx="395">
                  <c:v>-2.1406917355399648</c:v>
                </c:pt>
                <c:pt idx="396">
                  <c:v>-2.1219399471292943</c:v>
                </c:pt>
                <c:pt idx="397">
                  <c:v>-2.1034629156306148</c:v>
                </c:pt>
                <c:pt idx="398">
                  <c:v>-2.0852553607986839</c:v>
                </c:pt>
                <c:pt idx="399">
                  <c:v>-2.0673121270695463</c:v>
                </c:pt>
                <c:pt idx="400">
                  <c:v>-2.0496281800846905</c:v>
                </c:pt>
                <c:pt idx="401">
                  <c:v>-2.0321986033422017</c:v>
                </c:pt>
                <c:pt idx="402">
                  <c:v>-2.0150185949302557</c:v>
                </c:pt>
                <c:pt idx="403">
                  <c:v>-1.9980834643871068</c:v>
                </c:pt>
                <c:pt idx="404">
                  <c:v>-1.9813886296454049</c:v>
                </c:pt>
                <c:pt idx="405">
                  <c:v>-1.9649296140787009</c:v>
                </c:pt>
                <c:pt idx="406">
                  <c:v>-1.9487020436357503</c:v>
                </c:pt>
                <c:pt idx="407">
                  <c:v>-1.9327016440730371</c:v>
                </c:pt>
                <c:pt idx="408">
                  <c:v>-1.9169242382562504</c:v>
                </c:pt>
                <c:pt idx="409">
                  <c:v>-1.901365743567911</c:v>
                </c:pt>
                <c:pt idx="410">
                  <c:v>-1.8860221693715558</c:v>
                </c:pt>
                <c:pt idx="411">
                  <c:v>-1.8708896145731404</c:v>
                </c:pt>
                <c:pt idx="412">
                  <c:v>-1.8559642652424697</c:v>
                </c:pt>
                <c:pt idx="413">
                  <c:v>-1.8412423923139953</c:v>
                </c:pt>
                <c:pt idx="414">
                  <c:v>-1.8267203493590431</c:v>
                </c:pt>
                <c:pt idx="415">
                  <c:v>-1.8123945704185609</c:v>
                </c:pt>
                <c:pt idx="416">
                  <c:v>-1.7982615679058078</c:v>
                </c:pt>
                <c:pt idx="417">
                  <c:v>-1.7843179305720449</c:v>
                </c:pt>
                <c:pt idx="418">
                  <c:v>-1.7705603215292702</c:v>
                </c:pt>
                <c:pt idx="419">
                  <c:v>-1.7569854763344623</c:v>
                </c:pt>
                <c:pt idx="420">
                  <c:v>-1.7435902011328586</c:v>
                </c:pt>
                <c:pt idx="421">
                  <c:v>-1.7303713708498418</c:v>
                </c:pt>
                <c:pt idx="422">
                  <c:v>-1.7173259274393824</c:v>
                </c:pt>
                <c:pt idx="423">
                  <c:v>-1.7044508781855512</c:v>
                </c:pt>
                <c:pt idx="424">
                  <c:v>-1.6917432940526516</c:v>
                </c:pt>
                <c:pt idx="425">
                  <c:v>-1.6792003080750331</c:v>
                </c:pt>
                <c:pt idx="426">
                  <c:v>-1.6668191138133757</c:v>
                </c:pt>
                <c:pt idx="427">
                  <c:v>-1.6545969638273441</c:v>
                </c:pt>
                <c:pt idx="428">
                  <c:v>-1.6425311682221557</c:v>
                </c:pt>
                <c:pt idx="429">
                  <c:v>-1.6306190932139957</c:v>
                </c:pt>
                <c:pt idx="430">
                  <c:v>-1.618858159742063</c:v>
                </c:pt>
                <c:pt idx="431">
                  <c:v>-1.6072458421331965</c:v>
                </c:pt>
                <c:pt idx="432">
                  <c:v>-1.5957796667823763</c:v>
                </c:pt>
                <c:pt idx="433">
                  <c:v>-1.5844572108867985</c:v>
                </c:pt>
                <c:pt idx="434">
                  <c:v>-1.5732761012121914</c:v>
                </c:pt>
                <c:pt idx="435">
                  <c:v>-1.5622340128859213</c:v>
                </c:pt>
                <c:pt idx="436">
                  <c:v>-1.5513286682367249</c:v>
                </c:pt>
                <c:pt idx="437">
                  <c:v>-1.5405578356513094</c:v>
                </c:pt>
                <c:pt idx="438">
                  <c:v>-1.5299193284805566</c:v>
                </c:pt>
                <c:pt idx="439">
                  <c:v>-1.5194110039566397</c:v>
                </c:pt>
                <c:pt idx="440">
                  <c:v>-1.5090307621592514</c:v>
                </c:pt>
                <c:pt idx="441">
                  <c:v>-1.4987765449887753</c:v>
                </c:pt>
                <c:pt idx="442">
                  <c:v>-1.4886463351910448</c:v>
                </c:pt>
                <c:pt idx="443">
                  <c:v>-1.478638155387068</c:v>
                </c:pt>
                <c:pt idx="444">
                  <c:v>-1.4687500671463984</c:v>
                </c:pt>
                <c:pt idx="445">
                  <c:v>-1.4589801700714253</c:v>
                </c:pt>
                <c:pt idx="446">
                  <c:v>-1.4493266009148935</c:v>
                </c:pt>
                <c:pt idx="447">
                  <c:v>-1.4397875327207423</c:v>
                </c:pt>
                <c:pt idx="448">
                  <c:v>-1.4303611739842896</c:v>
                </c:pt>
                <c:pt idx="449">
                  <c:v>-1.4210457678342394</c:v>
                </c:pt>
                <c:pt idx="450">
                  <c:v>-1.4118395912449513</c:v>
                </c:pt>
                <c:pt idx="451">
                  <c:v>-1.4027409542546629</c:v>
                </c:pt>
                <c:pt idx="452">
                  <c:v>-1.3937481992189298</c:v>
                </c:pt>
                <c:pt idx="453">
                  <c:v>-1.3848597000774601</c:v>
                </c:pt>
                <c:pt idx="454">
                  <c:v>-1.3760738616368242</c:v>
                </c:pt>
                <c:pt idx="455">
                  <c:v>-1.367389118875483</c:v>
                </c:pt>
                <c:pt idx="456">
                  <c:v>-1.3588039362721349</c:v>
                </c:pt>
                <c:pt idx="457">
                  <c:v>-1.3503168071380278</c:v>
                </c:pt>
                <c:pt idx="458">
                  <c:v>-1.3419262529790372</c:v>
                </c:pt>
                <c:pt idx="459">
                  <c:v>-1.3336308228721268</c:v>
                </c:pt>
                <c:pt idx="460">
                  <c:v>-1.3254290928462764</c:v>
                </c:pt>
                <c:pt idx="461">
                  <c:v>-1.3173196652971391</c:v>
                </c:pt>
                <c:pt idx="462">
                  <c:v>-1.3093011684031879</c:v>
                </c:pt>
                <c:pt idx="463">
                  <c:v>-1.3013722555617047</c:v>
                </c:pt>
                <c:pt idx="464">
                  <c:v>-1.2935316048386574</c:v>
                </c:pt>
                <c:pt idx="465">
                  <c:v>-1.2857779184309792</c:v>
                </c:pt>
                <c:pt idx="466">
                  <c:v>-1.2781099221457142</c:v>
                </c:pt>
                <c:pt idx="467">
                  <c:v>-1.27052636488809</c:v>
                </c:pt>
                <c:pt idx="468">
                  <c:v>-1.2630260181654671</c:v>
                </c:pt>
                <c:pt idx="469">
                  <c:v>-1.2556076756002139</c:v>
                </c:pt>
                <c:pt idx="470">
                  <c:v>-1.2482701524589539</c:v>
                </c:pt>
                <c:pt idx="471">
                  <c:v>-1.2410122851937164</c:v>
                </c:pt>
                <c:pt idx="472">
                  <c:v>-1.2338329309840814</c:v>
                </c:pt>
                <c:pt idx="473">
                  <c:v>-1.2267309673056124</c:v>
                </c:pt>
                <c:pt idx="474">
                  <c:v>-1.2197052915007718</c:v>
                </c:pt>
                <c:pt idx="475">
                  <c:v>-1.2127548203577732</c:v>
                </c:pt>
                <c:pt idx="476">
                  <c:v>-1.2058784897058012</c:v>
                </c:pt>
                <c:pt idx="477">
                  <c:v>-1.1990752540166829</c:v>
                </c:pt>
                <c:pt idx="478">
                  <c:v>-1.1923440860159809</c:v>
                </c:pt>
                <c:pt idx="479">
                  <c:v>-1.1856839763054992</c:v>
                </c:pt>
                <c:pt idx="480">
                  <c:v>-1.1790939329932268</c:v>
                </c:pt>
                <c:pt idx="481">
                  <c:v>-1.1725729813332046</c:v>
                </c:pt>
                <c:pt idx="482">
                  <c:v>-1.1661201633698555</c:v>
                </c:pt>
                <c:pt idx="483">
                  <c:v>-1.1597345375966996</c:v>
                </c:pt>
                <c:pt idx="484">
                  <c:v>-1.1534151786240006</c:v>
                </c:pt>
                <c:pt idx="485">
                  <c:v>-1.1471611768429371</c:v>
                </c:pt>
                <c:pt idx="486">
                  <c:v>-1.1409716381130899</c:v>
                </c:pt>
                <c:pt idx="487">
                  <c:v>-1.1348456834449685</c:v>
                </c:pt>
                <c:pt idx="488">
                  <c:v>-1.128782448697915</c:v>
                </c:pt>
                <c:pt idx="489">
                  <c:v>-1.1227810842765213</c:v>
                </c:pt>
                <c:pt idx="490">
                  <c:v>-1.1168407548478765</c:v>
                </c:pt>
                <c:pt idx="491">
                  <c:v>-1.1109606390503874</c:v>
                </c:pt>
                <c:pt idx="492">
                  <c:v>-1.1051399292164821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FAA-4561-B1C2-30E6E1F609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5096143"/>
        <c:axId val="1065098223"/>
      </c:scatterChart>
      <c:valAx>
        <c:axId val="1505359855"/>
        <c:scaling>
          <c:orientation val="minMax"/>
          <c:min val="0.85000000000000009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56060177009828394"/>
              <c:y val="0.906889638531074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1505358191"/>
        <c:crossesAt val="-80"/>
        <c:crossBetween val="midCat"/>
        <c:majorUnit val="5.000000000000001E-2"/>
      </c:valAx>
      <c:valAx>
        <c:axId val="1505358191"/>
        <c:scaling>
          <c:orientation val="minMax"/>
          <c:min val="-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減衰　</a:t>
                </a:r>
                <a:r>
                  <a:rPr lang="en-US" altLang="ja-JP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(dB)</a:t>
                </a:r>
                <a:endParaRPr lang="ja-JP" altLang="en-US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0"/>
              <c:y val="0.3360326672282802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1505359855"/>
        <c:crossesAt val="0.1"/>
        <c:crossBetween val="midCat"/>
        <c:majorUnit val="5"/>
      </c:valAx>
      <c:valAx>
        <c:axId val="1065098223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郡遅延　</a:t>
                </a:r>
                <a:r>
                  <a:rPr lang="en-US" altLang="ja-JP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(sec/Hz)</a:t>
                </a:r>
                <a:endParaRPr lang="ja-JP" altLang="en-US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0.94069881787027665"/>
              <c:y val="0.272340627298340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1065096143"/>
        <c:crosses val="max"/>
        <c:crossBetween val="midCat"/>
      </c:valAx>
      <c:valAx>
        <c:axId val="106509614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6509822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9430098186199709"/>
          <c:y val="0.58048468910367534"/>
          <c:w val="0.2183010473579638"/>
          <c:h val="0.1666198238380095"/>
        </c:manualLayout>
      </c:layout>
      <c:overlay val="0"/>
      <c:spPr>
        <a:solidFill>
          <a:schemeClr val="bg1">
            <a:alpha val="67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 b="1">
          <a:latin typeface="Times New Roman" panose="02020603050405020304" pitchFamily="18" charset="0"/>
          <a:ea typeface="游明朝" panose="02020400000000000000" pitchFamily="18" charset="-128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r>
              <a:rPr lang="en-US" altLang="ja-JP" sz="1200"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BPF_1</a:t>
            </a:r>
            <a:r>
              <a:rPr lang="ja-JP" altLang="en-US" sz="1200"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段</a:t>
            </a:r>
            <a:endParaRPr lang="en-US" altLang="ja-JP" sz="1200"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69495712222073625"/>
          <c:y val="0.19530685351985985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2171508402243839"/>
          <c:y val="3.1235259529209556E-2"/>
          <c:w val="0.75288853731381566"/>
          <c:h val="0.8157776381667714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演算処理!$AG$33:$AG$529</c:f>
              <c:numCache>
                <c:formatCode>General</c:formatCode>
                <c:ptCount val="497"/>
                <c:pt idx="0">
                  <c:v>0.90049999999999997</c:v>
                </c:pt>
                <c:pt idx="1">
                  <c:v>0.90099999999999991</c:v>
                </c:pt>
                <c:pt idx="2">
                  <c:v>0.90149999999999986</c:v>
                </c:pt>
                <c:pt idx="3">
                  <c:v>0.9019999999999998</c:v>
                </c:pt>
                <c:pt idx="4">
                  <c:v>0.90249999999999975</c:v>
                </c:pt>
                <c:pt idx="5">
                  <c:v>0.90299999999999969</c:v>
                </c:pt>
                <c:pt idx="6">
                  <c:v>0.90349999999999964</c:v>
                </c:pt>
                <c:pt idx="7">
                  <c:v>0.90399999999999958</c:v>
                </c:pt>
                <c:pt idx="8">
                  <c:v>0.90449999999999953</c:v>
                </c:pt>
                <c:pt idx="9">
                  <c:v>0.90499999999999947</c:v>
                </c:pt>
                <c:pt idx="10">
                  <c:v>0.90549999999999942</c:v>
                </c:pt>
                <c:pt idx="11">
                  <c:v>0.90599999999999936</c:v>
                </c:pt>
                <c:pt idx="12">
                  <c:v>0.90649999999999931</c:v>
                </c:pt>
                <c:pt idx="13">
                  <c:v>0.90699999999999925</c:v>
                </c:pt>
                <c:pt idx="14">
                  <c:v>0.9074999999999992</c:v>
                </c:pt>
                <c:pt idx="15">
                  <c:v>0.90799999999999914</c:v>
                </c:pt>
                <c:pt idx="16">
                  <c:v>0.90849999999999909</c:v>
                </c:pt>
                <c:pt idx="17">
                  <c:v>0.90899999999999903</c:v>
                </c:pt>
                <c:pt idx="18">
                  <c:v>0.90949999999999898</c:v>
                </c:pt>
                <c:pt idx="19">
                  <c:v>0.90999999999999892</c:v>
                </c:pt>
                <c:pt idx="20">
                  <c:v>0.91049999999999887</c:v>
                </c:pt>
                <c:pt idx="21">
                  <c:v>0.91099999999999881</c:v>
                </c:pt>
                <c:pt idx="22">
                  <c:v>0.91149999999999876</c:v>
                </c:pt>
                <c:pt idx="23">
                  <c:v>0.9119999999999987</c:v>
                </c:pt>
                <c:pt idx="24">
                  <c:v>0.91249999999999865</c:v>
                </c:pt>
                <c:pt idx="25">
                  <c:v>0.91299999999999859</c:v>
                </c:pt>
                <c:pt idx="26">
                  <c:v>0.91349999999999854</c:v>
                </c:pt>
                <c:pt idx="27">
                  <c:v>0.91399999999999848</c:v>
                </c:pt>
                <c:pt idx="28">
                  <c:v>0.91449999999999843</c:v>
                </c:pt>
                <c:pt idx="29">
                  <c:v>0.91499999999999837</c:v>
                </c:pt>
                <c:pt idx="30">
                  <c:v>0.91549999999999832</c:v>
                </c:pt>
                <c:pt idx="31">
                  <c:v>0.91599999999999826</c:v>
                </c:pt>
                <c:pt idx="32">
                  <c:v>0.9164999999999982</c:v>
                </c:pt>
                <c:pt idx="33">
                  <c:v>0.91699999999999815</c:v>
                </c:pt>
                <c:pt idx="34">
                  <c:v>0.91749999999999809</c:v>
                </c:pt>
                <c:pt idx="35">
                  <c:v>0.91799999999999804</c:v>
                </c:pt>
                <c:pt idx="36">
                  <c:v>0.91849999999999798</c:v>
                </c:pt>
                <c:pt idx="37">
                  <c:v>0.91899999999999793</c:v>
                </c:pt>
                <c:pt idx="38">
                  <c:v>0.91949999999999787</c:v>
                </c:pt>
                <c:pt idx="39">
                  <c:v>0.91999999999999782</c:v>
                </c:pt>
                <c:pt idx="40">
                  <c:v>0.92049999999999776</c:v>
                </c:pt>
                <c:pt idx="41">
                  <c:v>0.92099999999999771</c:v>
                </c:pt>
                <c:pt idx="42">
                  <c:v>0.92149999999999765</c:v>
                </c:pt>
                <c:pt idx="43">
                  <c:v>0.9219999999999976</c:v>
                </c:pt>
                <c:pt idx="44">
                  <c:v>0.92249999999999754</c:v>
                </c:pt>
                <c:pt idx="45">
                  <c:v>0.92299999999999749</c:v>
                </c:pt>
                <c:pt idx="46">
                  <c:v>0.92349999999999743</c:v>
                </c:pt>
                <c:pt idx="47">
                  <c:v>0.92399999999999738</c:v>
                </c:pt>
                <c:pt idx="48">
                  <c:v>0.92449999999999732</c:v>
                </c:pt>
                <c:pt idx="49">
                  <c:v>0.92499999999999727</c:v>
                </c:pt>
                <c:pt idx="50">
                  <c:v>0.92549999999999721</c:v>
                </c:pt>
                <c:pt idx="51">
                  <c:v>0.92599999999999716</c:v>
                </c:pt>
                <c:pt idx="52">
                  <c:v>0.9264999999999971</c:v>
                </c:pt>
                <c:pt idx="53">
                  <c:v>0.92699999999999705</c:v>
                </c:pt>
                <c:pt idx="54">
                  <c:v>0.92749999999999699</c:v>
                </c:pt>
                <c:pt idx="55">
                  <c:v>0.92799999999999694</c:v>
                </c:pt>
                <c:pt idx="56">
                  <c:v>0.92849999999999688</c:v>
                </c:pt>
                <c:pt idx="57">
                  <c:v>0.92899999999999683</c:v>
                </c:pt>
                <c:pt idx="58">
                  <c:v>0.92949999999999677</c:v>
                </c:pt>
                <c:pt idx="59">
                  <c:v>0.92999999999999672</c:v>
                </c:pt>
                <c:pt idx="60">
                  <c:v>0.93049999999999666</c:v>
                </c:pt>
                <c:pt idx="61">
                  <c:v>0.93099999999999661</c:v>
                </c:pt>
                <c:pt idx="62">
                  <c:v>0.93149999999999655</c:v>
                </c:pt>
                <c:pt idx="63">
                  <c:v>0.9319999999999965</c:v>
                </c:pt>
                <c:pt idx="64">
                  <c:v>0.93249999999999644</c:v>
                </c:pt>
                <c:pt idx="65">
                  <c:v>0.93299999999999639</c:v>
                </c:pt>
                <c:pt idx="66">
                  <c:v>0.93349999999999633</c:v>
                </c:pt>
                <c:pt idx="67">
                  <c:v>0.93399999999999628</c:v>
                </c:pt>
                <c:pt idx="68">
                  <c:v>0.93449999999999622</c:v>
                </c:pt>
                <c:pt idx="69">
                  <c:v>0.93499999999999617</c:v>
                </c:pt>
                <c:pt idx="70">
                  <c:v>0.93549999999999611</c:v>
                </c:pt>
                <c:pt idx="71">
                  <c:v>0.93599999999999606</c:v>
                </c:pt>
                <c:pt idx="72">
                  <c:v>0.936499999999996</c:v>
                </c:pt>
                <c:pt idx="73">
                  <c:v>0.93699999999999595</c:v>
                </c:pt>
                <c:pt idx="74">
                  <c:v>0.93749999999999589</c:v>
                </c:pt>
                <c:pt idx="75">
                  <c:v>0.93799999999999584</c:v>
                </c:pt>
                <c:pt idx="76">
                  <c:v>0.93849999999999578</c:v>
                </c:pt>
                <c:pt idx="77">
                  <c:v>0.93899999999999573</c:v>
                </c:pt>
                <c:pt idx="78">
                  <c:v>0.93949999999999567</c:v>
                </c:pt>
                <c:pt idx="79">
                  <c:v>0.93999999999999562</c:v>
                </c:pt>
                <c:pt idx="80">
                  <c:v>0.94049999999999556</c:v>
                </c:pt>
                <c:pt idx="81">
                  <c:v>0.94099999999999551</c:v>
                </c:pt>
                <c:pt idx="82">
                  <c:v>0.94149999999999545</c:v>
                </c:pt>
                <c:pt idx="83">
                  <c:v>0.9419999999999954</c:v>
                </c:pt>
                <c:pt idx="84">
                  <c:v>0.94249999999999534</c:v>
                </c:pt>
                <c:pt idx="85">
                  <c:v>0.94299999999999529</c:v>
                </c:pt>
                <c:pt idx="86">
                  <c:v>0.94349999999999523</c:v>
                </c:pt>
                <c:pt idx="87">
                  <c:v>0.94399999999999518</c:v>
                </c:pt>
                <c:pt idx="88">
                  <c:v>0.94449999999999512</c:v>
                </c:pt>
                <c:pt idx="89">
                  <c:v>0.94499999999999507</c:v>
                </c:pt>
                <c:pt idx="90">
                  <c:v>0.94549999999999501</c:v>
                </c:pt>
                <c:pt idx="91">
                  <c:v>0.94599999999999496</c:v>
                </c:pt>
                <c:pt idx="92">
                  <c:v>0.9464999999999949</c:v>
                </c:pt>
                <c:pt idx="93">
                  <c:v>0.94699999999999485</c:v>
                </c:pt>
                <c:pt idx="94">
                  <c:v>0.94749999999999479</c:v>
                </c:pt>
                <c:pt idx="95">
                  <c:v>0.94799999999999474</c:v>
                </c:pt>
                <c:pt idx="96">
                  <c:v>0.94849999999999468</c:v>
                </c:pt>
                <c:pt idx="97">
                  <c:v>0.94899999999999463</c:v>
                </c:pt>
                <c:pt idx="98">
                  <c:v>0.94949999999999457</c:v>
                </c:pt>
                <c:pt idx="99">
                  <c:v>0.94999999999999452</c:v>
                </c:pt>
                <c:pt idx="100">
                  <c:v>0.95049999999999446</c:v>
                </c:pt>
                <c:pt idx="101">
                  <c:v>0.95099999999999441</c:v>
                </c:pt>
                <c:pt idx="102">
                  <c:v>0.95149999999999435</c:v>
                </c:pt>
                <c:pt idx="103">
                  <c:v>0.9519999999999943</c:v>
                </c:pt>
                <c:pt idx="104">
                  <c:v>0.95249999999999424</c:v>
                </c:pt>
                <c:pt idx="105">
                  <c:v>0.95299999999999419</c:v>
                </c:pt>
                <c:pt idx="106">
                  <c:v>0.95349999999999413</c:v>
                </c:pt>
                <c:pt idx="107">
                  <c:v>0.95399999999999407</c:v>
                </c:pt>
                <c:pt idx="108">
                  <c:v>0.95449999999999402</c:v>
                </c:pt>
                <c:pt idx="109">
                  <c:v>0.95499999999999396</c:v>
                </c:pt>
                <c:pt idx="110">
                  <c:v>0.95549999999999391</c:v>
                </c:pt>
                <c:pt idx="111">
                  <c:v>0.95599999999999385</c:v>
                </c:pt>
                <c:pt idx="112">
                  <c:v>0.9564999999999938</c:v>
                </c:pt>
                <c:pt idx="113">
                  <c:v>0.95699999999999374</c:v>
                </c:pt>
                <c:pt idx="114">
                  <c:v>0.95749999999999369</c:v>
                </c:pt>
                <c:pt idx="115">
                  <c:v>0.95799999999999363</c:v>
                </c:pt>
                <c:pt idx="116">
                  <c:v>0.95849999999999358</c:v>
                </c:pt>
                <c:pt idx="117">
                  <c:v>0.95899999999999352</c:v>
                </c:pt>
                <c:pt idx="118">
                  <c:v>0.95949999999999347</c:v>
                </c:pt>
                <c:pt idx="119">
                  <c:v>0.95999999999999341</c:v>
                </c:pt>
                <c:pt idx="120">
                  <c:v>0.96049999999999336</c:v>
                </c:pt>
                <c:pt idx="121">
                  <c:v>0.9609999999999933</c:v>
                </c:pt>
                <c:pt idx="122">
                  <c:v>0.96149999999999325</c:v>
                </c:pt>
                <c:pt idx="123">
                  <c:v>0.96199999999999319</c:v>
                </c:pt>
                <c:pt idx="124">
                  <c:v>0.96249999999999314</c:v>
                </c:pt>
                <c:pt idx="125">
                  <c:v>0.96299999999999308</c:v>
                </c:pt>
                <c:pt idx="126">
                  <c:v>0.96349999999999303</c:v>
                </c:pt>
                <c:pt idx="127">
                  <c:v>0.96399999999999297</c:v>
                </c:pt>
                <c:pt idx="128">
                  <c:v>0.96449999999999292</c:v>
                </c:pt>
                <c:pt idx="129">
                  <c:v>0.96499999999999286</c:v>
                </c:pt>
                <c:pt idx="130">
                  <c:v>0.96549999999999281</c:v>
                </c:pt>
                <c:pt idx="131">
                  <c:v>0.96599999999999275</c:v>
                </c:pt>
                <c:pt idx="132">
                  <c:v>0.9664999999999927</c:v>
                </c:pt>
                <c:pt idx="133">
                  <c:v>0.96699999999999264</c:v>
                </c:pt>
                <c:pt idx="134">
                  <c:v>0.96749999999999259</c:v>
                </c:pt>
                <c:pt idx="135">
                  <c:v>0.96799999999999253</c:v>
                </c:pt>
                <c:pt idx="136">
                  <c:v>0.96849999999999248</c:v>
                </c:pt>
                <c:pt idx="137">
                  <c:v>0.96899999999999242</c:v>
                </c:pt>
                <c:pt idx="138">
                  <c:v>0.96949999999999237</c:v>
                </c:pt>
                <c:pt idx="139">
                  <c:v>0.96999999999999231</c:v>
                </c:pt>
                <c:pt idx="140">
                  <c:v>0.97049999999999226</c:v>
                </c:pt>
                <c:pt idx="141">
                  <c:v>0.9709999999999922</c:v>
                </c:pt>
                <c:pt idx="142">
                  <c:v>0.97149999999999215</c:v>
                </c:pt>
                <c:pt idx="143">
                  <c:v>0.97199999999999209</c:v>
                </c:pt>
                <c:pt idx="144">
                  <c:v>0.97249999999999204</c:v>
                </c:pt>
                <c:pt idx="145">
                  <c:v>0.97299999999999198</c:v>
                </c:pt>
                <c:pt idx="146">
                  <c:v>0.97349999999999193</c:v>
                </c:pt>
                <c:pt idx="147">
                  <c:v>0.97399999999999187</c:v>
                </c:pt>
                <c:pt idx="148">
                  <c:v>0.97449999999999182</c:v>
                </c:pt>
                <c:pt idx="149">
                  <c:v>0.97499999999999176</c:v>
                </c:pt>
                <c:pt idx="150">
                  <c:v>0.97549999999999171</c:v>
                </c:pt>
                <c:pt idx="151">
                  <c:v>0.97599999999999165</c:v>
                </c:pt>
                <c:pt idx="152">
                  <c:v>0.9764999999999916</c:v>
                </c:pt>
                <c:pt idx="153">
                  <c:v>0.97699999999999154</c:v>
                </c:pt>
                <c:pt idx="154">
                  <c:v>0.97749999999999149</c:v>
                </c:pt>
                <c:pt idx="155">
                  <c:v>0.97799999999999143</c:v>
                </c:pt>
                <c:pt idx="156">
                  <c:v>0.97849999999999138</c:v>
                </c:pt>
                <c:pt idx="157">
                  <c:v>0.97899999999999132</c:v>
                </c:pt>
                <c:pt idx="158">
                  <c:v>0.97949999999999127</c:v>
                </c:pt>
                <c:pt idx="159">
                  <c:v>0.97999999999999121</c:v>
                </c:pt>
                <c:pt idx="160">
                  <c:v>0.98049999999999116</c:v>
                </c:pt>
                <c:pt idx="161">
                  <c:v>0.9809999999999911</c:v>
                </c:pt>
                <c:pt idx="162">
                  <c:v>0.98149999999999105</c:v>
                </c:pt>
                <c:pt idx="163">
                  <c:v>0.98199999999999099</c:v>
                </c:pt>
                <c:pt idx="164">
                  <c:v>0.98249999999999094</c:v>
                </c:pt>
                <c:pt idx="165">
                  <c:v>0.98299999999999088</c:v>
                </c:pt>
                <c:pt idx="166">
                  <c:v>0.98349999999999083</c:v>
                </c:pt>
                <c:pt idx="167">
                  <c:v>0.98399999999999077</c:v>
                </c:pt>
                <c:pt idx="168">
                  <c:v>0.98449999999999072</c:v>
                </c:pt>
                <c:pt idx="169">
                  <c:v>0.98499999999999066</c:v>
                </c:pt>
                <c:pt idx="170">
                  <c:v>0.98549999999999061</c:v>
                </c:pt>
                <c:pt idx="171">
                  <c:v>0.98599999999999055</c:v>
                </c:pt>
                <c:pt idx="172">
                  <c:v>0.9864999999999905</c:v>
                </c:pt>
                <c:pt idx="173">
                  <c:v>0.98699999999999044</c:v>
                </c:pt>
                <c:pt idx="174">
                  <c:v>0.98749999999999039</c:v>
                </c:pt>
                <c:pt idx="175">
                  <c:v>0.98799999999999033</c:v>
                </c:pt>
                <c:pt idx="176">
                  <c:v>0.98849999999999028</c:v>
                </c:pt>
                <c:pt idx="177">
                  <c:v>0.98899999999999022</c:v>
                </c:pt>
                <c:pt idx="178">
                  <c:v>0.98949999999999017</c:v>
                </c:pt>
                <c:pt idx="179">
                  <c:v>0.98999999999999011</c:v>
                </c:pt>
                <c:pt idx="180">
                  <c:v>0.99049999999999006</c:v>
                </c:pt>
                <c:pt idx="181">
                  <c:v>0.99099999999999</c:v>
                </c:pt>
                <c:pt idx="182">
                  <c:v>0.99149999999998994</c:v>
                </c:pt>
                <c:pt idx="183">
                  <c:v>0.99199999999998989</c:v>
                </c:pt>
                <c:pt idx="184">
                  <c:v>0.99249999999998983</c:v>
                </c:pt>
                <c:pt idx="185">
                  <c:v>0.99299999999998978</c:v>
                </c:pt>
                <c:pt idx="186">
                  <c:v>0.99349999999998972</c:v>
                </c:pt>
                <c:pt idx="187">
                  <c:v>0.99399999999998967</c:v>
                </c:pt>
                <c:pt idx="188">
                  <c:v>0.99449999999998961</c:v>
                </c:pt>
                <c:pt idx="189">
                  <c:v>0.99499999999998956</c:v>
                </c:pt>
                <c:pt idx="190">
                  <c:v>0.9954999999999895</c:v>
                </c:pt>
                <c:pt idx="191">
                  <c:v>0.99599999999998945</c:v>
                </c:pt>
                <c:pt idx="192">
                  <c:v>0.99649999999998939</c:v>
                </c:pt>
                <c:pt idx="193">
                  <c:v>0.99699999999998934</c:v>
                </c:pt>
                <c:pt idx="194">
                  <c:v>0.99749999999998928</c:v>
                </c:pt>
                <c:pt idx="195">
                  <c:v>0.99799999999998923</c:v>
                </c:pt>
                <c:pt idx="196">
                  <c:v>0.99849999999998917</c:v>
                </c:pt>
                <c:pt idx="197">
                  <c:v>0.99899999999998912</c:v>
                </c:pt>
                <c:pt idx="198">
                  <c:v>0.99949999999998906</c:v>
                </c:pt>
                <c:pt idx="199">
                  <c:v>0.99999999999998901</c:v>
                </c:pt>
                <c:pt idx="200">
                  <c:v>1.0004999999999891</c:v>
                </c:pt>
                <c:pt idx="201">
                  <c:v>1.000999999999989</c:v>
                </c:pt>
                <c:pt idx="202">
                  <c:v>1.001499999999989</c:v>
                </c:pt>
                <c:pt idx="203">
                  <c:v>1.0019999999999889</c:v>
                </c:pt>
                <c:pt idx="204">
                  <c:v>1.0024999999999888</c:v>
                </c:pt>
                <c:pt idx="205">
                  <c:v>1.0029999999999888</c:v>
                </c:pt>
                <c:pt idx="206">
                  <c:v>1.0034999999999887</c:v>
                </c:pt>
                <c:pt idx="207">
                  <c:v>1.0039999999999887</c:v>
                </c:pt>
                <c:pt idx="208">
                  <c:v>1.0044999999999886</c:v>
                </c:pt>
                <c:pt idx="209">
                  <c:v>1.0049999999999886</c:v>
                </c:pt>
                <c:pt idx="210">
                  <c:v>1.0054999999999885</c:v>
                </c:pt>
                <c:pt idx="211">
                  <c:v>1.0059999999999885</c:v>
                </c:pt>
                <c:pt idx="212">
                  <c:v>1.0064999999999884</c:v>
                </c:pt>
                <c:pt idx="213">
                  <c:v>1.0069999999999883</c:v>
                </c:pt>
                <c:pt idx="214">
                  <c:v>1.0074999999999883</c:v>
                </c:pt>
                <c:pt idx="215">
                  <c:v>1.0079999999999882</c:v>
                </c:pt>
                <c:pt idx="216">
                  <c:v>1.0084999999999882</c:v>
                </c:pt>
                <c:pt idx="217">
                  <c:v>1.0089999999999881</c:v>
                </c:pt>
                <c:pt idx="218">
                  <c:v>1.0094999999999881</c:v>
                </c:pt>
                <c:pt idx="219">
                  <c:v>1.009999999999988</c:v>
                </c:pt>
                <c:pt idx="220">
                  <c:v>1.010499999999988</c:v>
                </c:pt>
                <c:pt idx="221">
                  <c:v>1.0109999999999879</c:v>
                </c:pt>
                <c:pt idx="222">
                  <c:v>1.0114999999999879</c:v>
                </c:pt>
                <c:pt idx="223">
                  <c:v>1.0119999999999878</c:v>
                </c:pt>
                <c:pt idx="224">
                  <c:v>1.0124999999999877</c:v>
                </c:pt>
                <c:pt idx="225">
                  <c:v>1.0129999999999877</c:v>
                </c:pt>
                <c:pt idx="226">
                  <c:v>1.0134999999999876</c:v>
                </c:pt>
                <c:pt idx="227">
                  <c:v>1.0139999999999876</c:v>
                </c:pt>
                <c:pt idx="228">
                  <c:v>1.0144999999999875</c:v>
                </c:pt>
                <c:pt idx="229">
                  <c:v>1.0149999999999875</c:v>
                </c:pt>
                <c:pt idx="230">
                  <c:v>1.0154999999999874</c:v>
                </c:pt>
                <c:pt idx="231">
                  <c:v>1.0159999999999874</c:v>
                </c:pt>
                <c:pt idx="232">
                  <c:v>1.0164999999999873</c:v>
                </c:pt>
                <c:pt idx="233">
                  <c:v>1.0169999999999872</c:v>
                </c:pt>
                <c:pt idx="234">
                  <c:v>1.0174999999999872</c:v>
                </c:pt>
                <c:pt idx="235">
                  <c:v>1.0179999999999871</c:v>
                </c:pt>
                <c:pt idx="236">
                  <c:v>1.0184999999999871</c:v>
                </c:pt>
                <c:pt idx="237">
                  <c:v>1.018999999999987</c:v>
                </c:pt>
                <c:pt idx="238">
                  <c:v>1.019499999999987</c:v>
                </c:pt>
                <c:pt idx="239">
                  <c:v>1.0199999999999869</c:v>
                </c:pt>
                <c:pt idx="240">
                  <c:v>1.0204999999999869</c:v>
                </c:pt>
                <c:pt idx="241">
                  <c:v>1.0209999999999868</c:v>
                </c:pt>
                <c:pt idx="242">
                  <c:v>1.0214999999999868</c:v>
                </c:pt>
                <c:pt idx="243">
                  <c:v>1.0219999999999867</c:v>
                </c:pt>
                <c:pt idx="244">
                  <c:v>1.0224999999999866</c:v>
                </c:pt>
                <c:pt idx="245">
                  <c:v>1.0229999999999866</c:v>
                </c:pt>
                <c:pt idx="246">
                  <c:v>1.0234999999999865</c:v>
                </c:pt>
                <c:pt idx="247">
                  <c:v>1.0239999999999865</c:v>
                </c:pt>
                <c:pt idx="248">
                  <c:v>1.0244999999999864</c:v>
                </c:pt>
                <c:pt idx="249">
                  <c:v>1.0249999999999864</c:v>
                </c:pt>
                <c:pt idx="250">
                  <c:v>1.0254999999999863</c:v>
                </c:pt>
                <c:pt idx="251">
                  <c:v>1.0259999999999863</c:v>
                </c:pt>
                <c:pt idx="252">
                  <c:v>1.0264999999999862</c:v>
                </c:pt>
                <c:pt idx="253">
                  <c:v>1.0269999999999861</c:v>
                </c:pt>
                <c:pt idx="254">
                  <c:v>1.0274999999999861</c:v>
                </c:pt>
                <c:pt idx="255">
                  <c:v>1.027999999999986</c:v>
                </c:pt>
                <c:pt idx="256">
                  <c:v>1.028499999999986</c:v>
                </c:pt>
                <c:pt idx="257">
                  <c:v>1.0289999999999859</c:v>
                </c:pt>
                <c:pt idx="258">
                  <c:v>1.0294999999999859</c:v>
                </c:pt>
                <c:pt idx="259">
                  <c:v>1.0299999999999858</c:v>
                </c:pt>
                <c:pt idx="260">
                  <c:v>1.0304999999999858</c:v>
                </c:pt>
                <c:pt idx="261">
                  <c:v>1.0309999999999857</c:v>
                </c:pt>
                <c:pt idx="262">
                  <c:v>1.0314999999999857</c:v>
                </c:pt>
                <c:pt idx="263">
                  <c:v>1.0319999999999856</c:v>
                </c:pt>
                <c:pt idx="264">
                  <c:v>1.0324999999999855</c:v>
                </c:pt>
                <c:pt idx="265">
                  <c:v>1.0329999999999855</c:v>
                </c:pt>
                <c:pt idx="266">
                  <c:v>1.0334999999999854</c:v>
                </c:pt>
                <c:pt idx="267">
                  <c:v>1.0339999999999854</c:v>
                </c:pt>
                <c:pt idx="268">
                  <c:v>1.0344999999999853</c:v>
                </c:pt>
                <c:pt idx="269">
                  <c:v>1.0349999999999853</c:v>
                </c:pt>
                <c:pt idx="270">
                  <c:v>1.0354999999999852</c:v>
                </c:pt>
                <c:pt idx="271">
                  <c:v>1.0359999999999852</c:v>
                </c:pt>
                <c:pt idx="272">
                  <c:v>1.0364999999999851</c:v>
                </c:pt>
                <c:pt idx="273">
                  <c:v>1.036999999999985</c:v>
                </c:pt>
                <c:pt idx="274">
                  <c:v>1.037499999999985</c:v>
                </c:pt>
                <c:pt idx="275">
                  <c:v>1.0379999999999849</c:v>
                </c:pt>
                <c:pt idx="276">
                  <c:v>1.0384999999999849</c:v>
                </c:pt>
                <c:pt idx="277">
                  <c:v>1.0389999999999848</c:v>
                </c:pt>
                <c:pt idx="278">
                  <c:v>1.0394999999999848</c:v>
                </c:pt>
                <c:pt idx="279">
                  <c:v>1.0399999999999847</c:v>
                </c:pt>
                <c:pt idx="280">
                  <c:v>1.0404999999999847</c:v>
                </c:pt>
                <c:pt idx="281">
                  <c:v>1.0409999999999846</c:v>
                </c:pt>
                <c:pt idx="282">
                  <c:v>1.0414999999999845</c:v>
                </c:pt>
                <c:pt idx="283">
                  <c:v>1.0419999999999845</c:v>
                </c:pt>
                <c:pt idx="284">
                  <c:v>1.0424999999999844</c:v>
                </c:pt>
                <c:pt idx="285">
                  <c:v>1.0429999999999844</c:v>
                </c:pt>
                <c:pt idx="286">
                  <c:v>1.0434999999999843</c:v>
                </c:pt>
                <c:pt idx="287">
                  <c:v>1.0439999999999843</c:v>
                </c:pt>
                <c:pt idx="288">
                  <c:v>1.0444999999999842</c:v>
                </c:pt>
                <c:pt idx="289">
                  <c:v>1.0449999999999842</c:v>
                </c:pt>
                <c:pt idx="290">
                  <c:v>1.0454999999999841</c:v>
                </c:pt>
                <c:pt idx="291">
                  <c:v>1.0459999999999841</c:v>
                </c:pt>
                <c:pt idx="292">
                  <c:v>1.046499999999984</c:v>
                </c:pt>
                <c:pt idx="293">
                  <c:v>1.0469999999999839</c:v>
                </c:pt>
                <c:pt idx="294">
                  <c:v>1.0474999999999839</c:v>
                </c:pt>
                <c:pt idx="295">
                  <c:v>1.0479999999999838</c:v>
                </c:pt>
                <c:pt idx="296">
                  <c:v>1.0484999999999838</c:v>
                </c:pt>
                <c:pt idx="297">
                  <c:v>1.0489999999999837</c:v>
                </c:pt>
                <c:pt idx="298">
                  <c:v>1.0494999999999837</c:v>
                </c:pt>
                <c:pt idx="299">
                  <c:v>1.0499999999999836</c:v>
                </c:pt>
                <c:pt idx="300">
                  <c:v>1.0504999999999836</c:v>
                </c:pt>
                <c:pt idx="301">
                  <c:v>1.0509999999999835</c:v>
                </c:pt>
                <c:pt idx="302">
                  <c:v>1.0514999999999834</c:v>
                </c:pt>
                <c:pt idx="303">
                  <c:v>1.0519999999999834</c:v>
                </c:pt>
                <c:pt idx="304">
                  <c:v>1.0524999999999833</c:v>
                </c:pt>
                <c:pt idx="305">
                  <c:v>1.0529999999999833</c:v>
                </c:pt>
                <c:pt idx="306">
                  <c:v>1.0534999999999832</c:v>
                </c:pt>
                <c:pt idx="307">
                  <c:v>1.0539999999999832</c:v>
                </c:pt>
                <c:pt idx="308">
                  <c:v>1.0544999999999831</c:v>
                </c:pt>
                <c:pt idx="309">
                  <c:v>1.0549999999999831</c:v>
                </c:pt>
                <c:pt idx="310">
                  <c:v>1.055499999999983</c:v>
                </c:pt>
                <c:pt idx="311">
                  <c:v>1.055999999999983</c:v>
                </c:pt>
                <c:pt idx="312">
                  <c:v>1.0564999999999829</c:v>
                </c:pt>
                <c:pt idx="313">
                  <c:v>1.0569999999999828</c:v>
                </c:pt>
                <c:pt idx="314">
                  <c:v>1.0574999999999828</c:v>
                </c:pt>
                <c:pt idx="315">
                  <c:v>1.0579999999999827</c:v>
                </c:pt>
                <c:pt idx="316">
                  <c:v>1.0584999999999827</c:v>
                </c:pt>
                <c:pt idx="317">
                  <c:v>1.0589999999999826</c:v>
                </c:pt>
                <c:pt idx="318">
                  <c:v>1.0594999999999826</c:v>
                </c:pt>
                <c:pt idx="319">
                  <c:v>1.0599999999999825</c:v>
                </c:pt>
                <c:pt idx="320">
                  <c:v>1.0604999999999825</c:v>
                </c:pt>
                <c:pt idx="321">
                  <c:v>1.0609999999999824</c:v>
                </c:pt>
                <c:pt idx="322">
                  <c:v>1.0614999999999823</c:v>
                </c:pt>
                <c:pt idx="323">
                  <c:v>1.0619999999999823</c:v>
                </c:pt>
                <c:pt idx="324">
                  <c:v>1.0624999999999822</c:v>
                </c:pt>
                <c:pt idx="325">
                  <c:v>1.0629999999999822</c:v>
                </c:pt>
                <c:pt idx="326">
                  <c:v>1.0634999999999821</c:v>
                </c:pt>
                <c:pt idx="327">
                  <c:v>1.0639999999999821</c:v>
                </c:pt>
                <c:pt idx="328">
                  <c:v>1.064499999999982</c:v>
                </c:pt>
                <c:pt idx="329">
                  <c:v>1.064999999999982</c:v>
                </c:pt>
                <c:pt idx="330">
                  <c:v>1.0654999999999819</c:v>
                </c:pt>
                <c:pt idx="331">
                  <c:v>1.0659999999999819</c:v>
                </c:pt>
                <c:pt idx="332">
                  <c:v>1.0664999999999818</c:v>
                </c:pt>
                <c:pt idx="333">
                  <c:v>1.0669999999999817</c:v>
                </c:pt>
                <c:pt idx="334">
                  <c:v>1.0674999999999817</c:v>
                </c:pt>
                <c:pt idx="335">
                  <c:v>1.0679999999999816</c:v>
                </c:pt>
                <c:pt idx="336">
                  <c:v>1.0684999999999816</c:v>
                </c:pt>
                <c:pt idx="337">
                  <c:v>1.0689999999999815</c:v>
                </c:pt>
                <c:pt idx="338">
                  <c:v>1.0694999999999815</c:v>
                </c:pt>
                <c:pt idx="339">
                  <c:v>1.0699999999999814</c:v>
                </c:pt>
                <c:pt idx="340">
                  <c:v>1.0704999999999814</c:v>
                </c:pt>
                <c:pt idx="341">
                  <c:v>1.0709999999999813</c:v>
                </c:pt>
                <c:pt idx="342">
                  <c:v>1.0714999999999812</c:v>
                </c:pt>
                <c:pt idx="343">
                  <c:v>1.0719999999999812</c:v>
                </c:pt>
                <c:pt idx="344">
                  <c:v>1.0724999999999811</c:v>
                </c:pt>
                <c:pt idx="345">
                  <c:v>1.0729999999999811</c:v>
                </c:pt>
                <c:pt idx="346">
                  <c:v>1.073499999999981</c:v>
                </c:pt>
                <c:pt idx="347">
                  <c:v>1.073999999999981</c:v>
                </c:pt>
                <c:pt idx="348">
                  <c:v>1.0744999999999809</c:v>
                </c:pt>
                <c:pt idx="349">
                  <c:v>1.0749999999999809</c:v>
                </c:pt>
                <c:pt idx="350">
                  <c:v>1.0754999999999808</c:v>
                </c:pt>
                <c:pt idx="351">
                  <c:v>1.0759999999999807</c:v>
                </c:pt>
                <c:pt idx="352">
                  <c:v>1.0764999999999807</c:v>
                </c:pt>
                <c:pt idx="353">
                  <c:v>1.0769999999999806</c:v>
                </c:pt>
                <c:pt idx="354">
                  <c:v>1.0774999999999806</c:v>
                </c:pt>
                <c:pt idx="355">
                  <c:v>1.0779999999999805</c:v>
                </c:pt>
                <c:pt idx="356">
                  <c:v>1.0784999999999805</c:v>
                </c:pt>
                <c:pt idx="357">
                  <c:v>1.0789999999999804</c:v>
                </c:pt>
                <c:pt idx="358">
                  <c:v>1.0794999999999804</c:v>
                </c:pt>
                <c:pt idx="359">
                  <c:v>1.0799999999999803</c:v>
                </c:pt>
                <c:pt idx="360">
                  <c:v>1.0804999999999803</c:v>
                </c:pt>
                <c:pt idx="361">
                  <c:v>1.0809999999999802</c:v>
                </c:pt>
                <c:pt idx="362">
                  <c:v>1.0814999999999801</c:v>
                </c:pt>
                <c:pt idx="363">
                  <c:v>1.0819999999999801</c:v>
                </c:pt>
                <c:pt idx="364">
                  <c:v>1.08249999999998</c:v>
                </c:pt>
                <c:pt idx="365">
                  <c:v>1.08299999999998</c:v>
                </c:pt>
                <c:pt idx="366">
                  <c:v>1.0834999999999799</c:v>
                </c:pt>
                <c:pt idx="367">
                  <c:v>1.0839999999999799</c:v>
                </c:pt>
                <c:pt idx="368">
                  <c:v>1.0844999999999798</c:v>
                </c:pt>
                <c:pt idx="369">
                  <c:v>1.0849999999999798</c:v>
                </c:pt>
                <c:pt idx="370">
                  <c:v>1.0854999999999797</c:v>
                </c:pt>
                <c:pt idx="371">
                  <c:v>1.0859999999999796</c:v>
                </c:pt>
                <c:pt idx="372">
                  <c:v>1.0864999999999796</c:v>
                </c:pt>
                <c:pt idx="373">
                  <c:v>1.0869999999999795</c:v>
                </c:pt>
                <c:pt idx="374">
                  <c:v>1.0874999999999795</c:v>
                </c:pt>
                <c:pt idx="375">
                  <c:v>1.0879999999999794</c:v>
                </c:pt>
                <c:pt idx="376">
                  <c:v>1.0884999999999794</c:v>
                </c:pt>
                <c:pt idx="377">
                  <c:v>1.0889999999999793</c:v>
                </c:pt>
                <c:pt idx="378">
                  <c:v>1.0894999999999793</c:v>
                </c:pt>
                <c:pt idx="379">
                  <c:v>1.0899999999999792</c:v>
                </c:pt>
                <c:pt idx="380">
                  <c:v>1.0904999999999792</c:v>
                </c:pt>
                <c:pt idx="381">
                  <c:v>1.0909999999999791</c:v>
                </c:pt>
                <c:pt idx="382">
                  <c:v>1.091499999999979</c:v>
                </c:pt>
                <c:pt idx="383">
                  <c:v>1.091999999999979</c:v>
                </c:pt>
                <c:pt idx="384">
                  <c:v>1.0924999999999789</c:v>
                </c:pt>
                <c:pt idx="385">
                  <c:v>1.0929999999999789</c:v>
                </c:pt>
                <c:pt idx="386">
                  <c:v>1.0934999999999788</c:v>
                </c:pt>
                <c:pt idx="387">
                  <c:v>1.0939999999999788</c:v>
                </c:pt>
                <c:pt idx="388">
                  <c:v>1.0944999999999787</c:v>
                </c:pt>
                <c:pt idx="389">
                  <c:v>1.0949999999999787</c:v>
                </c:pt>
                <c:pt idx="390">
                  <c:v>1.0954999999999786</c:v>
                </c:pt>
                <c:pt idx="391">
                  <c:v>1.0959999999999785</c:v>
                </c:pt>
                <c:pt idx="392">
                  <c:v>1.0964999999999785</c:v>
                </c:pt>
                <c:pt idx="393">
                  <c:v>1.0969999999999784</c:v>
                </c:pt>
                <c:pt idx="394">
                  <c:v>1.0974999999999784</c:v>
                </c:pt>
                <c:pt idx="395">
                  <c:v>1.0979999999999783</c:v>
                </c:pt>
                <c:pt idx="396">
                  <c:v>1.0984999999999783</c:v>
                </c:pt>
                <c:pt idx="397">
                  <c:v>1.0989999999999782</c:v>
                </c:pt>
                <c:pt idx="398">
                  <c:v>1.0994999999999782</c:v>
                </c:pt>
                <c:pt idx="399">
                  <c:v>1.0999999999999781</c:v>
                </c:pt>
                <c:pt idx="400">
                  <c:v>1.1004999999999781</c:v>
                </c:pt>
                <c:pt idx="401">
                  <c:v>1.100999999999978</c:v>
                </c:pt>
                <c:pt idx="402">
                  <c:v>1.1014999999999779</c:v>
                </c:pt>
                <c:pt idx="403">
                  <c:v>1.1019999999999779</c:v>
                </c:pt>
                <c:pt idx="404">
                  <c:v>1.1024999999999778</c:v>
                </c:pt>
                <c:pt idx="405">
                  <c:v>1.1029999999999778</c:v>
                </c:pt>
                <c:pt idx="406">
                  <c:v>1.1034999999999777</c:v>
                </c:pt>
                <c:pt idx="407">
                  <c:v>1.1039999999999777</c:v>
                </c:pt>
                <c:pt idx="408">
                  <c:v>1.1044999999999776</c:v>
                </c:pt>
                <c:pt idx="409">
                  <c:v>1.1049999999999776</c:v>
                </c:pt>
                <c:pt idx="410">
                  <c:v>1.1054999999999775</c:v>
                </c:pt>
                <c:pt idx="411">
                  <c:v>1.1059999999999774</c:v>
                </c:pt>
                <c:pt idx="412">
                  <c:v>1.1064999999999774</c:v>
                </c:pt>
                <c:pt idx="413">
                  <c:v>1.1069999999999773</c:v>
                </c:pt>
                <c:pt idx="414">
                  <c:v>1.1074999999999773</c:v>
                </c:pt>
                <c:pt idx="415">
                  <c:v>1.1079999999999772</c:v>
                </c:pt>
                <c:pt idx="416">
                  <c:v>1.1084999999999772</c:v>
                </c:pt>
                <c:pt idx="417">
                  <c:v>1.1089999999999771</c:v>
                </c:pt>
                <c:pt idx="418">
                  <c:v>1.1094999999999771</c:v>
                </c:pt>
                <c:pt idx="419">
                  <c:v>1.109999999999977</c:v>
                </c:pt>
                <c:pt idx="420">
                  <c:v>1.1104999999999769</c:v>
                </c:pt>
                <c:pt idx="421">
                  <c:v>1.1109999999999769</c:v>
                </c:pt>
                <c:pt idx="422">
                  <c:v>1.1114999999999768</c:v>
                </c:pt>
                <c:pt idx="423">
                  <c:v>1.1119999999999768</c:v>
                </c:pt>
                <c:pt idx="424">
                  <c:v>1.1124999999999767</c:v>
                </c:pt>
                <c:pt idx="425">
                  <c:v>1.1129999999999767</c:v>
                </c:pt>
                <c:pt idx="426">
                  <c:v>1.1134999999999766</c:v>
                </c:pt>
                <c:pt idx="427">
                  <c:v>1.1139999999999766</c:v>
                </c:pt>
                <c:pt idx="428">
                  <c:v>1.1144999999999765</c:v>
                </c:pt>
                <c:pt idx="429">
                  <c:v>1.1149999999999765</c:v>
                </c:pt>
                <c:pt idx="430">
                  <c:v>1.1154999999999764</c:v>
                </c:pt>
                <c:pt idx="431">
                  <c:v>1.1159999999999763</c:v>
                </c:pt>
                <c:pt idx="432">
                  <c:v>1.1164999999999763</c:v>
                </c:pt>
                <c:pt idx="433">
                  <c:v>1.1169999999999762</c:v>
                </c:pt>
                <c:pt idx="434">
                  <c:v>1.1174999999999762</c:v>
                </c:pt>
                <c:pt idx="435">
                  <c:v>1.1179999999999761</c:v>
                </c:pt>
                <c:pt idx="436">
                  <c:v>1.1184999999999761</c:v>
                </c:pt>
                <c:pt idx="437">
                  <c:v>1.118999999999976</c:v>
                </c:pt>
                <c:pt idx="438">
                  <c:v>1.119499999999976</c:v>
                </c:pt>
                <c:pt idx="439">
                  <c:v>1.1199999999999759</c:v>
                </c:pt>
                <c:pt idx="440">
                  <c:v>1.1204999999999758</c:v>
                </c:pt>
                <c:pt idx="441">
                  <c:v>1.1209999999999758</c:v>
                </c:pt>
                <c:pt idx="442">
                  <c:v>1.1214999999999757</c:v>
                </c:pt>
                <c:pt idx="443">
                  <c:v>1.1219999999999757</c:v>
                </c:pt>
                <c:pt idx="444">
                  <c:v>1.1224999999999756</c:v>
                </c:pt>
                <c:pt idx="445">
                  <c:v>1.1229999999999756</c:v>
                </c:pt>
                <c:pt idx="446">
                  <c:v>1.1234999999999755</c:v>
                </c:pt>
                <c:pt idx="447">
                  <c:v>1.1239999999999755</c:v>
                </c:pt>
                <c:pt idx="448">
                  <c:v>1.1244999999999754</c:v>
                </c:pt>
                <c:pt idx="449">
                  <c:v>1.1249999999999754</c:v>
                </c:pt>
                <c:pt idx="450">
                  <c:v>1.1254999999999753</c:v>
                </c:pt>
                <c:pt idx="451">
                  <c:v>1.1259999999999752</c:v>
                </c:pt>
                <c:pt idx="452">
                  <c:v>1.1264999999999752</c:v>
                </c:pt>
                <c:pt idx="453">
                  <c:v>1.1269999999999751</c:v>
                </c:pt>
                <c:pt idx="454">
                  <c:v>1.1274999999999751</c:v>
                </c:pt>
                <c:pt idx="455">
                  <c:v>1.127999999999975</c:v>
                </c:pt>
                <c:pt idx="456">
                  <c:v>1.128499999999975</c:v>
                </c:pt>
                <c:pt idx="457">
                  <c:v>1.1289999999999749</c:v>
                </c:pt>
                <c:pt idx="458">
                  <c:v>1.1294999999999749</c:v>
                </c:pt>
                <c:pt idx="459">
                  <c:v>1.1299999999999748</c:v>
                </c:pt>
                <c:pt idx="460">
                  <c:v>1.1304999999999747</c:v>
                </c:pt>
                <c:pt idx="461">
                  <c:v>1.1309999999999747</c:v>
                </c:pt>
                <c:pt idx="462">
                  <c:v>1.1314999999999746</c:v>
                </c:pt>
                <c:pt idx="463">
                  <c:v>1.1319999999999746</c:v>
                </c:pt>
                <c:pt idx="464">
                  <c:v>1.1324999999999745</c:v>
                </c:pt>
                <c:pt idx="465">
                  <c:v>1.1329999999999745</c:v>
                </c:pt>
                <c:pt idx="466">
                  <c:v>1.1334999999999744</c:v>
                </c:pt>
                <c:pt idx="467">
                  <c:v>1.1339999999999744</c:v>
                </c:pt>
                <c:pt idx="468">
                  <c:v>1.1344999999999743</c:v>
                </c:pt>
                <c:pt idx="469">
                  <c:v>1.1349999999999743</c:v>
                </c:pt>
                <c:pt idx="470">
                  <c:v>1.1354999999999742</c:v>
                </c:pt>
                <c:pt idx="471">
                  <c:v>1.1359999999999741</c:v>
                </c:pt>
                <c:pt idx="472">
                  <c:v>1.1364999999999741</c:v>
                </c:pt>
                <c:pt idx="473">
                  <c:v>1.136999999999974</c:v>
                </c:pt>
                <c:pt idx="474">
                  <c:v>1.137499999999974</c:v>
                </c:pt>
                <c:pt idx="475">
                  <c:v>1.1379999999999739</c:v>
                </c:pt>
                <c:pt idx="476">
                  <c:v>1.1384999999999739</c:v>
                </c:pt>
                <c:pt idx="477">
                  <c:v>1.1389999999999738</c:v>
                </c:pt>
                <c:pt idx="478">
                  <c:v>1.1394999999999738</c:v>
                </c:pt>
                <c:pt idx="479">
                  <c:v>1.1399999999999737</c:v>
                </c:pt>
                <c:pt idx="480">
                  <c:v>1.1404999999999736</c:v>
                </c:pt>
                <c:pt idx="481">
                  <c:v>1.1409999999999736</c:v>
                </c:pt>
                <c:pt idx="482">
                  <c:v>1.1414999999999735</c:v>
                </c:pt>
                <c:pt idx="483">
                  <c:v>1.1419999999999735</c:v>
                </c:pt>
                <c:pt idx="484">
                  <c:v>1.1424999999999734</c:v>
                </c:pt>
                <c:pt idx="485">
                  <c:v>1.1429999999999734</c:v>
                </c:pt>
                <c:pt idx="486">
                  <c:v>1.1434999999999733</c:v>
                </c:pt>
                <c:pt idx="487">
                  <c:v>1.1439999999999733</c:v>
                </c:pt>
                <c:pt idx="488">
                  <c:v>1.1444999999999732</c:v>
                </c:pt>
                <c:pt idx="489">
                  <c:v>1.1449999999999732</c:v>
                </c:pt>
                <c:pt idx="490">
                  <c:v>1.1454999999999731</c:v>
                </c:pt>
                <c:pt idx="491">
                  <c:v>1.145999999999973</c:v>
                </c:pt>
                <c:pt idx="492">
                  <c:v>1.146499999999973</c:v>
                </c:pt>
                <c:pt idx="493">
                  <c:v>1.1469999999999729</c:v>
                </c:pt>
                <c:pt idx="494">
                  <c:v>1.1474999999999729</c:v>
                </c:pt>
                <c:pt idx="495">
                  <c:v>1.1479999999999728</c:v>
                </c:pt>
                <c:pt idx="496">
                  <c:v>1.1484999999999728</c:v>
                </c:pt>
              </c:numCache>
            </c:numRef>
          </c:xVal>
          <c:yVal>
            <c:numRef>
              <c:f>演算処理!$AH$33:$AH$529</c:f>
              <c:numCache>
                <c:formatCode>General</c:formatCode>
                <c:ptCount val="497"/>
                <c:pt idx="0">
                  <c:v>-17.358978931455617</c:v>
                </c:pt>
                <c:pt idx="1">
                  <c:v>-17.305282064942556</c:v>
                </c:pt>
                <c:pt idx="2">
                  <c:v>-17.251398648639164</c:v>
                </c:pt>
                <c:pt idx="3">
                  <c:v>-17.197326923376803</c:v>
                </c:pt>
                <c:pt idx="4">
                  <c:v>-17.143065107246503</c:v>
                </c:pt>
                <c:pt idx="5">
                  <c:v>-17.088611395225676</c:v>
                </c:pt>
                <c:pt idx="6">
                  <c:v>-17.03396395879771</c:v>
                </c:pt>
                <c:pt idx="7">
                  <c:v>-16.979120945564489</c:v>
                </c:pt>
                <c:pt idx="8">
                  <c:v>-16.924080478851522</c:v>
                </c:pt>
                <c:pt idx="9">
                  <c:v>-16.868840657305675</c:v>
                </c:pt>
                <c:pt idx="10">
                  <c:v>-16.813399554485322</c:v>
                </c:pt>
                <c:pt idx="11">
                  <c:v>-16.757755218442764</c:v>
                </c:pt>
                <c:pt idx="12">
                  <c:v>-16.701905671298707</c:v>
                </c:pt>
                <c:pt idx="13">
                  <c:v>-16.64584890880889</c:v>
                </c:pt>
                <c:pt idx="14">
                  <c:v>-16.589582899922341</c:v>
                </c:pt>
                <c:pt idx="15">
                  <c:v>-16.53310558633148</c:v>
                </c:pt>
                <c:pt idx="16">
                  <c:v>-16.47641488201366</c:v>
                </c:pt>
                <c:pt idx="17">
                  <c:v>-16.419508672764152</c:v>
                </c:pt>
                <c:pt idx="18">
                  <c:v>-16.362384815720333</c:v>
                </c:pt>
                <c:pt idx="19">
                  <c:v>-16.305041138876895</c:v>
                </c:pt>
                <c:pt idx="20">
                  <c:v>-16.247475440592105</c:v>
                </c:pt>
                <c:pt idx="21">
                  <c:v>-16.189685489084745</c:v>
                </c:pt>
                <c:pt idx="22">
                  <c:v>-16.131669021921624</c:v>
                </c:pt>
                <c:pt idx="23">
                  <c:v>-16.073423745495646</c:v>
                </c:pt>
                <c:pt idx="24">
                  <c:v>-16.014947334494149</c:v>
                </c:pt>
                <c:pt idx="25">
                  <c:v>-15.956237431357296</c:v>
                </c:pt>
                <c:pt idx="26">
                  <c:v>-15.897291645726611</c:v>
                </c:pt>
                <c:pt idx="27">
                  <c:v>-15.838107553883203</c:v>
                </c:pt>
                <c:pt idx="28">
                  <c:v>-15.778682698175819</c:v>
                </c:pt>
                <c:pt idx="29">
                  <c:v>-15.71901458643829</c:v>
                </c:pt>
                <c:pt idx="30">
                  <c:v>-15.659100691396461</c:v>
                </c:pt>
                <c:pt idx="31">
                  <c:v>-15.598938450064349</c:v>
                </c:pt>
                <c:pt idx="32">
                  <c:v>-15.53852526312933</c:v>
                </c:pt>
                <c:pt idx="33">
                  <c:v>-15.477858494326389</c:v>
                </c:pt>
                <c:pt idx="34">
                  <c:v>-15.416935469801132</c:v>
                </c:pt>
                <c:pt idx="35">
                  <c:v>-15.355753477461487</c:v>
                </c:pt>
                <c:pt idx="36">
                  <c:v>-15.294309766318012</c:v>
                </c:pt>
                <c:pt idx="37">
                  <c:v>-15.232601545812638</c:v>
                </c:pt>
                <c:pt idx="38">
                  <c:v>-15.170625985135782</c:v>
                </c:pt>
                <c:pt idx="39">
                  <c:v>-15.108380212531642</c:v>
                </c:pt>
                <c:pt idx="40">
                  <c:v>-15.045861314591702</c:v>
                </c:pt>
                <c:pt idx="41">
                  <c:v>-14.983066335536321</c:v>
                </c:pt>
                <c:pt idx="42">
                  <c:v>-14.919992276484226</c:v>
                </c:pt>
                <c:pt idx="43">
                  <c:v>-14.856636094710034</c:v>
                </c:pt>
                <c:pt idx="44">
                  <c:v>-14.792994702889633</c:v>
                </c:pt>
                <c:pt idx="45">
                  <c:v>-14.729064968333441</c:v>
                </c:pt>
                <c:pt idx="46">
                  <c:v>-14.664843712207485</c:v>
                </c:pt>
                <c:pt idx="47">
                  <c:v>-14.6003277087424</c:v>
                </c:pt>
                <c:pt idx="48">
                  <c:v>-14.535513684430247</c:v>
                </c:pt>
                <c:pt idx="49">
                  <c:v>-14.47039831720935</c:v>
                </c:pt>
                <c:pt idx="50">
                  <c:v>-14.404978235637094</c:v>
                </c:pt>
                <c:pt idx="51">
                  <c:v>-14.339250018050841</c:v>
                </c:pt>
                <c:pt idx="52">
                  <c:v>-14.273210191717139</c:v>
                </c:pt>
                <c:pt idx="53">
                  <c:v>-14.206855231969319</c:v>
                </c:pt>
                <c:pt idx="54">
                  <c:v>-14.140181561333712</c:v>
                </c:pt>
                <c:pt idx="55">
                  <c:v>-14.073185548644755</c:v>
                </c:pt>
                <c:pt idx="56">
                  <c:v>-14.005863508149197</c:v>
                </c:pt>
                <c:pt idx="57">
                  <c:v>-13.938211698599805</c:v>
                </c:pt>
                <c:pt idx="58">
                  <c:v>-13.87022632233891</c:v>
                </c:pt>
                <c:pt idx="59">
                  <c:v>-13.801903524372307</c:v>
                </c:pt>
                <c:pt idx="60">
                  <c:v>-13.733239391433775</c:v>
                </c:pt>
                <c:pt idx="61">
                  <c:v>-13.66422995104112</c:v>
                </c:pt>
                <c:pt idx="62">
                  <c:v>-13.594871170544085</c:v>
                </c:pt>
                <c:pt idx="63">
                  <c:v>-13.525158956164972</c:v>
                </c:pt>
                <c:pt idx="64">
                  <c:v>-13.455089152032656</c:v>
                </c:pt>
                <c:pt idx="65">
                  <c:v>-13.38465753921108</c:v>
                </c:pt>
                <c:pt idx="66">
                  <c:v>-13.313859834722964</c:v>
                </c:pt>
                <c:pt idx="67">
                  <c:v>-13.242691690569925</c:v>
                </c:pt>
                <c:pt idx="68">
                  <c:v>-13.171148692750265</c:v>
                </c:pt>
                <c:pt idx="69">
                  <c:v>-13.099226360275624</c:v>
                </c:pt>
                <c:pt idx="70">
                  <c:v>-13.026920144188061</c:v>
                </c:pt>
                <c:pt idx="71">
                  <c:v>-12.954225426579097</c:v>
                </c:pt>
                <c:pt idx="72">
                  <c:v>-12.8811375196125</c:v>
                </c:pt>
                <c:pt idx="73">
                  <c:v>-12.807651664552861</c:v>
                </c:pt>
                <c:pt idx="74">
                  <c:v>-12.733763030801867</c:v>
                </c:pt>
                <c:pt idx="75">
                  <c:v>-12.659466714944742</c:v>
                </c:pt>
                <c:pt idx="76">
                  <c:v>-12.584757739809469</c:v>
                </c:pt>
                <c:pt idx="77">
                  <c:v>-12.50963105354138</c:v>
                </c:pt>
                <c:pt idx="78">
                  <c:v>-12.434081528696272</c:v>
                </c:pt>
                <c:pt idx="79">
                  <c:v>-12.358103961355392</c:v>
                </c:pt>
                <c:pt idx="80">
                  <c:v>-12.281693070265852</c:v>
                </c:pt>
                <c:pt idx="81">
                  <c:v>-12.204843496010431</c:v>
                </c:pt>
                <c:pt idx="82">
                  <c:v>-12.127549800210959</c:v>
                </c:pt>
                <c:pt idx="83">
                  <c:v>-12.049806464770382</c:v>
                </c:pt>
                <c:pt idx="84">
                  <c:v>-11.971607891157861</c:v>
                </c:pt>
                <c:pt idx="85">
                  <c:v>-11.892948399743219</c:v>
                </c:pt>
                <c:pt idx="86">
                  <c:v>-11.813822229186293</c:v>
                </c:pt>
                <c:pt idx="87">
                  <c:v>-11.734223535887915</c:v>
                </c:pt>
                <c:pt idx="88">
                  <c:v>-11.654146393509532</c:v>
                </c:pt>
                <c:pt idx="89">
                  <c:v>-11.573584792569395</c:v>
                </c:pt>
                <c:pt idx="90">
                  <c:v>-11.492532640123581</c:v>
                </c:pt>
                <c:pt idx="91">
                  <c:v>-11.410983759540997</c:v>
                </c:pt>
                <c:pt idx="92">
                  <c:v>-11.328931890382332</c:v>
                </c:pt>
                <c:pt idx="93">
                  <c:v>-11.246370688393725</c:v>
                </c:pt>
                <c:pt idx="94">
                  <c:v>-11.163293725626735</c:v>
                </c:pt>
                <c:pt idx="95">
                  <c:v>-11.079694490697431</c:v>
                </c:pt>
                <c:pt idx="96">
                  <c:v>-10.995566389198343</c:v>
                </c:pt>
                <c:pt idx="97">
                  <c:v>-10.910902744278028</c:v>
                </c:pt>
                <c:pt idx="98">
                  <c:v>-10.825696797404692</c:v>
                </c:pt>
                <c:pt idx="99">
                  <c:v>-10.73994170933128</c:v>
                </c:pt>
                <c:pt idx="100">
                  <c:v>-10.653630561281135</c:v>
                </c:pt>
                <c:pt idx="101">
                  <c:v>-10.566756356374867</c:v>
                </c:pt>
                <c:pt idx="102">
                  <c:v>-10.479312021320833</c:v>
                </c:pt>
                <c:pt idx="103">
                  <c:v>-10.391290408393562</c:v>
                </c:pt>
                <c:pt idx="104">
                  <c:v>-10.302684297726465</c:v>
                </c:pt>
                <c:pt idx="105">
                  <c:v>-10.213486399947207</c:v>
                </c:pt>
                <c:pt idx="106">
                  <c:v>-10.123689359187091</c:v>
                </c:pt>
                <c:pt idx="107">
                  <c:v>-10.033285756497568</c:v>
                </c:pt>
                <c:pt idx="108">
                  <c:v>-9.9422681137105577</c:v>
                </c:pt>
                <c:pt idx="109">
                  <c:v>-9.8506288977818741</c:v>
                </c:pt>
                <c:pt idx="110">
                  <c:v>-9.7583605256605992</c:v>
                </c:pt>
                <c:pt idx="111">
                  <c:v>-9.665455369730612</c:v>
                </c:pt>
                <c:pt idx="112">
                  <c:v>-9.5719057638744758</c:v>
                </c:pt>
                <c:pt idx="113">
                  <c:v>-9.4777040102143477</c:v>
                </c:pt>
                <c:pt idx="114">
                  <c:v>-9.3828423865883455</c:v>
                </c:pt>
                <c:pt idx="115">
                  <c:v>-9.2873131548267533</c:v>
                </c:pt>
                <c:pt idx="116">
                  <c:v>-9.1911085698969544</c:v>
                </c:pt>
                <c:pt idx="117">
                  <c:v>-9.0942208899921226</c:v>
                </c:pt>
                <c:pt idx="118">
                  <c:v>-8.9966423876448705</c:v>
                </c:pt>
                <c:pt idx="119">
                  <c:v>-8.8983653619536405</c:v>
                </c:pt>
                <c:pt idx="120">
                  <c:v>-8.7993821520171522</c:v>
                </c:pt>
                <c:pt idx="121">
                  <c:v>-8.6996851516798799</c:v>
                </c:pt>
                <c:pt idx="122">
                  <c:v>-8.5992668256999565</c:v>
                </c:pt>
                <c:pt idx="123">
                  <c:v>-8.4981197274603364</c:v>
                </c:pt>
                <c:pt idx="124">
                  <c:v>-8.3962365183534651</c:v>
                </c:pt>
                <c:pt idx="125">
                  <c:v>-8.2936099889807622</c:v>
                </c:pt>
                <c:pt idx="126">
                  <c:v>-8.1902330823193878</c:v>
                </c:pt>
                <c:pt idx="127">
                  <c:v>-8.0860989190209391</c:v>
                </c:pt>
                <c:pt idx="128">
                  <c:v>-7.9812008250202551</c:v>
                </c:pt>
                <c:pt idx="129">
                  <c:v>-7.8755323616462611</c:v>
                </c:pt>
                <c:pt idx="130">
                  <c:v>-7.7690873584421407</c:v>
                </c:pt>
                <c:pt idx="131">
                  <c:v>-7.6618599489183739</c:v>
                </c:pt>
                <c:pt idx="132">
                  <c:v>-7.5538446094789933</c:v>
                </c:pt>
                <c:pt idx="133">
                  <c:v>-7.4450362017804386</c:v>
                </c:pt>
                <c:pt idx="134">
                  <c:v>-7.335430018801345</c:v>
                </c:pt>
                <c:pt idx="135">
                  <c:v>-7.225021834922698</c:v>
                </c:pt>
                <c:pt idx="136">
                  <c:v>-7.1138079603392104</c:v>
                </c:pt>
                <c:pt idx="137">
                  <c:v>-7.0017853001462784</c:v>
                </c:pt>
                <c:pt idx="138">
                  <c:v>-6.8889514184704677</c:v>
                </c:pt>
                <c:pt idx="139">
                  <c:v>-6.7753046080369241</c:v>
                </c:pt>
                <c:pt idx="140">
                  <c:v>-6.6608439655929139</c:v>
                </c:pt>
                <c:pt idx="141">
                  <c:v>-6.5455694736338534</c:v>
                </c:pt>
                <c:pt idx="142">
                  <c:v>-6.4294820889052096</c:v>
                </c:pt>
                <c:pt idx="143">
                  <c:v>-6.3125838381815189</c:v>
                </c:pt>
                <c:pt idx="144">
                  <c:v>-6.194877921851706</c:v>
                </c:pt>
                <c:pt idx="145">
                  <c:v>-6.0763688258666759</c:v>
                </c:pt>
                <c:pt idx="146">
                  <c:v>-5.9570624426318375</c:v>
                </c:pt>
                <c:pt idx="147">
                  <c:v>-5.8369662014513599</c:v>
                </c:pt>
                <c:pt idx="148">
                  <c:v>-5.7160892091535311</c:v>
                </c:pt>
                <c:pt idx="149">
                  <c:v>-5.5944424015449092</c:v>
                </c:pt>
                <c:pt idx="150">
                  <c:v>-5.4720387063549039</c:v>
                </c:pt>
                <c:pt idx="151">
                  <c:v>-5.3488932183405034</c:v>
                </c:pt>
                <c:pt idx="152">
                  <c:v>-5.2250233872210741</c:v>
                </c:pt>
                <c:pt idx="153">
                  <c:v>-5.1004492191029307</c:v>
                </c:pt>
                <c:pt idx="154">
                  <c:v>-4.975193492032183</c:v>
                </c:pt>
                <c:pt idx="155">
                  <c:v>-4.8492819862775454</c:v>
                </c:pt>
                <c:pt idx="156">
                  <c:v>-4.7227437298899115</c:v>
                </c:pt>
                <c:pt idx="157">
                  <c:v>-4.5956112600096315</c:v>
                </c:pt>
                <c:pt idx="158">
                  <c:v>-4.4679209002901805</c:v>
                </c:pt>
                <c:pt idx="159">
                  <c:v>-4.3397130546748617</c:v>
                </c:pt>
                <c:pt idx="160">
                  <c:v>-4.2110325175952301</c:v>
                </c:pt>
                <c:pt idx="161">
                  <c:v>-4.0819288004505614</c:v>
                </c:pt>
                <c:pt idx="162">
                  <c:v>-3.9524564739719992</c:v>
                </c:pt>
                <c:pt idx="163">
                  <c:v>-3.8226755257633362</c:v>
                </c:pt>
                <c:pt idx="164">
                  <c:v>-3.6926517319390095</c:v>
                </c:pt>
                <c:pt idx="165">
                  <c:v>-3.5624570413393735</c:v>
                </c:pt>
                <c:pt idx="166">
                  <c:v>-3.4321699702874198</c:v>
                </c:pt>
                <c:pt idx="167">
                  <c:v>-3.3018760052520664</c:v>
                </c:pt>
                <c:pt idx="168">
                  <c:v>-3.1716680100962829</c:v>
                </c:pt>
                <c:pt idx="169">
                  <c:v>-3.0416466338072183</c:v>
                </c:pt>
                <c:pt idx="170">
                  <c:v>-2.9119207137282368</c:v>
                </c:pt>
                <c:pt idx="171">
                  <c:v>-2.7826076683389918</c:v>
                </c:pt>
                <c:pt idx="172">
                  <c:v>-2.6538338725632342</c:v>
                </c:pt>
                <c:pt idx="173">
                  <c:v>-2.5257350074331226</c:v>
                </c:pt>
                <c:pt idx="174">
                  <c:v>-2.3984563747182155</c:v>
                </c:pt>
                <c:pt idx="175">
                  <c:v>-2.2721531658609431</c:v>
                </c:pt>
                <c:pt idx="176">
                  <c:v>-2.1469906732761213</c:v>
                </c:pt>
                <c:pt idx="177">
                  <c:v>-2.0231444308164122</c:v>
                </c:pt>
                <c:pt idx="178">
                  <c:v>-1.9008002690282231</c:v>
                </c:pt>
                <c:pt idx="179">
                  <c:v>-1.7801542697914057</c:v>
                </c:pt>
                <c:pt idx="180">
                  <c:v>-1.6614126041302921</c:v>
                </c:pt>
                <c:pt idx="181">
                  <c:v>-1.5447912364933294</c:v>
                </c:pt>
                <c:pt idx="182">
                  <c:v>-1.4305154787276122</c:v>
                </c:pt>
                <c:pt idx="183">
                  <c:v>-1.3188193774318502</c:v>
                </c:pt>
                <c:pt idx="184">
                  <c:v>-1.2099449194703267</c:v>
                </c:pt>
                <c:pt idx="185">
                  <c:v>-1.1041410422811879</c:v>
                </c:pt>
                <c:pt idx="186">
                  <c:v>-1.0016624383126898</c:v>
                </c:pt>
                <c:pt idx="187">
                  <c:v>-0.90276814654559123</c:v>
                </c:pt>
                <c:pt idx="188">
                  <c:v>-0.80771992865162734</c:v>
                </c:pt>
                <c:pt idx="189">
                  <c:v>-0.71678043288908522</c:v>
                </c:pt>
                <c:pt idx="190">
                  <c:v>-0.63021115528473581</c:v>
                </c:pt>
                <c:pt idx="191">
                  <c:v>-0.54827021485970306</c:v>
                </c:pt>
                <c:pt idx="192">
                  <c:v>-0.47120996741531107</c:v>
                </c:pt>
                <c:pt idx="193">
                  <c:v>-0.3992744904111783</c:v>
                </c:pt>
                <c:pt idx="194">
                  <c:v>-0.33269697937676967</c:v>
                </c:pt>
                <c:pt idx="195">
                  <c:v>-0.27169710367124811</c:v>
                </c:pt>
                <c:pt idx="196">
                  <c:v>-0.21647837577828466</c:v>
                </c:pt>
                <c:pt idx="197">
                  <c:v>-0.16722559321561503</c:v>
                </c:pt>
                <c:pt idx="198">
                  <c:v>-0.12410241510454141</c:v>
                </c:pt>
                <c:pt idx="199">
                  <c:v>-8.7249136103259961E-2</c:v>
                </c:pt>
                <c:pt idx="200">
                  <c:v>-5.6780718489124485E-2</c:v>
                </c:pt>
                <c:pt idx="201">
                  <c:v>-3.2785138555542132E-2</c:v>
                </c:pt>
                <c:pt idx="202">
                  <c:v>-1.5322096216660343E-2</c:v>
                </c:pt>
                <c:pt idx="203">
                  <c:v>-4.4221270202644625E-3</c:v>
                </c:pt>
                <c:pt idx="204">
                  <c:v>-8.6144065654430156E-5</c:v>
                </c:pt>
                <c:pt idx="205">
                  <c:v>-2.2854241748954786E-3</c:v>
                </c:pt>
                <c:pt idx="206">
                  <c:v>-1.0962038752384634E-2</c:v>
                </c:pt>
                <c:pt idx="207">
                  <c:v>-2.6029715830683871E-2</c:v>
                </c:pt>
                <c:pt idx="208">
                  <c:v>-4.7375106584278764E-2</c:v>
                </c:pt>
                <c:pt idx="209">
                  <c:v>-7.4859417782077886E-2</c:v>
                </c:pt>
                <c:pt idx="210">
                  <c:v>-0.10832036181846887</c:v>
                </c:pt>
                <c:pt idx="211">
                  <c:v>-0.14757436853189862</c:v>
                </c:pt>
                <c:pt idx="212">
                  <c:v>-0.19241899823281947</c:v>
                </c:pt>
                <c:pt idx="213">
                  <c:v>-0.24263549327932976</c:v>
                </c:pt>
                <c:pt idx="214">
                  <c:v>-0.29799140604377544</c:v>
                </c:pt>
                <c:pt idx="215">
                  <c:v>-0.35824324394686358</c:v>
                </c:pt>
                <c:pt idx="216">
                  <c:v>-0.42313907702211917</c:v>
                </c:pt>
                <c:pt idx="217">
                  <c:v>-0.49242105976709738</c:v>
                </c:pt>
                <c:pt idx="218">
                  <c:v>-0.56582782636388484</c:v>
                </c:pt>
                <c:pt idx="219">
                  <c:v>-0.64309672623952874</c:v>
                </c:pt>
                <c:pt idx="220">
                  <c:v>-0.72396587495849696</c:v>
                </c:pt>
                <c:pt idx="221">
                  <c:v>-0.80817600322250294</c:v>
                </c:pt>
                <c:pt idx="222">
                  <c:v>-0.89547209400277106</c:v>
                </c:pt>
                <c:pt idx="223">
                  <c:v>-0.98560480432940012</c:v>
                </c:pt>
                <c:pt idx="224">
                  <c:v>-1.0783316738719473</c:v>
                </c:pt>
                <c:pt idx="225">
                  <c:v>-1.1734181270970898</c:v>
                </c:pt>
                <c:pt idx="226">
                  <c:v>-1.2706382794726543</c:v>
                </c:pt>
                <c:pt idx="227">
                  <c:v>-1.3697755609434201</c:v>
                </c:pt>
                <c:pt idx="228">
                  <c:v>-1.4706231718043106</c:v>
                </c:pt>
                <c:pt idx="229">
                  <c:v>-1.5729843872390727</c:v>
                </c:pt>
                <c:pt idx="230">
                  <c:v>-1.6766727272865762</c:v>
                </c:pt>
                <c:pt idx="231">
                  <c:v>-1.7815120089551724</c:v>
                </c:pt>
                <c:pt idx="232">
                  <c:v>-1.8873362967376845</c:v>
                </c:pt>
                <c:pt idx="233">
                  <c:v>-1.993989766991465</c:v>
                </c:pt>
                <c:pt idx="234">
                  <c:v>-2.1013265006274424</c:v>
                </c:pt>
                <c:pt idx="235">
                  <c:v>-2.2092102173824482</c:v>
                </c:pt>
                <c:pt idx="236">
                  <c:v>-2.3175139636957747</c:v>
                </c:pt>
                <c:pt idx="237">
                  <c:v>-2.4261197649279778</c:v>
                </c:pt>
                <c:pt idx="238">
                  <c:v>-2.5349182513908532</c:v>
                </c:pt>
                <c:pt idx="239">
                  <c:v>-2.6438082664336098</c:v>
                </c:pt>
                <c:pt idx="240">
                  <c:v>-2.7526964636742264</c:v>
                </c:pt>
                <c:pt idx="241">
                  <c:v>-2.8614968993937411</c:v>
                </c:pt>
                <c:pt idx="242">
                  <c:v>-2.9701306251305652</c:v>
                </c:pt>
                <c:pt idx="243">
                  <c:v>-3.0785252846293898</c:v>
                </c:pt>
                <c:pt idx="244">
                  <c:v>-3.1866147185118034</c:v>
                </c:pt>
                <c:pt idx="245">
                  <c:v>-3.2943385793437936</c:v>
                </c:pt>
                <c:pt idx="246">
                  <c:v>-3.4016419591700982</c:v>
                </c:pt>
                <c:pt idx="247">
                  <c:v>-3.508475031065184</c:v>
                </c:pt>
                <c:pt idx="248">
                  <c:v>-3.6147927058059031</c:v>
                </c:pt>
                <c:pt idx="249">
                  <c:v>-3.7205543043939477</c:v>
                </c:pt>
                <c:pt idx="250">
                  <c:v>-3.8257232468434337</c:v>
                </c:pt>
                <c:pt idx="251">
                  <c:v>-3.9302667573875461</c:v>
                </c:pt>
                <c:pt idx="252">
                  <c:v>-4.0341555860481657</c:v>
                </c:pt>
                <c:pt idx="253">
                  <c:v>-4.1373637463402853</c:v>
                </c:pt>
                <c:pt idx="254">
                  <c:v>-4.2398682687504898</c:v>
                </c:pt>
                <c:pt idx="255">
                  <c:v>-4.3416489695237646</c:v>
                </c:pt>
                <c:pt idx="256">
                  <c:v>-4.4426882342157352</c:v>
                </c:pt>
                <c:pt idx="257">
                  <c:v>-4.5429708154118318</c:v>
                </c:pt>
                <c:pt idx="258">
                  <c:v>-4.6424836439765027</c:v>
                </c:pt>
                <c:pt idx="259">
                  <c:v>-4.7412156531737306</c:v>
                </c:pt>
                <c:pt idx="260">
                  <c:v>-4.8391576149889755</c:v>
                </c:pt>
                <c:pt idx="261">
                  <c:v>-4.9363019879833949</c:v>
                </c:pt>
                <c:pt idx="262">
                  <c:v>-5.0326427760168873</c:v>
                </c:pt>
                <c:pt idx="263">
                  <c:v>-5.1281753971922059</c:v>
                </c:pt>
                <c:pt idx="264">
                  <c:v>-5.2228965623890282</c:v>
                </c:pt>
                <c:pt idx="265">
                  <c:v>-5.3168041627797304</c:v>
                </c:pt>
                <c:pt idx="266">
                  <c:v>-5.4098971657429749</c:v>
                </c:pt>
                <c:pt idx="267">
                  <c:v>-5.5021755186170127</c:v>
                </c:pt>
                <c:pt idx="268">
                  <c:v>-5.5936400597621159</c:v>
                </c:pt>
                <c:pt idx="269">
                  <c:v>-5.6842924364292369</c:v>
                </c:pt>
                <c:pt idx="270">
                  <c:v>-5.7741350289594751</c:v>
                </c:pt>
                <c:pt idx="271">
                  <c:v>-5.8631708808665834</c:v>
                </c:pt>
                <c:pt idx="272">
                  <c:v>-5.9514036343815828</c:v>
                </c:pt>
                <c:pt idx="273">
                  <c:v>-6.0388374710646353</c:v>
                </c:pt>
                <c:pt idx="274">
                  <c:v>-6.1254770571142769</c:v>
                </c:pt>
                <c:pt idx="275">
                  <c:v>-6.2113274930287998</c:v>
                </c:pt>
                <c:pt idx="276">
                  <c:v>-6.2963942672970754</c:v>
                </c:pt>
                <c:pt idx="277">
                  <c:v>-6.3806832138182488</c:v>
                </c:pt>
                <c:pt idx="278">
                  <c:v>-6.464200472770675</c:v>
                </c:pt>
                <c:pt idx="279">
                  <c:v>-6.5469524546695981</c:v>
                </c:pt>
                <c:pt idx="280">
                  <c:v>-6.6289458073721041</c:v>
                </c:pt>
                <c:pt idx="281">
                  <c:v>-6.7101873858046428</c:v>
                </c:pt>
                <c:pt idx="282">
                  <c:v>-6.7906842242050827</c:v>
                </c:pt>
                <c:pt idx="283">
                  <c:v>-6.870443510686278</c:v>
                </c:pt>
                <c:pt idx="284">
                  <c:v>-6.9494725639422139</c:v>
                </c:pt>
                <c:pt idx="285">
                  <c:v>-7.027778811931304</c:v>
                </c:pt>
                <c:pt idx="286">
                  <c:v>-7.1053697723834874</c:v>
                </c:pt>
                <c:pt idx="287">
                  <c:v>-7.1822530349893823</c:v>
                </c:pt>
                <c:pt idx="288">
                  <c:v>-7.2584362451403814</c:v>
                </c:pt>
                <c:pt idx="289">
                  <c:v>-7.3339270890984789</c:v>
                </c:pt>
                <c:pt idx="290">
                  <c:v>-7.4087332804836334</c:v>
                </c:pt>
                <c:pt idx="291">
                  <c:v>-7.4828625479754578</c:v>
                </c:pt>
                <c:pt idx="292">
                  <c:v>-7.5563226241332551</c:v>
                </c:pt>
                <c:pt idx="293">
                  <c:v>-7.6291212352462567</c:v>
                </c:pt>
                <c:pt idx="294">
                  <c:v>-7.7012660921324771</c:v>
                </c:pt>
                <c:pt idx="295">
                  <c:v>-7.7727648818108364</c:v>
                </c:pt>
                <c:pt idx="296">
                  <c:v>-7.8436252599769984</c:v>
                </c:pt>
                <c:pt idx="297">
                  <c:v>-7.9138548442187879</c:v>
                </c:pt>
                <c:pt idx="298">
                  <c:v>-7.9834612079119625</c:v>
                </c:pt>
                <c:pt idx="299">
                  <c:v>-8.0524518747415481</c:v>
                </c:pt>
                <c:pt idx="300">
                  <c:v>-8.1208343137984365</c:v>
                </c:pt>
                <c:pt idx="301">
                  <c:v>-8.1886159352047159</c:v>
                </c:pt>
                <c:pt idx="302">
                  <c:v>-8.2558040862244688</c:v>
                </c:pt>
                <c:pt idx="303">
                  <c:v>-8.3224060478208433</c:v>
                </c:pt>
                <c:pt idx="304">
                  <c:v>-8.3884290316225645</c:v>
                </c:pt>
                <c:pt idx="305">
                  <c:v>-8.4538801772661447</c:v>
                </c:pt>
                <c:pt idx="306">
                  <c:v>-8.5187665500828285</c:v>
                </c:pt>
                <c:pt idx="307">
                  <c:v>-8.5830951391014949</c:v>
                </c:pt>
                <c:pt idx="308">
                  <c:v>-8.6468728553410159</c:v>
                </c:pt>
                <c:pt idx="309">
                  <c:v>-8.7101065303676766</c:v>
                </c:pt>
                <c:pt idx="310">
                  <c:v>-8.7728029150951912</c:v>
                </c:pt>
                <c:pt idx="311">
                  <c:v>-8.8349686788064794</c:v>
                </c:pt>
                <c:pt idx="312">
                  <c:v>-8.8966104083780824</c:v>
                </c:pt>
                <c:pt idx="313">
                  <c:v>-8.9577346076895914</c:v>
                </c:pt>
                <c:pt idx="314">
                  <c:v>-9.018347697201758</c:v>
                </c:pt>
                <c:pt idx="315">
                  <c:v>-9.0784560136883528</c:v>
                </c:pt>
                <c:pt idx="316">
                  <c:v>-9.1380658101078858</c:v>
                </c:pt>
                <c:pt idx="317">
                  <c:v>-9.1971832556023791</c:v>
                </c:pt>
                <c:pt idx="318">
                  <c:v>-9.2558144356117253</c:v>
                </c:pt>
                <c:pt idx="319">
                  <c:v>-9.3139653520923531</c:v>
                </c:pt>
                <c:pt idx="320">
                  <c:v>-9.3716419238307225</c:v>
                </c:pt>
                <c:pt idx="321">
                  <c:v>-9.4288499868420992</c:v>
                </c:pt>
                <c:pt idx="322">
                  <c:v>-9.4855952948463109</c:v>
                </c:pt>
                <c:pt idx="323">
                  <c:v>-9.5418835198127603</c:v>
                </c:pt>
                <c:pt idx="324">
                  <c:v>-9.5977202525673491</c:v>
                </c:pt>
                <c:pt idx="325">
                  <c:v>-9.6531110034549013</c:v>
                </c:pt>
                <c:pt idx="326">
                  <c:v>-9.7080612030509243</c:v>
                </c:pt>
                <c:pt idx="327">
                  <c:v>-9.7625762029172076</c:v>
                </c:pt>
                <c:pt idx="328">
                  <c:v>-9.8166612763960259</c:v>
                </c:pt>
                <c:pt idx="329">
                  <c:v>-9.8703216194383323</c:v>
                </c:pt>
                <c:pt idx="330">
                  <c:v>-9.9235623514616726</c:v>
                </c:pt>
                <c:pt idx="331">
                  <c:v>-9.9763885162336532</c:v>
                </c:pt>
                <c:pt idx="332">
                  <c:v>-10.028805082777552</c:v>
                </c:pt>
                <c:pt idx="333">
                  <c:v>-10.080816946296585</c:v>
                </c:pt>
                <c:pt idx="334">
                  <c:v>-10.13242892911383</c:v>
                </c:pt>
                <c:pt idx="335">
                  <c:v>-10.18364578162501</c:v>
                </c:pt>
                <c:pt idx="336">
                  <c:v>-10.234472183261605</c:v>
                </c:pt>
                <c:pt idx="337">
                  <c:v>-10.284912743461824</c:v>
                </c:pt>
                <c:pt idx="338">
                  <c:v>-10.334972002647538</c:v>
                </c:pt>
                <c:pt idx="339">
                  <c:v>-10.384654433204904</c:v>
                </c:pt>
                <c:pt idx="340">
                  <c:v>-10.433964440467275</c:v>
                </c:pt>
                <c:pt idx="341">
                  <c:v>-10.482906363698472</c:v>
                </c:pt>
                <c:pt idx="342">
                  <c:v>-10.53148447707507</c:v>
                </c:pt>
                <c:pt idx="343">
                  <c:v>-10.579702990666435</c:v>
                </c:pt>
                <c:pt idx="344">
                  <c:v>-10.627566051411206</c:v>
                </c:pt>
                <c:pt idx="345">
                  <c:v>-10.675077744089087</c:v>
                </c:pt>
                <c:pt idx="346">
                  <c:v>-10.722242092287201</c:v>
                </c:pt>
                <c:pt idx="347">
                  <c:v>-10.769063059359782</c:v>
                </c:pt>
                <c:pt idx="348">
                  <c:v>-10.815544549380757</c:v>
                </c:pt>
                <c:pt idx="349">
                  <c:v>-10.861690408088194</c:v>
                </c:pt>
                <c:pt idx="350">
                  <c:v>-10.907504423820216</c:v>
                </c:pt>
                <c:pt idx="351">
                  <c:v>-10.952990328441706</c:v>
                </c:pt>
                <c:pt idx="352">
                  <c:v>-10.998151798261322</c:v>
                </c:pt>
                <c:pt idx="353">
                  <c:v>-11.042992454938382</c:v>
                </c:pt>
                <c:pt idx="354">
                  <c:v>-11.087515866379295</c:v>
                </c:pt>
                <c:pt idx="355">
                  <c:v>-11.131725547623077</c:v>
                </c:pt>
                <c:pt idx="356">
                  <c:v>-11.175624961715771</c:v>
                </c:pt>
                <c:pt idx="357">
                  <c:v>-11.219217520573551</c:v>
                </c:pt>
                <c:pt idx="358">
                  <c:v>-11.262506585834196</c:v>
                </c:pt>
                <c:pt idx="359">
                  <c:v>-11.305495469696851</c:v>
                </c:pt>
                <c:pt idx="360">
                  <c:v>-11.348187435749892</c:v>
                </c:pt>
                <c:pt idx="361">
                  <c:v>-11.390585699786866</c:v>
                </c:pt>
                <c:pt idx="362">
                  <c:v>-11.432693430610312</c:v>
                </c:pt>
                <c:pt idx="363">
                  <c:v>-11.474513750823514</c:v>
                </c:pt>
                <c:pt idx="364">
                  <c:v>-11.516049737610089</c:v>
                </c:pt>
                <c:pt idx="365">
                  <c:v>-11.557304423501479</c:v>
                </c:pt>
                <c:pt idx="366">
                  <c:v>-11.598280797132272</c:v>
                </c:pt>
                <c:pt idx="367">
                  <c:v>-11.638981803983356</c:v>
                </c:pt>
                <c:pt idx="368">
                  <c:v>-11.679410347113159</c:v>
                </c:pt>
                <c:pt idx="369">
                  <c:v>-11.71956928787672</c:v>
                </c:pt>
                <c:pt idx="370">
                  <c:v>-11.759461446632965</c:v>
                </c:pt>
                <c:pt idx="371">
                  <c:v>-11.799089603439974</c:v>
                </c:pt>
                <c:pt idx="372">
                  <c:v>-11.838456498738672</c:v>
                </c:pt>
                <c:pt idx="373">
                  <c:v>-11.877564834024668</c:v>
                </c:pt>
                <c:pt idx="374">
                  <c:v>-11.916417272508683</c:v>
                </c:pt>
                <c:pt idx="375">
                  <c:v>-11.955016439765476</c:v>
                </c:pt>
                <c:pt idx="376">
                  <c:v>-11.993364924371456</c:v>
                </c:pt>
                <c:pt idx="377">
                  <c:v>-12.031465278531176</c:v>
                </c:pt>
                <c:pt idx="378">
                  <c:v>-12.069320018692666</c:v>
                </c:pt>
                <c:pt idx="379">
                  <c:v>-12.106931626151971</c:v>
                </c:pt>
                <c:pt idx="380">
                  <c:v>-12.14430254764685</c:v>
                </c:pt>
                <c:pt idx="381">
                  <c:v>-12.181435195939873</c:v>
                </c:pt>
                <c:pt idx="382">
                  <c:v>-12.21833195039104</c:v>
                </c:pt>
                <c:pt idx="383">
                  <c:v>-12.254995157520092</c:v>
                </c:pt>
                <c:pt idx="384">
                  <c:v>-12.291427131558621</c:v>
                </c:pt>
                <c:pt idx="385">
                  <c:v>-12.327630154992184</c:v>
                </c:pt>
                <c:pt idx="386">
                  <c:v>-12.363606479092542</c:v>
                </c:pt>
                <c:pt idx="387">
                  <c:v>-12.399358324440193</c:v>
                </c:pt>
                <c:pt idx="388">
                  <c:v>-12.434887881437348</c:v>
                </c:pt>
                <c:pt idx="389">
                  <c:v>-12.470197310811526</c:v>
                </c:pt>
                <c:pt idx="390">
                  <c:v>-12.505288744109864</c:v>
                </c:pt>
                <c:pt idx="391">
                  <c:v>-12.540164284184385</c:v>
                </c:pt>
                <c:pt idx="392">
                  <c:v>-12.574826005668305</c:v>
                </c:pt>
                <c:pt idx="393">
                  <c:v>-12.609275955443589</c:v>
                </c:pt>
                <c:pt idx="394">
                  <c:v>-12.64351615309983</c:v>
                </c:pt>
                <c:pt idx="395">
                  <c:v>-12.677548591384692</c:v>
                </c:pt>
                <c:pt idx="396">
                  <c:v>-12.711375236646056</c:v>
                </c:pt>
                <c:pt idx="397">
                  <c:v>-12.744998029265901</c:v>
                </c:pt>
                <c:pt idx="398">
                  <c:v>-12.778418884086243</c:v>
                </c:pt>
                <c:pt idx="399">
                  <c:v>-12.811639690827171</c:v>
                </c:pt>
                <c:pt idx="400">
                  <c:v>-12.844662314497102</c:v>
                </c:pt>
                <c:pt idx="401">
                  <c:v>-12.877488595795526</c:v>
                </c:pt>
                <c:pt idx="402">
                  <c:v>-12.910120351508205</c:v>
                </c:pt>
                <c:pt idx="403">
                  <c:v>-12.942559374895131</c:v>
                </c:pt>
                <c:pt idx="404">
                  <c:v>-12.974807436071288</c:v>
                </c:pt>
                <c:pt idx="405">
                  <c:v>-13.006866282380344</c:v>
                </c:pt>
                <c:pt idx="406">
                  <c:v>-13.038737638761486</c:v>
                </c:pt>
                <c:pt idx="407">
                  <c:v>-13.070423208109432</c:v>
                </c:pt>
                <c:pt idx="408">
                  <c:v>-13.101924671627872</c:v>
                </c:pt>
                <c:pt idx="409">
                  <c:v>-13.133243689176247</c:v>
                </c:pt>
                <c:pt idx="410">
                  <c:v>-13.164381899610358</c:v>
                </c:pt>
                <c:pt idx="411">
                  <c:v>-13.195340921116454</c:v>
                </c:pt>
                <c:pt idx="412">
                  <c:v>-13.226122351539392</c:v>
                </c:pt>
                <c:pt idx="413">
                  <c:v>-13.256727768704621</c:v>
                </c:pt>
                <c:pt idx="414">
                  <c:v>-13.287158730734346</c:v>
                </c:pt>
                <c:pt idx="415">
                  <c:v>-13.317416776357838</c:v>
                </c:pt>
                <c:pt idx="416">
                  <c:v>-13.347503425216106</c:v>
                </c:pt>
                <c:pt idx="417">
                  <c:v>-13.377420178160957</c:v>
                </c:pt>
                <c:pt idx="418">
                  <c:v>-13.407168517548664</c:v>
                </c:pt>
                <c:pt idx="419">
                  <c:v>-13.436749907528181</c:v>
                </c:pt>
                <c:pt idx="420">
                  <c:v>-13.466165794324198</c:v>
                </c:pt>
                <c:pt idx="421">
                  <c:v>-13.495417606515016</c:v>
                </c:pt>
                <c:pt idx="422">
                  <c:v>-13.524506755305381</c:v>
                </c:pt>
                <c:pt idx="423">
                  <c:v>-13.553434634794341</c:v>
                </c:pt>
                <c:pt idx="424">
                  <c:v>-13.582202622238349</c:v>
                </c:pt>
                <c:pt idx="425">
                  <c:v>-13.610812078309511</c:v>
                </c:pt>
                <c:pt idx="426">
                  <c:v>-13.639264347349236</c:v>
                </c:pt>
                <c:pt idx="427">
                  <c:v>-13.667560757617302</c:v>
                </c:pt>
                <c:pt idx="428">
                  <c:v>-13.695702621536483</c:v>
                </c:pt>
                <c:pt idx="429">
                  <c:v>-13.723691235932696</c:v>
                </c:pt>
                <c:pt idx="430">
                  <c:v>-13.751527882271004</c:v>
                </c:pt>
                <c:pt idx="431">
                  <c:v>-13.77921382688722</c:v>
                </c:pt>
                <c:pt idx="432">
                  <c:v>-13.806750321215542</c:v>
                </c:pt>
                <c:pt idx="433">
                  <c:v>-13.834138602012056</c:v>
                </c:pt>
                <c:pt idx="434">
                  <c:v>-13.861379891574249</c:v>
                </c:pt>
                <c:pt idx="435">
                  <c:v>-13.888475397956714</c:v>
                </c:pt>
                <c:pt idx="436">
                  <c:v>-13.915426315182968</c:v>
                </c:pt>
                <c:pt idx="437">
                  <c:v>-13.942233823453559</c:v>
                </c:pt>
                <c:pt idx="438">
                  <c:v>-13.968899089350511</c:v>
                </c:pt>
                <c:pt idx="439">
                  <c:v>-13.995423266038149</c:v>
                </c:pt>
                <c:pt idx="440">
                  <c:v>-14.021807493460452</c:v>
                </c:pt>
                <c:pt idx="441">
                  <c:v>-14.048052898534905</c:v>
                </c:pt>
                <c:pt idx="442">
                  <c:v>-14.074160595342986</c:v>
                </c:pt>
                <c:pt idx="443">
                  <c:v>-14.10013168531732</c:v>
                </c:pt>
                <c:pt idx="444">
                  <c:v>-14.125967257425604</c:v>
                </c:pt>
                <c:pt idx="445">
                  <c:v>-14.151668388351336</c:v>
                </c:pt>
                <c:pt idx="446">
                  <c:v>-14.177236142671379</c:v>
                </c:pt>
                <c:pt idx="447">
                  <c:v>-14.202671573030511</c:v>
                </c:pt>
                <c:pt idx="448">
                  <c:v>-14.227975720312928</c:v>
                </c:pt>
                <c:pt idx="449">
                  <c:v>-14.253149613810823</c:v>
                </c:pt>
                <c:pt idx="450">
                  <c:v>-14.27819427139006</c:v>
                </c:pt>
                <c:pt idx="451">
                  <c:v>-14.303110699653026</c:v>
                </c:pt>
                <c:pt idx="452">
                  <c:v>-14.327899894098682</c:v>
                </c:pt>
                <c:pt idx="453">
                  <c:v>-14.35256283927991</c:v>
                </c:pt>
                <c:pt idx="454">
                  <c:v>-14.377100508958183</c:v>
                </c:pt>
                <c:pt idx="455">
                  <c:v>-14.401513866255568</c:v>
                </c:pt>
                <c:pt idx="456">
                  <c:v>-14.425803863804283</c:v>
                </c:pt>
                <c:pt idx="457">
                  <c:v>-14.449971443893553</c:v>
                </c:pt>
                <c:pt idx="458">
                  <c:v>-14.474017538614131</c:v>
                </c:pt>
                <c:pt idx="459">
                  <c:v>-14.497943070000357</c:v>
                </c:pt>
                <c:pt idx="460">
                  <c:v>-14.521748950169806</c:v>
                </c:pt>
                <c:pt idx="461">
                  <c:v>-14.545436081460645</c:v>
                </c:pt>
                <c:pt idx="462">
                  <c:v>-14.569005356566677</c:v>
                </c:pt>
                <c:pt idx="463">
                  <c:v>-14.592457658670146</c:v>
                </c:pt>
                <c:pt idx="464">
                  <c:v>-14.615793861572319</c:v>
                </c:pt>
                <c:pt idx="465">
                  <c:v>-14.639014829821946</c:v>
                </c:pt>
                <c:pt idx="466">
                  <c:v>-14.662121418841584</c:v>
                </c:pt>
                <c:pt idx="467">
                  <c:v>-14.685114475051828</c:v>
                </c:pt>
                <c:pt idx="468">
                  <c:v>-14.707994835993489</c:v>
                </c:pt>
                <c:pt idx="469">
                  <c:v>-14.730763330447843</c:v>
                </c:pt>
                <c:pt idx="470">
                  <c:v>-14.753420778554817</c:v>
                </c:pt>
                <c:pt idx="471">
                  <c:v>-14.775967991929313</c:v>
                </c:pt>
                <c:pt idx="472">
                  <c:v>-14.79840577377562</c:v>
                </c:pt>
                <c:pt idx="473">
                  <c:v>-14.820734918999992</c:v>
                </c:pt>
                <c:pt idx="474">
                  <c:v>-14.842956214321335</c:v>
                </c:pt>
                <c:pt idx="475">
                  <c:v>-14.865070438380211</c:v>
                </c:pt>
                <c:pt idx="476">
                  <c:v>-14.887078361846019</c:v>
                </c:pt>
                <c:pt idx="477">
                  <c:v>-14.908980747522433</c:v>
                </c:pt>
                <c:pt idx="478">
                  <c:v>-14.930778350451243</c:v>
                </c:pt>
                <c:pt idx="479">
                  <c:v>-14.952471918014435</c:v>
                </c:pt>
                <c:pt idx="480">
                  <c:v>-14.974062190034726</c:v>
                </c:pt>
                <c:pt idx="481">
                  <c:v>-14.995549898874431</c:v>
                </c:pt>
                <c:pt idx="482">
                  <c:v>-15.016935769532827</c:v>
                </c:pt>
                <c:pt idx="483">
                  <c:v>-15.038220519741918</c:v>
                </c:pt>
                <c:pt idx="484">
                  <c:v>-15.059404860060736</c:v>
                </c:pt>
                <c:pt idx="485">
                  <c:v>-15.080489493968127</c:v>
                </c:pt>
                <c:pt idx="486">
                  <c:v>-15.101475117954102</c:v>
                </c:pt>
                <c:pt idx="487">
                  <c:v>-15.122362421609733</c:v>
                </c:pt>
                <c:pt idx="488">
                  <c:v>-15.143152087715663</c:v>
                </c:pt>
                <c:pt idx="489">
                  <c:v>-15.163844792329266</c:v>
                </c:pt>
                <c:pt idx="490">
                  <c:v>-15.18444120487035</c:v>
                </c:pt>
                <c:pt idx="491">
                  <c:v>-15.204941988205665</c:v>
                </c:pt>
                <c:pt idx="492">
                  <c:v>-15.225347798732018</c:v>
                </c:pt>
                <c:pt idx="493">
                  <c:v>-15.24565928645811</c:v>
                </c:pt>
                <c:pt idx="494">
                  <c:v>-15.265877095085171</c:v>
                </c:pt>
                <c:pt idx="495">
                  <c:v>-15.286001862086273</c:v>
                </c:pt>
                <c:pt idx="496">
                  <c:v>-15.306034218784518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339-4930-B51F-5234F2B68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3673935"/>
        <c:axId val="943673103"/>
      </c:scatterChart>
      <c:scatterChart>
        <c:scatterStyle val="lineMarker"/>
        <c:varyColors val="0"/>
        <c:ser>
          <c:idx val="1"/>
          <c:order val="1"/>
          <c:tx>
            <c:v>位相特性</c:v>
          </c:tx>
          <c:spPr>
            <a:ln w="15875" cap="rnd">
              <a:solidFill>
                <a:schemeClr val="tx1">
                  <a:lumMod val="95000"/>
                  <a:lumOff val="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演算処理!$AG$33:$AG$529</c:f>
              <c:numCache>
                <c:formatCode>General</c:formatCode>
                <c:ptCount val="497"/>
                <c:pt idx="0">
                  <c:v>0.90049999999999997</c:v>
                </c:pt>
                <c:pt idx="1">
                  <c:v>0.90099999999999991</c:v>
                </c:pt>
                <c:pt idx="2">
                  <c:v>0.90149999999999986</c:v>
                </c:pt>
                <c:pt idx="3">
                  <c:v>0.9019999999999998</c:v>
                </c:pt>
                <c:pt idx="4">
                  <c:v>0.90249999999999975</c:v>
                </c:pt>
                <c:pt idx="5">
                  <c:v>0.90299999999999969</c:v>
                </c:pt>
                <c:pt idx="6">
                  <c:v>0.90349999999999964</c:v>
                </c:pt>
                <c:pt idx="7">
                  <c:v>0.90399999999999958</c:v>
                </c:pt>
                <c:pt idx="8">
                  <c:v>0.90449999999999953</c:v>
                </c:pt>
                <c:pt idx="9">
                  <c:v>0.90499999999999947</c:v>
                </c:pt>
                <c:pt idx="10">
                  <c:v>0.90549999999999942</c:v>
                </c:pt>
                <c:pt idx="11">
                  <c:v>0.90599999999999936</c:v>
                </c:pt>
                <c:pt idx="12">
                  <c:v>0.90649999999999931</c:v>
                </c:pt>
                <c:pt idx="13">
                  <c:v>0.90699999999999925</c:v>
                </c:pt>
                <c:pt idx="14">
                  <c:v>0.9074999999999992</c:v>
                </c:pt>
                <c:pt idx="15">
                  <c:v>0.90799999999999914</c:v>
                </c:pt>
                <c:pt idx="16">
                  <c:v>0.90849999999999909</c:v>
                </c:pt>
                <c:pt idx="17">
                  <c:v>0.90899999999999903</c:v>
                </c:pt>
                <c:pt idx="18">
                  <c:v>0.90949999999999898</c:v>
                </c:pt>
                <c:pt idx="19">
                  <c:v>0.90999999999999892</c:v>
                </c:pt>
                <c:pt idx="20">
                  <c:v>0.91049999999999887</c:v>
                </c:pt>
                <c:pt idx="21">
                  <c:v>0.91099999999999881</c:v>
                </c:pt>
                <c:pt idx="22">
                  <c:v>0.91149999999999876</c:v>
                </c:pt>
                <c:pt idx="23">
                  <c:v>0.9119999999999987</c:v>
                </c:pt>
                <c:pt idx="24">
                  <c:v>0.91249999999999865</c:v>
                </c:pt>
                <c:pt idx="25">
                  <c:v>0.91299999999999859</c:v>
                </c:pt>
                <c:pt idx="26">
                  <c:v>0.91349999999999854</c:v>
                </c:pt>
                <c:pt idx="27">
                  <c:v>0.91399999999999848</c:v>
                </c:pt>
                <c:pt idx="28">
                  <c:v>0.91449999999999843</c:v>
                </c:pt>
                <c:pt idx="29">
                  <c:v>0.91499999999999837</c:v>
                </c:pt>
                <c:pt idx="30">
                  <c:v>0.91549999999999832</c:v>
                </c:pt>
                <c:pt idx="31">
                  <c:v>0.91599999999999826</c:v>
                </c:pt>
                <c:pt idx="32">
                  <c:v>0.9164999999999982</c:v>
                </c:pt>
                <c:pt idx="33">
                  <c:v>0.91699999999999815</c:v>
                </c:pt>
                <c:pt idx="34">
                  <c:v>0.91749999999999809</c:v>
                </c:pt>
                <c:pt idx="35">
                  <c:v>0.91799999999999804</c:v>
                </c:pt>
                <c:pt idx="36">
                  <c:v>0.91849999999999798</c:v>
                </c:pt>
                <c:pt idx="37">
                  <c:v>0.91899999999999793</c:v>
                </c:pt>
                <c:pt idx="38">
                  <c:v>0.91949999999999787</c:v>
                </c:pt>
                <c:pt idx="39">
                  <c:v>0.91999999999999782</c:v>
                </c:pt>
                <c:pt idx="40">
                  <c:v>0.92049999999999776</c:v>
                </c:pt>
                <c:pt idx="41">
                  <c:v>0.92099999999999771</c:v>
                </c:pt>
                <c:pt idx="42">
                  <c:v>0.92149999999999765</c:v>
                </c:pt>
                <c:pt idx="43">
                  <c:v>0.9219999999999976</c:v>
                </c:pt>
                <c:pt idx="44">
                  <c:v>0.92249999999999754</c:v>
                </c:pt>
                <c:pt idx="45">
                  <c:v>0.92299999999999749</c:v>
                </c:pt>
                <c:pt idx="46">
                  <c:v>0.92349999999999743</c:v>
                </c:pt>
                <c:pt idx="47">
                  <c:v>0.92399999999999738</c:v>
                </c:pt>
                <c:pt idx="48">
                  <c:v>0.92449999999999732</c:v>
                </c:pt>
                <c:pt idx="49">
                  <c:v>0.92499999999999727</c:v>
                </c:pt>
                <c:pt idx="50">
                  <c:v>0.92549999999999721</c:v>
                </c:pt>
                <c:pt idx="51">
                  <c:v>0.92599999999999716</c:v>
                </c:pt>
                <c:pt idx="52">
                  <c:v>0.9264999999999971</c:v>
                </c:pt>
                <c:pt idx="53">
                  <c:v>0.92699999999999705</c:v>
                </c:pt>
                <c:pt idx="54">
                  <c:v>0.92749999999999699</c:v>
                </c:pt>
                <c:pt idx="55">
                  <c:v>0.92799999999999694</c:v>
                </c:pt>
                <c:pt idx="56">
                  <c:v>0.92849999999999688</c:v>
                </c:pt>
                <c:pt idx="57">
                  <c:v>0.92899999999999683</c:v>
                </c:pt>
                <c:pt idx="58">
                  <c:v>0.92949999999999677</c:v>
                </c:pt>
                <c:pt idx="59">
                  <c:v>0.92999999999999672</c:v>
                </c:pt>
                <c:pt idx="60">
                  <c:v>0.93049999999999666</c:v>
                </c:pt>
                <c:pt idx="61">
                  <c:v>0.93099999999999661</c:v>
                </c:pt>
                <c:pt idx="62">
                  <c:v>0.93149999999999655</c:v>
                </c:pt>
                <c:pt idx="63">
                  <c:v>0.9319999999999965</c:v>
                </c:pt>
                <c:pt idx="64">
                  <c:v>0.93249999999999644</c:v>
                </c:pt>
                <c:pt idx="65">
                  <c:v>0.93299999999999639</c:v>
                </c:pt>
                <c:pt idx="66">
                  <c:v>0.93349999999999633</c:v>
                </c:pt>
                <c:pt idx="67">
                  <c:v>0.93399999999999628</c:v>
                </c:pt>
                <c:pt idx="68">
                  <c:v>0.93449999999999622</c:v>
                </c:pt>
                <c:pt idx="69">
                  <c:v>0.93499999999999617</c:v>
                </c:pt>
                <c:pt idx="70">
                  <c:v>0.93549999999999611</c:v>
                </c:pt>
                <c:pt idx="71">
                  <c:v>0.93599999999999606</c:v>
                </c:pt>
                <c:pt idx="72">
                  <c:v>0.936499999999996</c:v>
                </c:pt>
                <c:pt idx="73">
                  <c:v>0.93699999999999595</c:v>
                </c:pt>
                <c:pt idx="74">
                  <c:v>0.93749999999999589</c:v>
                </c:pt>
                <c:pt idx="75">
                  <c:v>0.93799999999999584</c:v>
                </c:pt>
                <c:pt idx="76">
                  <c:v>0.93849999999999578</c:v>
                </c:pt>
                <c:pt idx="77">
                  <c:v>0.93899999999999573</c:v>
                </c:pt>
                <c:pt idx="78">
                  <c:v>0.93949999999999567</c:v>
                </c:pt>
                <c:pt idx="79">
                  <c:v>0.93999999999999562</c:v>
                </c:pt>
                <c:pt idx="80">
                  <c:v>0.94049999999999556</c:v>
                </c:pt>
                <c:pt idx="81">
                  <c:v>0.94099999999999551</c:v>
                </c:pt>
                <c:pt idx="82">
                  <c:v>0.94149999999999545</c:v>
                </c:pt>
                <c:pt idx="83">
                  <c:v>0.9419999999999954</c:v>
                </c:pt>
                <c:pt idx="84">
                  <c:v>0.94249999999999534</c:v>
                </c:pt>
                <c:pt idx="85">
                  <c:v>0.94299999999999529</c:v>
                </c:pt>
                <c:pt idx="86">
                  <c:v>0.94349999999999523</c:v>
                </c:pt>
                <c:pt idx="87">
                  <c:v>0.94399999999999518</c:v>
                </c:pt>
                <c:pt idx="88">
                  <c:v>0.94449999999999512</c:v>
                </c:pt>
                <c:pt idx="89">
                  <c:v>0.94499999999999507</c:v>
                </c:pt>
                <c:pt idx="90">
                  <c:v>0.94549999999999501</c:v>
                </c:pt>
                <c:pt idx="91">
                  <c:v>0.94599999999999496</c:v>
                </c:pt>
                <c:pt idx="92">
                  <c:v>0.9464999999999949</c:v>
                </c:pt>
                <c:pt idx="93">
                  <c:v>0.94699999999999485</c:v>
                </c:pt>
                <c:pt idx="94">
                  <c:v>0.94749999999999479</c:v>
                </c:pt>
                <c:pt idx="95">
                  <c:v>0.94799999999999474</c:v>
                </c:pt>
                <c:pt idx="96">
                  <c:v>0.94849999999999468</c:v>
                </c:pt>
                <c:pt idx="97">
                  <c:v>0.94899999999999463</c:v>
                </c:pt>
                <c:pt idx="98">
                  <c:v>0.94949999999999457</c:v>
                </c:pt>
                <c:pt idx="99">
                  <c:v>0.94999999999999452</c:v>
                </c:pt>
                <c:pt idx="100">
                  <c:v>0.95049999999999446</c:v>
                </c:pt>
                <c:pt idx="101">
                  <c:v>0.95099999999999441</c:v>
                </c:pt>
                <c:pt idx="102">
                  <c:v>0.95149999999999435</c:v>
                </c:pt>
                <c:pt idx="103">
                  <c:v>0.9519999999999943</c:v>
                </c:pt>
                <c:pt idx="104">
                  <c:v>0.95249999999999424</c:v>
                </c:pt>
                <c:pt idx="105">
                  <c:v>0.95299999999999419</c:v>
                </c:pt>
                <c:pt idx="106">
                  <c:v>0.95349999999999413</c:v>
                </c:pt>
                <c:pt idx="107">
                  <c:v>0.95399999999999407</c:v>
                </c:pt>
                <c:pt idx="108">
                  <c:v>0.95449999999999402</c:v>
                </c:pt>
                <c:pt idx="109">
                  <c:v>0.95499999999999396</c:v>
                </c:pt>
                <c:pt idx="110">
                  <c:v>0.95549999999999391</c:v>
                </c:pt>
                <c:pt idx="111">
                  <c:v>0.95599999999999385</c:v>
                </c:pt>
                <c:pt idx="112">
                  <c:v>0.9564999999999938</c:v>
                </c:pt>
                <c:pt idx="113">
                  <c:v>0.95699999999999374</c:v>
                </c:pt>
                <c:pt idx="114">
                  <c:v>0.95749999999999369</c:v>
                </c:pt>
                <c:pt idx="115">
                  <c:v>0.95799999999999363</c:v>
                </c:pt>
                <c:pt idx="116">
                  <c:v>0.95849999999999358</c:v>
                </c:pt>
                <c:pt idx="117">
                  <c:v>0.95899999999999352</c:v>
                </c:pt>
                <c:pt idx="118">
                  <c:v>0.95949999999999347</c:v>
                </c:pt>
                <c:pt idx="119">
                  <c:v>0.95999999999999341</c:v>
                </c:pt>
                <c:pt idx="120">
                  <c:v>0.96049999999999336</c:v>
                </c:pt>
                <c:pt idx="121">
                  <c:v>0.9609999999999933</c:v>
                </c:pt>
                <c:pt idx="122">
                  <c:v>0.96149999999999325</c:v>
                </c:pt>
                <c:pt idx="123">
                  <c:v>0.96199999999999319</c:v>
                </c:pt>
                <c:pt idx="124">
                  <c:v>0.96249999999999314</c:v>
                </c:pt>
                <c:pt idx="125">
                  <c:v>0.96299999999999308</c:v>
                </c:pt>
                <c:pt idx="126">
                  <c:v>0.96349999999999303</c:v>
                </c:pt>
                <c:pt idx="127">
                  <c:v>0.96399999999999297</c:v>
                </c:pt>
                <c:pt idx="128">
                  <c:v>0.96449999999999292</c:v>
                </c:pt>
                <c:pt idx="129">
                  <c:v>0.96499999999999286</c:v>
                </c:pt>
                <c:pt idx="130">
                  <c:v>0.96549999999999281</c:v>
                </c:pt>
                <c:pt idx="131">
                  <c:v>0.96599999999999275</c:v>
                </c:pt>
                <c:pt idx="132">
                  <c:v>0.9664999999999927</c:v>
                </c:pt>
                <c:pt idx="133">
                  <c:v>0.96699999999999264</c:v>
                </c:pt>
                <c:pt idx="134">
                  <c:v>0.96749999999999259</c:v>
                </c:pt>
                <c:pt idx="135">
                  <c:v>0.96799999999999253</c:v>
                </c:pt>
                <c:pt idx="136">
                  <c:v>0.96849999999999248</c:v>
                </c:pt>
                <c:pt idx="137">
                  <c:v>0.96899999999999242</c:v>
                </c:pt>
                <c:pt idx="138">
                  <c:v>0.96949999999999237</c:v>
                </c:pt>
                <c:pt idx="139">
                  <c:v>0.96999999999999231</c:v>
                </c:pt>
                <c:pt idx="140">
                  <c:v>0.97049999999999226</c:v>
                </c:pt>
                <c:pt idx="141">
                  <c:v>0.9709999999999922</c:v>
                </c:pt>
                <c:pt idx="142">
                  <c:v>0.97149999999999215</c:v>
                </c:pt>
                <c:pt idx="143">
                  <c:v>0.97199999999999209</c:v>
                </c:pt>
                <c:pt idx="144">
                  <c:v>0.97249999999999204</c:v>
                </c:pt>
                <c:pt idx="145">
                  <c:v>0.97299999999999198</c:v>
                </c:pt>
                <c:pt idx="146">
                  <c:v>0.97349999999999193</c:v>
                </c:pt>
                <c:pt idx="147">
                  <c:v>0.97399999999999187</c:v>
                </c:pt>
                <c:pt idx="148">
                  <c:v>0.97449999999999182</c:v>
                </c:pt>
                <c:pt idx="149">
                  <c:v>0.97499999999999176</c:v>
                </c:pt>
                <c:pt idx="150">
                  <c:v>0.97549999999999171</c:v>
                </c:pt>
                <c:pt idx="151">
                  <c:v>0.97599999999999165</c:v>
                </c:pt>
                <c:pt idx="152">
                  <c:v>0.9764999999999916</c:v>
                </c:pt>
                <c:pt idx="153">
                  <c:v>0.97699999999999154</c:v>
                </c:pt>
                <c:pt idx="154">
                  <c:v>0.97749999999999149</c:v>
                </c:pt>
                <c:pt idx="155">
                  <c:v>0.97799999999999143</c:v>
                </c:pt>
                <c:pt idx="156">
                  <c:v>0.97849999999999138</c:v>
                </c:pt>
                <c:pt idx="157">
                  <c:v>0.97899999999999132</c:v>
                </c:pt>
                <c:pt idx="158">
                  <c:v>0.97949999999999127</c:v>
                </c:pt>
                <c:pt idx="159">
                  <c:v>0.97999999999999121</c:v>
                </c:pt>
                <c:pt idx="160">
                  <c:v>0.98049999999999116</c:v>
                </c:pt>
                <c:pt idx="161">
                  <c:v>0.9809999999999911</c:v>
                </c:pt>
                <c:pt idx="162">
                  <c:v>0.98149999999999105</c:v>
                </c:pt>
                <c:pt idx="163">
                  <c:v>0.98199999999999099</c:v>
                </c:pt>
                <c:pt idx="164">
                  <c:v>0.98249999999999094</c:v>
                </c:pt>
                <c:pt idx="165">
                  <c:v>0.98299999999999088</c:v>
                </c:pt>
                <c:pt idx="166">
                  <c:v>0.98349999999999083</c:v>
                </c:pt>
                <c:pt idx="167">
                  <c:v>0.98399999999999077</c:v>
                </c:pt>
                <c:pt idx="168">
                  <c:v>0.98449999999999072</c:v>
                </c:pt>
                <c:pt idx="169">
                  <c:v>0.98499999999999066</c:v>
                </c:pt>
                <c:pt idx="170">
                  <c:v>0.98549999999999061</c:v>
                </c:pt>
                <c:pt idx="171">
                  <c:v>0.98599999999999055</c:v>
                </c:pt>
                <c:pt idx="172">
                  <c:v>0.9864999999999905</c:v>
                </c:pt>
                <c:pt idx="173">
                  <c:v>0.98699999999999044</c:v>
                </c:pt>
                <c:pt idx="174">
                  <c:v>0.98749999999999039</c:v>
                </c:pt>
                <c:pt idx="175">
                  <c:v>0.98799999999999033</c:v>
                </c:pt>
                <c:pt idx="176">
                  <c:v>0.98849999999999028</c:v>
                </c:pt>
                <c:pt idx="177">
                  <c:v>0.98899999999999022</c:v>
                </c:pt>
                <c:pt idx="178">
                  <c:v>0.98949999999999017</c:v>
                </c:pt>
                <c:pt idx="179">
                  <c:v>0.98999999999999011</c:v>
                </c:pt>
                <c:pt idx="180">
                  <c:v>0.99049999999999006</c:v>
                </c:pt>
                <c:pt idx="181">
                  <c:v>0.99099999999999</c:v>
                </c:pt>
                <c:pt idx="182">
                  <c:v>0.99149999999998994</c:v>
                </c:pt>
                <c:pt idx="183">
                  <c:v>0.99199999999998989</c:v>
                </c:pt>
                <c:pt idx="184">
                  <c:v>0.99249999999998983</c:v>
                </c:pt>
                <c:pt idx="185">
                  <c:v>0.99299999999998978</c:v>
                </c:pt>
                <c:pt idx="186">
                  <c:v>0.99349999999998972</c:v>
                </c:pt>
                <c:pt idx="187">
                  <c:v>0.99399999999998967</c:v>
                </c:pt>
                <c:pt idx="188">
                  <c:v>0.99449999999998961</c:v>
                </c:pt>
                <c:pt idx="189">
                  <c:v>0.99499999999998956</c:v>
                </c:pt>
                <c:pt idx="190">
                  <c:v>0.9954999999999895</c:v>
                </c:pt>
                <c:pt idx="191">
                  <c:v>0.99599999999998945</c:v>
                </c:pt>
                <c:pt idx="192">
                  <c:v>0.99649999999998939</c:v>
                </c:pt>
                <c:pt idx="193">
                  <c:v>0.99699999999998934</c:v>
                </c:pt>
                <c:pt idx="194">
                  <c:v>0.99749999999998928</c:v>
                </c:pt>
                <c:pt idx="195">
                  <c:v>0.99799999999998923</c:v>
                </c:pt>
                <c:pt idx="196">
                  <c:v>0.99849999999998917</c:v>
                </c:pt>
                <c:pt idx="197">
                  <c:v>0.99899999999998912</c:v>
                </c:pt>
                <c:pt idx="198">
                  <c:v>0.99949999999998906</c:v>
                </c:pt>
                <c:pt idx="199">
                  <c:v>0.99999999999998901</c:v>
                </c:pt>
                <c:pt idx="200">
                  <c:v>1.0004999999999891</c:v>
                </c:pt>
                <c:pt idx="201">
                  <c:v>1.000999999999989</c:v>
                </c:pt>
                <c:pt idx="202">
                  <c:v>1.001499999999989</c:v>
                </c:pt>
                <c:pt idx="203">
                  <c:v>1.0019999999999889</c:v>
                </c:pt>
                <c:pt idx="204">
                  <c:v>1.0024999999999888</c:v>
                </c:pt>
                <c:pt idx="205">
                  <c:v>1.0029999999999888</c:v>
                </c:pt>
                <c:pt idx="206">
                  <c:v>1.0034999999999887</c:v>
                </c:pt>
                <c:pt idx="207">
                  <c:v>1.0039999999999887</c:v>
                </c:pt>
                <c:pt idx="208">
                  <c:v>1.0044999999999886</c:v>
                </c:pt>
                <c:pt idx="209">
                  <c:v>1.0049999999999886</c:v>
                </c:pt>
                <c:pt idx="210">
                  <c:v>1.0054999999999885</c:v>
                </c:pt>
                <c:pt idx="211">
                  <c:v>1.0059999999999885</c:v>
                </c:pt>
                <c:pt idx="212">
                  <c:v>1.0064999999999884</c:v>
                </c:pt>
                <c:pt idx="213">
                  <c:v>1.0069999999999883</c:v>
                </c:pt>
                <c:pt idx="214">
                  <c:v>1.0074999999999883</c:v>
                </c:pt>
                <c:pt idx="215">
                  <c:v>1.0079999999999882</c:v>
                </c:pt>
                <c:pt idx="216">
                  <c:v>1.0084999999999882</c:v>
                </c:pt>
                <c:pt idx="217">
                  <c:v>1.0089999999999881</c:v>
                </c:pt>
                <c:pt idx="218">
                  <c:v>1.0094999999999881</c:v>
                </c:pt>
                <c:pt idx="219">
                  <c:v>1.009999999999988</c:v>
                </c:pt>
                <c:pt idx="220">
                  <c:v>1.010499999999988</c:v>
                </c:pt>
                <c:pt idx="221">
                  <c:v>1.0109999999999879</c:v>
                </c:pt>
                <c:pt idx="222">
                  <c:v>1.0114999999999879</c:v>
                </c:pt>
                <c:pt idx="223">
                  <c:v>1.0119999999999878</c:v>
                </c:pt>
                <c:pt idx="224">
                  <c:v>1.0124999999999877</c:v>
                </c:pt>
                <c:pt idx="225">
                  <c:v>1.0129999999999877</c:v>
                </c:pt>
                <c:pt idx="226">
                  <c:v>1.0134999999999876</c:v>
                </c:pt>
                <c:pt idx="227">
                  <c:v>1.0139999999999876</c:v>
                </c:pt>
                <c:pt idx="228">
                  <c:v>1.0144999999999875</c:v>
                </c:pt>
                <c:pt idx="229">
                  <c:v>1.0149999999999875</c:v>
                </c:pt>
                <c:pt idx="230">
                  <c:v>1.0154999999999874</c:v>
                </c:pt>
                <c:pt idx="231">
                  <c:v>1.0159999999999874</c:v>
                </c:pt>
                <c:pt idx="232">
                  <c:v>1.0164999999999873</c:v>
                </c:pt>
                <c:pt idx="233">
                  <c:v>1.0169999999999872</c:v>
                </c:pt>
                <c:pt idx="234">
                  <c:v>1.0174999999999872</c:v>
                </c:pt>
                <c:pt idx="235">
                  <c:v>1.0179999999999871</c:v>
                </c:pt>
                <c:pt idx="236">
                  <c:v>1.0184999999999871</c:v>
                </c:pt>
                <c:pt idx="237">
                  <c:v>1.018999999999987</c:v>
                </c:pt>
                <c:pt idx="238">
                  <c:v>1.019499999999987</c:v>
                </c:pt>
                <c:pt idx="239">
                  <c:v>1.0199999999999869</c:v>
                </c:pt>
                <c:pt idx="240">
                  <c:v>1.0204999999999869</c:v>
                </c:pt>
                <c:pt idx="241">
                  <c:v>1.0209999999999868</c:v>
                </c:pt>
                <c:pt idx="242">
                  <c:v>1.0214999999999868</c:v>
                </c:pt>
                <c:pt idx="243">
                  <c:v>1.0219999999999867</c:v>
                </c:pt>
                <c:pt idx="244">
                  <c:v>1.0224999999999866</c:v>
                </c:pt>
                <c:pt idx="245">
                  <c:v>1.0229999999999866</c:v>
                </c:pt>
                <c:pt idx="246">
                  <c:v>1.0234999999999865</c:v>
                </c:pt>
                <c:pt idx="247">
                  <c:v>1.0239999999999865</c:v>
                </c:pt>
                <c:pt idx="248">
                  <c:v>1.0244999999999864</c:v>
                </c:pt>
                <c:pt idx="249">
                  <c:v>1.0249999999999864</c:v>
                </c:pt>
                <c:pt idx="250">
                  <c:v>1.0254999999999863</c:v>
                </c:pt>
                <c:pt idx="251">
                  <c:v>1.0259999999999863</c:v>
                </c:pt>
                <c:pt idx="252">
                  <c:v>1.0264999999999862</c:v>
                </c:pt>
                <c:pt idx="253">
                  <c:v>1.0269999999999861</c:v>
                </c:pt>
                <c:pt idx="254">
                  <c:v>1.0274999999999861</c:v>
                </c:pt>
                <c:pt idx="255">
                  <c:v>1.027999999999986</c:v>
                </c:pt>
                <c:pt idx="256">
                  <c:v>1.028499999999986</c:v>
                </c:pt>
                <c:pt idx="257">
                  <c:v>1.0289999999999859</c:v>
                </c:pt>
                <c:pt idx="258">
                  <c:v>1.0294999999999859</c:v>
                </c:pt>
                <c:pt idx="259">
                  <c:v>1.0299999999999858</c:v>
                </c:pt>
                <c:pt idx="260">
                  <c:v>1.0304999999999858</c:v>
                </c:pt>
                <c:pt idx="261">
                  <c:v>1.0309999999999857</c:v>
                </c:pt>
                <c:pt idx="262">
                  <c:v>1.0314999999999857</c:v>
                </c:pt>
                <c:pt idx="263">
                  <c:v>1.0319999999999856</c:v>
                </c:pt>
                <c:pt idx="264">
                  <c:v>1.0324999999999855</c:v>
                </c:pt>
                <c:pt idx="265">
                  <c:v>1.0329999999999855</c:v>
                </c:pt>
                <c:pt idx="266">
                  <c:v>1.0334999999999854</c:v>
                </c:pt>
                <c:pt idx="267">
                  <c:v>1.0339999999999854</c:v>
                </c:pt>
                <c:pt idx="268">
                  <c:v>1.0344999999999853</c:v>
                </c:pt>
                <c:pt idx="269">
                  <c:v>1.0349999999999853</c:v>
                </c:pt>
                <c:pt idx="270">
                  <c:v>1.0354999999999852</c:v>
                </c:pt>
                <c:pt idx="271">
                  <c:v>1.0359999999999852</c:v>
                </c:pt>
                <c:pt idx="272">
                  <c:v>1.0364999999999851</c:v>
                </c:pt>
                <c:pt idx="273">
                  <c:v>1.036999999999985</c:v>
                </c:pt>
                <c:pt idx="274">
                  <c:v>1.037499999999985</c:v>
                </c:pt>
                <c:pt idx="275">
                  <c:v>1.0379999999999849</c:v>
                </c:pt>
                <c:pt idx="276">
                  <c:v>1.0384999999999849</c:v>
                </c:pt>
                <c:pt idx="277">
                  <c:v>1.0389999999999848</c:v>
                </c:pt>
                <c:pt idx="278">
                  <c:v>1.0394999999999848</c:v>
                </c:pt>
                <c:pt idx="279">
                  <c:v>1.0399999999999847</c:v>
                </c:pt>
                <c:pt idx="280">
                  <c:v>1.0404999999999847</c:v>
                </c:pt>
                <c:pt idx="281">
                  <c:v>1.0409999999999846</c:v>
                </c:pt>
                <c:pt idx="282">
                  <c:v>1.0414999999999845</c:v>
                </c:pt>
                <c:pt idx="283">
                  <c:v>1.0419999999999845</c:v>
                </c:pt>
                <c:pt idx="284">
                  <c:v>1.0424999999999844</c:v>
                </c:pt>
                <c:pt idx="285">
                  <c:v>1.0429999999999844</c:v>
                </c:pt>
                <c:pt idx="286">
                  <c:v>1.0434999999999843</c:v>
                </c:pt>
                <c:pt idx="287">
                  <c:v>1.0439999999999843</c:v>
                </c:pt>
                <c:pt idx="288">
                  <c:v>1.0444999999999842</c:v>
                </c:pt>
                <c:pt idx="289">
                  <c:v>1.0449999999999842</c:v>
                </c:pt>
                <c:pt idx="290">
                  <c:v>1.0454999999999841</c:v>
                </c:pt>
                <c:pt idx="291">
                  <c:v>1.0459999999999841</c:v>
                </c:pt>
                <c:pt idx="292">
                  <c:v>1.046499999999984</c:v>
                </c:pt>
                <c:pt idx="293">
                  <c:v>1.0469999999999839</c:v>
                </c:pt>
                <c:pt idx="294">
                  <c:v>1.0474999999999839</c:v>
                </c:pt>
                <c:pt idx="295">
                  <c:v>1.0479999999999838</c:v>
                </c:pt>
                <c:pt idx="296">
                  <c:v>1.0484999999999838</c:v>
                </c:pt>
                <c:pt idx="297">
                  <c:v>1.0489999999999837</c:v>
                </c:pt>
                <c:pt idx="298">
                  <c:v>1.0494999999999837</c:v>
                </c:pt>
                <c:pt idx="299">
                  <c:v>1.0499999999999836</c:v>
                </c:pt>
                <c:pt idx="300">
                  <c:v>1.0504999999999836</c:v>
                </c:pt>
                <c:pt idx="301">
                  <c:v>1.0509999999999835</c:v>
                </c:pt>
                <c:pt idx="302">
                  <c:v>1.0514999999999834</c:v>
                </c:pt>
                <c:pt idx="303">
                  <c:v>1.0519999999999834</c:v>
                </c:pt>
                <c:pt idx="304">
                  <c:v>1.0524999999999833</c:v>
                </c:pt>
                <c:pt idx="305">
                  <c:v>1.0529999999999833</c:v>
                </c:pt>
                <c:pt idx="306">
                  <c:v>1.0534999999999832</c:v>
                </c:pt>
                <c:pt idx="307">
                  <c:v>1.0539999999999832</c:v>
                </c:pt>
                <c:pt idx="308">
                  <c:v>1.0544999999999831</c:v>
                </c:pt>
                <c:pt idx="309">
                  <c:v>1.0549999999999831</c:v>
                </c:pt>
                <c:pt idx="310">
                  <c:v>1.055499999999983</c:v>
                </c:pt>
                <c:pt idx="311">
                  <c:v>1.055999999999983</c:v>
                </c:pt>
                <c:pt idx="312">
                  <c:v>1.0564999999999829</c:v>
                </c:pt>
                <c:pt idx="313">
                  <c:v>1.0569999999999828</c:v>
                </c:pt>
                <c:pt idx="314">
                  <c:v>1.0574999999999828</c:v>
                </c:pt>
                <c:pt idx="315">
                  <c:v>1.0579999999999827</c:v>
                </c:pt>
                <c:pt idx="316">
                  <c:v>1.0584999999999827</c:v>
                </c:pt>
                <c:pt idx="317">
                  <c:v>1.0589999999999826</c:v>
                </c:pt>
                <c:pt idx="318">
                  <c:v>1.0594999999999826</c:v>
                </c:pt>
                <c:pt idx="319">
                  <c:v>1.0599999999999825</c:v>
                </c:pt>
                <c:pt idx="320">
                  <c:v>1.0604999999999825</c:v>
                </c:pt>
                <c:pt idx="321">
                  <c:v>1.0609999999999824</c:v>
                </c:pt>
                <c:pt idx="322">
                  <c:v>1.0614999999999823</c:v>
                </c:pt>
                <c:pt idx="323">
                  <c:v>1.0619999999999823</c:v>
                </c:pt>
                <c:pt idx="324">
                  <c:v>1.0624999999999822</c:v>
                </c:pt>
                <c:pt idx="325">
                  <c:v>1.0629999999999822</c:v>
                </c:pt>
                <c:pt idx="326">
                  <c:v>1.0634999999999821</c:v>
                </c:pt>
                <c:pt idx="327">
                  <c:v>1.0639999999999821</c:v>
                </c:pt>
                <c:pt idx="328">
                  <c:v>1.064499999999982</c:v>
                </c:pt>
                <c:pt idx="329">
                  <c:v>1.064999999999982</c:v>
                </c:pt>
                <c:pt idx="330">
                  <c:v>1.0654999999999819</c:v>
                </c:pt>
                <c:pt idx="331">
                  <c:v>1.0659999999999819</c:v>
                </c:pt>
                <c:pt idx="332">
                  <c:v>1.0664999999999818</c:v>
                </c:pt>
                <c:pt idx="333">
                  <c:v>1.0669999999999817</c:v>
                </c:pt>
                <c:pt idx="334">
                  <c:v>1.0674999999999817</c:v>
                </c:pt>
                <c:pt idx="335">
                  <c:v>1.0679999999999816</c:v>
                </c:pt>
                <c:pt idx="336">
                  <c:v>1.0684999999999816</c:v>
                </c:pt>
                <c:pt idx="337">
                  <c:v>1.0689999999999815</c:v>
                </c:pt>
                <c:pt idx="338">
                  <c:v>1.0694999999999815</c:v>
                </c:pt>
                <c:pt idx="339">
                  <c:v>1.0699999999999814</c:v>
                </c:pt>
                <c:pt idx="340">
                  <c:v>1.0704999999999814</c:v>
                </c:pt>
                <c:pt idx="341">
                  <c:v>1.0709999999999813</c:v>
                </c:pt>
                <c:pt idx="342">
                  <c:v>1.0714999999999812</c:v>
                </c:pt>
                <c:pt idx="343">
                  <c:v>1.0719999999999812</c:v>
                </c:pt>
                <c:pt idx="344">
                  <c:v>1.0724999999999811</c:v>
                </c:pt>
                <c:pt idx="345">
                  <c:v>1.0729999999999811</c:v>
                </c:pt>
                <c:pt idx="346">
                  <c:v>1.073499999999981</c:v>
                </c:pt>
                <c:pt idx="347">
                  <c:v>1.073999999999981</c:v>
                </c:pt>
                <c:pt idx="348">
                  <c:v>1.0744999999999809</c:v>
                </c:pt>
                <c:pt idx="349">
                  <c:v>1.0749999999999809</c:v>
                </c:pt>
                <c:pt idx="350">
                  <c:v>1.0754999999999808</c:v>
                </c:pt>
                <c:pt idx="351">
                  <c:v>1.0759999999999807</c:v>
                </c:pt>
                <c:pt idx="352">
                  <c:v>1.0764999999999807</c:v>
                </c:pt>
                <c:pt idx="353">
                  <c:v>1.0769999999999806</c:v>
                </c:pt>
                <c:pt idx="354">
                  <c:v>1.0774999999999806</c:v>
                </c:pt>
                <c:pt idx="355">
                  <c:v>1.0779999999999805</c:v>
                </c:pt>
                <c:pt idx="356">
                  <c:v>1.0784999999999805</c:v>
                </c:pt>
                <c:pt idx="357">
                  <c:v>1.0789999999999804</c:v>
                </c:pt>
                <c:pt idx="358">
                  <c:v>1.0794999999999804</c:v>
                </c:pt>
                <c:pt idx="359">
                  <c:v>1.0799999999999803</c:v>
                </c:pt>
                <c:pt idx="360">
                  <c:v>1.0804999999999803</c:v>
                </c:pt>
                <c:pt idx="361">
                  <c:v>1.0809999999999802</c:v>
                </c:pt>
                <c:pt idx="362">
                  <c:v>1.0814999999999801</c:v>
                </c:pt>
                <c:pt idx="363">
                  <c:v>1.0819999999999801</c:v>
                </c:pt>
                <c:pt idx="364">
                  <c:v>1.08249999999998</c:v>
                </c:pt>
                <c:pt idx="365">
                  <c:v>1.08299999999998</c:v>
                </c:pt>
                <c:pt idx="366">
                  <c:v>1.0834999999999799</c:v>
                </c:pt>
                <c:pt idx="367">
                  <c:v>1.0839999999999799</c:v>
                </c:pt>
                <c:pt idx="368">
                  <c:v>1.0844999999999798</c:v>
                </c:pt>
                <c:pt idx="369">
                  <c:v>1.0849999999999798</c:v>
                </c:pt>
                <c:pt idx="370">
                  <c:v>1.0854999999999797</c:v>
                </c:pt>
                <c:pt idx="371">
                  <c:v>1.0859999999999796</c:v>
                </c:pt>
                <c:pt idx="372">
                  <c:v>1.0864999999999796</c:v>
                </c:pt>
                <c:pt idx="373">
                  <c:v>1.0869999999999795</c:v>
                </c:pt>
                <c:pt idx="374">
                  <c:v>1.0874999999999795</c:v>
                </c:pt>
                <c:pt idx="375">
                  <c:v>1.0879999999999794</c:v>
                </c:pt>
                <c:pt idx="376">
                  <c:v>1.0884999999999794</c:v>
                </c:pt>
                <c:pt idx="377">
                  <c:v>1.0889999999999793</c:v>
                </c:pt>
                <c:pt idx="378">
                  <c:v>1.0894999999999793</c:v>
                </c:pt>
                <c:pt idx="379">
                  <c:v>1.0899999999999792</c:v>
                </c:pt>
                <c:pt idx="380">
                  <c:v>1.0904999999999792</c:v>
                </c:pt>
                <c:pt idx="381">
                  <c:v>1.0909999999999791</c:v>
                </c:pt>
                <c:pt idx="382">
                  <c:v>1.091499999999979</c:v>
                </c:pt>
                <c:pt idx="383">
                  <c:v>1.091999999999979</c:v>
                </c:pt>
                <c:pt idx="384">
                  <c:v>1.0924999999999789</c:v>
                </c:pt>
                <c:pt idx="385">
                  <c:v>1.0929999999999789</c:v>
                </c:pt>
                <c:pt idx="386">
                  <c:v>1.0934999999999788</c:v>
                </c:pt>
                <c:pt idx="387">
                  <c:v>1.0939999999999788</c:v>
                </c:pt>
                <c:pt idx="388">
                  <c:v>1.0944999999999787</c:v>
                </c:pt>
                <c:pt idx="389">
                  <c:v>1.0949999999999787</c:v>
                </c:pt>
                <c:pt idx="390">
                  <c:v>1.0954999999999786</c:v>
                </c:pt>
                <c:pt idx="391">
                  <c:v>1.0959999999999785</c:v>
                </c:pt>
                <c:pt idx="392">
                  <c:v>1.0964999999999785</c:v>
                </c:pt>
                <c:pt idx="393">
                  <c:v>1.0969999999999784</c:v>
                </c:pt>
                <c:pt idx="394">
                  <c:v>1.0974999999999784</c:v>
                </c:pt>
                <c:pt idx="395">
                  <c:v>1.0979999999999783</c:v>
                </c:pt>
                <c:pt idx="396">
                  <c:v>1.0984999999999783</c:v>
                </c:pt>
                <c:pt idx="397">
                  <c:v>1.0989999999999782</c:v>
                </c:pt>
                <c:pt idx="398">
                  <c:v>1.0994999999999782</c:v>
                </c:pt>
                <c:pt idx="399">
                  <c:v>1.0999999999999781</c:v>
                </c:pt>
                <c:pt idx="400">
                  <c:v>1.1004999999999781</c:v>
                </c:pt>
                <c:pt idx="401">
                  <c:v>1.100999999999978</c:v>
                </c:pt>
                <c:pt idx="402">
                  <c:v>1.1014999999999779</c:v>
                </c:pt>
                <c:pt idx="403">
                  <c:v>1.1019999999999779</c:v>
                </c:pt>
                <c:pt idx="404">
                  <c:v>1.1024999999999778</c:v>
                </c:pt>
                <c:pt idx="405">
                  <c:v>1.1029999999999778</c:v>
                </c:pt>
                <c:pt idx="406">
                  <c:v>1.1034999999999777</c:v>
                </c:pt>
                <c:pt idx="407">
                  <c:v>1.1039999999999777</c:v>
                </c:pt>
                <c:pt idx="408">
                  <c:v>1.1044999999999776</c:v>
                </c:pt>
                <c:pt idx="409">
                  <c:v>1.1049999999999776</c:v>
                </c:pt>
                <c:pt idx="410">
                  <c:v>1.1054999999999775</c:v>
                </c:pt>
                <c:pt idx="411">
                  <c:v>1.1059999999999774</c:v>
                </c:pt>
                <c:pt idx="412">
                  <c:v>1.1064999999999774</c:v>
                </c:pt>
                <c:pt idx="413">
                  <c:v>1.1069999999999773</c:v>
                </c:pt>
                <c:pt idx="414">
                  <c:v>1.1074999999999773</c:v>
                </c:pt>
                <c:pt idx="415">
                  <c:v>1.1079999999999772</c:v>
                </c:pt>
                <c:pt idx="416">
                  <c:v>1.1084999999999772</c:v>
                </c:pt>
                <c:pt idx="417">
                  <c:v>1.1089999999999771</c:v>
                </c:pt>
                <c:pt idx="418">
                  <c:v>1.1094999999999771</c:v>
                </c:pt>
                <c:pt idx="419">
                  <c:v>1.109999999999977</c:v>
                </c:pt>
                <c:pt idx="420">
                  <c:v>1.1104999999999769</c:v>
                </c:pt>
                <c:pt idx="421">
                  <c:v>1.1109999999999769</c:v>
                </c:pt>
                <c:pt idx="422">
                  <c:v>1.1114999999999768</c:v>
                </c:pt>
                <c:pt idx="423">
                  <c:v>1.1119999999999768</c:v>
                </c:pt>
                <c:pt idx="424">
                  <c:v>1.1124999999999767</c:v>
                </c:pt>
                <c:pt idx="425">
                  <c:v>1.1129999999999767</c:v>
                </c:pt>
                <c:pt idx="426">
                  <c:v>1.1134999999999766</c:v>
                </c:pt>
                <c:pt idx="427">
                  <c:v>1.1139999999999766</c:v>
                </c:pt>
                <c:pt idx="428">
                  <c:v>1.1144999999999765</c:v>
                </c:pt>
                <c:pt idx="429">
                  <c:v>1.1149999999999765</c:v>
                </c:pt>
                <c:pt idx="430">
                  <c:v>1.1154999999999764</c:v>
                </c:pt>
                <c:pt idx="431">
                  <c:v>1.1159999999999763</c:v>
                </c:pt>
                <c:pt idx="432">
                  <c:v>1.1164999999999763</c:v>
                </c:pt>
                <c:pt idx="433">
                  <c:v>1.1169999999999762</c:v>
                </c:pt>
                <c:pt idx="434">
                  <c:v>1.1174999999999762</c:v>
                </c:pt>
                <c:pt idx="435">
                  <c:v>1.1179999999999761</c:v>
                </c:pt>
                <c:pt idx="436">
                  <c:v>1.1184999999999761</c:v>
                </c:pt>
                <c:pt idx="437">
                  <c:v>1.118999999999976</c:v>
                </c:pt>
                <c:pt idx="438">
                  <c:v>1.119499999999976</c:v>
                </c:pt>
                <c:pt idx="439">
                  <c:v>1.1199999999999759</c:v>
                </c:pt>
                <c:pt idx="440">
                  <c:v>1.1204999999999758</c:v>
                </c:pt>
                <c:pt idx="441">
                  <c:v>1.1209999999999758</c:v>
                </c:pt>
                <c:pt idx="442">
                  <c:v>1.1214999999999757</c:v>
                </c:pt>
                <c:pt idx="443">
                  <c:v>1.1219999999999757</c:v>
                </c:pt>
                <c:pt idx="444">
                  <c:v>1.1224999999999756</c:v>
                </c:pt>
                <c:pt idx="445">
                  <c:v>1.1229999999999756</c:v>
                </c:pt>
                <c:pt idx="446">
                  <c:v>1.1234999999999755</c:v>
                </c:pt>
                <c:pt idx="447">
                  <c:v>1.1239999999999755</c:v>
                </c:pt>
                <c:pt idx="448">
                  <c:v>1.1244999999999754</c:v>
                </c:pt>
                <c:pt idx="449">
                  <c:v>1.1249999999999754</c:v>
                </c:pt>
                <c:pt idx="450">
                  <c:v>1.1254999999999753</c:v>
                </c:pt>
                <c:pt idx="451">
                  <c:v>1.1259999999999752</c:v>
                </c:pt>
                <c:pt idx="452">
                  <c:v>1.1264999999999752</c:v>
                </c:pt>
                <c:pt idx="453">
                  <c:v>1.1269999999999751</c:v>
                </c:pt>
                <c:pt idx="454">
                  <c:v>1.1274999999999751</c:v>
                </c:pt>
                <c:pt idx="455">
                  <c:v>1.127999999999975</c:v>
                </c:pt>
                <c:pt idx="456">
                  <c:v>1.128499999999975</c:v>
                </c:pt>
                <c:pt idx="457">
                  <c:v>1.1289999999999749</c:v>
                </c:pt>
                <c:pt idx="458">
                  <c:v>1.1294999999999749</c:v>
                </c:pt>
                <c:pt idx="459">
                  <c:v>1.1299999999999748</c:v>
                </c:pt>
                <c:pt idx="460">
                  <c:v>1.1304999999999747</c:v>
                </c:pt>
                <c:pt idx="461">
                  <c:v>1.1309999999999747</c:v>
                </c:pt>
                <c:pt idx="462">
                  <c:v>1.1314999999999746</c:v>
                </c:pt>
                <c:pt idx="463">
                  <c:v>1.1319999999999746</c:v>
                </c:pt>
                <c:pt idx="464">
                  <c:v>1.1324999999999745</c:v>
                </c:pt>
                <c:pt idx="465">
                  <c:v>1.1329999999999745</c:v>
                </c:pt>
                <c:pt idx="466">
                  <c:v>1.1334999999999744</c:v>
                </c:pt>
                <c:pt idx="467">
                  <c:v>1.1339999999999744</c:v>
                </c:pt>
                <c:pt idx="468">
                  <c:v>1.1344999999999743</c:v>
                </c:pt>
                <c:pt idx="469">
                  <c:v>1.1349999999999743</c:v>
                </c:pt>
                <c:pt idx="470">
                  <c:v>1.1354999999999742</c:v>
                </c:pt>
                <c:pt idx="471">
                  <c:v>1.1359999999999741</c:v>
                </c:pt>
                <c:pt idx="472">
                  <c:v>1.1364999999999741</c:v>
                </c:pt>
                <c:pt idx="473">
                  <c:v>1.136999999999974</c:v>
                </c:pt>
                <c:pt idx="474">
                  <c:v>1.137499999999974</c:v>
                </c:pt>
                <c:pt idx="475">
                  <c:v>1.1379999999999739</c:v>
                </c:pt>
                <c:pt idx="476">
                  <c:v>1.1384999999999739</c:v>
                </c:pt>
                <c:pt idx="477">
                  <c:v>1.1389999999999738</c:v>
                </c:pt>
                <c:pt idx="478">
                  <c:v>1.1394999999999738</c:v>
                </c:pt>
                <c:pt idx="479">
                  <c:v>1.1399999999999737</c:v>
                </c:pt>
                <c:pt idx="480">
                  <c:v>1.1404999999999736</c:v>
                </c:pt>
                <c:pt idx="481">
                  <c:v>1.1409999999999736</c:v>
                </c:pt>
                <c:pt idx="482">
                  <c:v>1.1414999999999735</c:v>
                </c:pt>
                <c:pt idx="483">
                  <c:v>1.1419999999999735</c:v>
                </c:pt>
                <c:pt idx="484">
                  <c:v>1.1424999999999734</c:v>
                </c:pt>
                <c:pt idx="485">
                  <c:v>1.1429999999999734</c:v>
                </c:pt>
                <c:pt idx="486">
                  <c:v>1.1434999999999733</c:v>
                </c:pt>
                <c:pt idx="487">
                  <c:v>1.1439999999999733</c:v>
                </c:pt>
                <c:pt idx="488">
                  <c:v>1.1444999999999732</c:v>
                </c:pt>
                <c:pt idx="489">
                  <c:v>1.1449999999999732</c:v>
                </c:pt>
                <c:pt idx="490">
                  <c:v>1.1454999999999731</c:v>
                </c:pt>
                <c:pt idx="491">
                  <c:v>1.145999999999973</c:v>
                </c:pt>
                <c:pt idx="492">
                  <c:v>1.146499999999973</c:v>
                </c:pt>
                <c:pt idx="493">
                  <c:v>1.1469999999999729</c:v>
                </c:pt>
                <c:pt idx="494">
                  <c:v>1.1474999999999729</c:v>
                </c:pt>
                <c:pt idx="495">
                  <c:v>1.1479999999999728</c:v>
                </c:pt>
                <c:pt idx="496">
                  <c:v>1.1484999999999728</c:v>
                </c:pt>
              </c:numCache>
            </c:numRef>
          </c:xVal>
          <c:yVal>
            <c:numRef>
              <c:f>演算処理!$AI$33:$AI$529</c:f>
              <c:numCache>
                <c:formatCode>General</c:formatCode>
                <c:ptCount val="497"/>
                <c:pt idx="0">
                  <c:v>67.271245238092135</c:v>
                </c:pt>
                <c:pt idx="1">
                  <c:v>67.214436598403481</c:v>
                </c:pt>
                <c:pt idx="2">
                  <c:v>67.157150483232002</c:v>
                </c:pt>
                <c:pt idx="3">
                  <c:v>67.099380016617957</c:v>
                </c:pt>
                <c:pt idx="4">
                  <c:v>67.04111819152449</c:v>
                </c:pt>
                <c:pt idx="5">
                  <c:v>66.982357866737743</c:v>
                </c:pt>
                <c:pt idx="6">
                  <c:v>66.923091763679565</c:v>
                </c:pt>
                <c:pt idx="7">
                  <c:v>66.863312463130299</c:v>
                </c:pt>
                <c:pt idx="8">
                  <c:v>66.803012401858396</c:v>
                </c:pt>
                <c:pt idx="9">
                  <c:v>66.742183869154161</c:v>
                </c:pt>
                <c:pt idx="10">
                  <c:v>66.680819003264176</c:v>
                </c:pt>
                <c:pt idx="11">
                  <c:v>66.618909787723169</c:v>
                </c:pt>
                <c:pt idx="12">
                  <c:v>66.556448047580133</c:v>
                </c:pt>
                <c:pt idx="13">
                  <c:v>66.493425445514887</c:v>
                </c:pt>
                <c:pt idx="14">
                  <c:v>66.429833477841683</c:v>
                </c:pt>
                <c:pt idx="15">
                  <c:v>66.365663470395788</c:v>
                </c:pt>
                <c:pt idx="16">
                  <c:v>66.300906574299304</c:v>
                </c:pt>
                <c:pt idx="17">
                  <c:v>66.235553761602091</c:v>
                </c:pt>
                <c:pt idx="18">
                  <c:v>66.16959582079356</c:v>
                </c:pt>
                <c:pt idx="19">
                  <c:v>66.103023352180642</c:v>
                </c:pt>
                <c:pt idx="20">
                  <c:v>66.035826763127943</c:v>
                </c:pt>
                <c:pt idx="21">
                  <c:v>65.967996263154802</c:v>
                </c:pt>
                <c:pt idx="22">
                  <c:v>65.89952185888437</c:v>
                </c:pt>
                <c:pt idx="23">
                  <c:v>65.830393348839905</c:v>
                </c:pt>
                <c:pt idx="24">
                  <c:v>65.760600318082652</c:v>
                </c:pt>
                <c:pt idx="25">
                  <c:v>65.690132132685733</c:v>
                </c:pt>
                <c:pt idx="26">
                  <c:v>65.618977934038554</c:v>
                </c:pt>
                <c:pt idx="27">
                  <c:v>65.54712663297552</c:v>
                </c:pt>
                <c:pt idx="28">
                  <c:v>65.474566903722845</c:v>
                </c:pt>
                <c:pt idx="29">
                  <c:v>65.401287177656997</c:v>
                </c:pt>
                <c:pt idx="30">
                  <c:v>65.32727563686818</c:v>
                </c:pt>
                <c:pt idx="31">
                  <c:v>65.252520207521641</c:v>
                </c:pt>
                <c:pt idx="32">
                  <c:v>65.177008553009586</c:v>
                </c:pt>
                <c:pt idx="33">
                  <c:v>65.100728066886177</c:v>
                </c:pt>
                <c:pt idx="34">
                  <c:v>65.023665865577684</c:v>
                </c:pt>
                <c:pt idx="35">
                  <c:v>64.945808780859522</c:v>
                </c:pt>
                <c:pt idx="36">
                  <c:v>64.86714335209173</c:v>
                </c:pt>
                <c:pt idx="37">
                  <c:v>64.787655818203845</c:v>
                </c:pt>
                <c:pt idx="38">
                  <c:v>64.707332109420065</c:v>
                </c:pt>
                <c:pt idx="39">
                  <c:v>64.626157838715017</c:v>
                </c:pt>
                <c:pt idx="40">
                  <c:v>64.544118292989793</c:v>
                </c:pt>
                <c:pt idx="41">
                  <c:v>64.461198423958422</c:v>
                </c:pt>
                <c:pt idx="42">
                  <c:v>64.37738283873307</c:v>
                </c:pt>
                <c:pt idx="43">
                  <c:v>64.292655790097186</c:v>
                </c:pt>
                <c:pt idx="44">
                  <c:v>64.207001166454631</c:v>
                </c:pt>
                <c:pt idx="45">
                  <c:v>64.120402481442255</c:v>
                </c:pt>
                <c:pt idx="46">
                  <c:v>64.032842863193096</c:v>
                </c:pt>
                <c:pt idx="47">
                  <c:v>63.944305043237023</c:v>
                </c:pt>
                <c:pt idx="48">
                  <c:v>63.854771345024595</c:v>
                </c:pt>
                <c:pt idx="49">
                  <c:v>63.764223672059487</c:v>
                </c:pt>
                <c:pt idx="50">
                  <c:v>63.672643495624499</c:v>
                </c:pt>
                <c:pt idx="51">
                  <c:v>63.580011842085099</c:v>
                </c:pt>
                <c:pt idx="52">
                  <c:v>63.486309279753939</c:v>
                </c:pt>
                <c:pt idx="53">
                  <c:v>63.391515905299073</c:v>
                </c:pt>
                <c:pt idx="54">
                  <c:v>63.295611329677897</c:v>
                </c:pt>
                <c:pt idx="55">
                  <c:v>63.198574663577872</c:v>
                </c:pt>
                <c:pt idx="56">
                  <c:v>63.10038450234439</c:v>
                </c:pt>
                <c:pt idx="57">
                  <c:v>63.001018910375286</c:v>
                </c:pt>
                <c:pt idx="58">
                  <c:v>62.900455404960574</c:v>
                </c:pt>
                <c:pt idx="59">
                  <c:v>62.798670939544984</c:v>
                </c:pt>
                <c:pt idx="60">
                  <c:v>62.695641886389822</c:v>
                </c:pt>
                <c:pt idx="61">
                  <c:v>62.591344018609959</c:v>
                </c:pt>
                <c:pt idx="62">
                  <c:v>62.485752491560227</c:v>
                </c:pt>
                <c:pt idx="63">
                  <c:v>62.378841823544633</c:v>
                </c:pt>
                <c:pt idx="64">
                  <c:v>62.27058587582043</c:v>
                </c:pt>
                <c:pt idx="65">
                  <c:v>62.160957831868217</c:v>
                </c:pt>
                <c:pt idx="66">
                  <c:v>62.049930175897266</c:v>
                </c:pt>
                <c:pt idx="67">
                  <c:v>61.937474670554401</c:v>
                </c:pt>
                <c:pt idx="68">
                  <c:v>61.823562333803309</c:v>
                </c:pt>
                <c:pt idx="69">
                  <c:v>61.708163414939357</c:v>
                </c:pt>
                <c:pt idx="70">
                  <c:v>61.591247369703588</c:v>
                </c:pt>
                <c:pt idx="71">
                  <c:v>61.472782834457782</c:v>
                </c:pt>
                <c:pt idx="72">
                  <c:v>61.352737599381101</c:v>
                </c:pt>
                <c:pt idx="73">
                  <c:v>61.231078580646461</c:v>
                </c:pt>
                <c:pt idx="74">
                  <c:v>61.107771791533224</c:v>
                </c:pt>
                <c:pt idx="75">
                  <c:v>60.982782312430665</c:v>
                </c:pt>
                <c:pt idx="76">
                  <c:v>60.856074259684981</c:v>
                </c:pt>
                <c:pt idx="77">
                  <c:v>60.727610753239482</c:v>
                </c:pt>
                <c:pt idx="78">
                  <c:v>60.597353883016254</c:v>
                </c:pt>
                <c:pt idx="79">
                  <c:v>60.465264673984962</c:v>
                </c:pt>
                <c:pt idx="80">
                  <c:v>60.331303049861468</c:v>
                </c:pt>
                <c:pt idx="81">
                  <c:v>60.195427795376837</c:v>
                </c:pt>
                <c:pt idx="82">
                  <c:v>60.057596517054243</c:v>
                </c:pt>
                <c:pt idx="83">
                  <c:v>59.917765602429157</c:v>
                </c:pt>
                <c:pt idx="84">
                  <c:v>59.775890177643348</c:v>
                </c:pt>
                <c:pt idx="85">
                  <c:v>59.631924063342673</c:v>
                </c:pt>
                <c:pt idx="86">
                  <c:v>59.485819728803285</c:v>
                </c:pt>
                <c:pt idx="87">
                  <c:v>59.337528244208336</c:v>
                </c:pt>
                <c:pt idx="88">
                  <c:v>59.186999230993479</c:v>
                </c:pt>
                <c:pt idx="89">
                  <c:v>59.034180810176323</c:v>
                </c:pt>
                <c:pt idx="90">
                  <c:v>58.879019548579976</c:v>
                </c:pt>
                <c:pt idx="91">
                  <c:v>58.721460402857943</c:v>
                </c:pt>
                <c:pt idx="92">
                  <c:v>58.561446661222902</c:v>
                </c:pt>
                <c:pt idx="93">
                  <c:v>58.398919882777498</c:v>
                </c:pt>
                <c:pt idx="94">
                  <c:v>58.233819834341006</c:v>
                </c:pt>
                <c:pt idx="95">
                  <c:v>58.066084424660879</c:v>
                </c:pt>
                <c:pt idx="96">
                  <c:v>57.895649635893712</c:v>
                </c:pt>
                <c:pt idx="97">
                  <c:v>57.722449452234365</c:v>
                </c:pt>
                <c:pt idx="98">
                  <c:v>57.546415785567724</c:v>
                </c:pt>
                <c:pt idx="99">
                  <c:v>57.367478398011883</c:v>
                </c:pt>
                <c:pt idx="100">
                  <c:v>57.185564821215912</c:v>
                </c:pt>
                <c:pt idx="101">
                  <c:v>57.000600272269985</c:v>
                </c:pt>
                <c:pt idx="102">
                  <c:v>56.812507566079979</c:v>
                </c:pt>
                <c:pt idx="103">
                  <c:v>56.62120702405273</c:v>
                </c:pt>
                <c:pt idx="104">
                  <c:v>56.426616378932209</c:v>
                </c:pt>
                <c:pt idx="105">
                  <c:v>56.228650675620734</c:v>
                </c:pt>
                <c:pt idx="106">
                  <c:v>56.027222167814102</c:v>
                </c:pt>
                <c:pt idx="107">
                  <c:v>55.822240210272163</c:v>
                </c:pt>
                <c:pt idx="108">
                  <c:v>55.613611146541743</c:v>
                </c:pt>
                <c:pt idx="109">
                  <c:v>55.401238191941985</c:v>
                </c:pt>
                <c:pt idx="110">
                  <c:v>55.185021311617113</c:v>
                </c:pt>
                <c:pt idx="111">
                  <c:v>54.964857093455585</c:v>
                </c:pt>
                <c:pt idx="112">
                  <c:v>54.740638615669482</c:v>
                </c:pt>
                <c:pt idx="113">
                  <c:v>54.512255308823882</c:v>
                </c:pt>
                <c:pt idx="114">
                  <c:v>54.279592812100041</c:v>
                </c:pt>
                <c:pt idx="115">
                  <c:v>54.042532823574476</c:v>
                </c:pt>
                <c:pt idx="116">
                  <c:v>53.800952944291446</c:v>
                </c:pt>
                <c:pt idx="117">
                  <c:v>53.554726515905507</c:v>
                </c:pt>
                <c:pt idx="118">
                  <c:v>53.303722451669096</c:v>
                </c:pt>
                <c:pt idx="119">
                  <c:v>53.047805060541073</c:v>
                </c:pt>
                <c:pt idx="120">
                  <c:v>52.786833864194442</c:v>
                </c:pt>
                <c:pt idx="121">
                  <c:v>52.520663406704927</c:v>
                </c:pt>
                <c:pt idx="122">
                  <c:v>52.249143056708704</c:v>
                </c:pt>
                <c:pt idx="123">
                  <c:v>51.972116801826608</c:v>
                </c:pt>
                <c:pt idx="124">
                  <c:v>51.689423035163564</c:v>
                </c:pt>
                <c:pt idx="125">
                  <c:v>51.400894333708081</c:v>
                </c:pt>
                <c:pt idx="126">
                  <c:v>51.106357228476128</c:v>
                </c:pt>
                <c:pt idx="127">
                  <c:v>50.805631966267562</c:v>
                </c:pt>
                <c:pt idx="128">
                  <c:v>50.498532262934027</c:v>
                </c:pt>
                <c:pt idx="129">
                  <c:v>50.184865048092945</c:v>
                </c:pt>
                <c:pt idx="130">
                  <c:v>49.864430201265471</c:v>
                </c:pt>
                <c:pt idx="131">
                  <c:v>49.537020279469225</c:v>
                </c:pt>
                <c:pt idx="132">
                  <c:v>49.202420236355877</c:v>
                </c:pt>
                <c:pt idx="133">
                  <c:v>48.86040713305789</c:v>
                </c:pt>
                <c:pt idx="134">
                  <c:v>48.510749840991807</c:v>
                </c:pt>
                <c:pt idx="135">
                  <c:v>48.153208736964473</c:v>
                </c:pt>
                <c:pt idx="136">
                  <c:v>47.787535391042596</c:v>
                </c:pt>
                <c:pt idx="137">
                  <c:v>47.41347224777914</c:v>
                </c:pt>
                <c:pt idx="138">
                  <c:v>47.030752301541796</c:v>
                </c:pt>
                <c:pt idx="139">
                  <c:v>46.63909876686548</c:v>
                </c:pt>
                <c:pt idx="140">
                  <c:v>46.238224744951239</c:v>
                </c:pt>
                <c:pt idx="141">
                  <c:v>45.827832887665814</c:v>
                </c:pt>
                <c:pt idx="142">
                  <c:v>45.407615060657903</c:v>
                </c:pt>
                <c:pt idx="143">
                  <c:v>44.977252007507047</c:v>
                </c:pt>
                <c:pt idx="144">
                  <c:v>44.536413017161209</c:v>
                </c:pt>
                <c:pt idx="145">
                  <c:v>44.0847555973033</c:v>
                </c:pt>
                <c:pt idx="146">
                  <c:v>43.621925156722135</c:v>
                </c:pt>
                <c:pt idx="147">
                  <c:v>43.147554700251817</c:v>
                </c:pt>
                <c:pt idx="148">
                  <c:v>42.661264540395038</c:v>
                </c:pt>
                <c:pt idx="149">
                  <c:v>42.162662030360423</c:v>
                </c:pt>
                <c:pt idx="150">
                  <c:v>41.651341323931895</c:v>
                </c:pt>
                <c:pt idx="151">
                  <c:v>41.126883168354041</c:v>
                </c:pt>
                <c:pt idx="152">
                  <c:v>40.588854737267106</c:v>
                </c:pt>
                <c:pt idx="153">
                  <c:v>40.036809511659982</c:v>
                </c:pt>
                <c:pt idx="154">
                  <c:v>39.470287217844657</c:v>
                </c:pt>
                <c:pt idx="155">
                  <c:v>38.8888138325824</c:v>
                </c:pt>
                <c:pt idx="156">
                  <c:v>38.291901666721387</c:v>
                </c:pt>
                <c:pt idx="157">
                  <c:v>37.679049540036836</c:v>
                </c:pt>
                <c:pt idx="158">
                  <c:v>37.04974306139286</c:v>
                </c:pt>
                <c:pt idx="159">
                  <c:v>36.403455029870969</c:v>
                </c:pt>
                <c:pt idx="160">
                  <c:v>35.739645974118041</c:v>
                </c:pt>
                <c:pt idx="161">
                  <c:v>35.057764848845267</c:v>
                </c:pt>
                <c:pt idx="162">
                  <c:v>34.357249909143945</c:v>
                </c:pt>
                <c:pt idx="163">
                  <c:v>33.63752978502928</c:v>
                </c:pt>
                <c:pt idx="164">
                  <c:v>32.898024780359449</c:v>
                </c:pt>
                <c:pt idx="165">
                  <c:v>32.138148421942354</c:v>
                </c:pt>
                <c:pt idx="166">
                  <c:v>31.357309286177841</c:v>
                </c:pt>
                <c:pt idx="167">
                  <c:v>30.554913131906559</c:v>
                </c:pt>
                <c:pt idx="168">
                  <c:v>29.730365369159973</c:v>
                </c:pt>
                <c:pt idx="169">
                  <c:v>28.883073894104822</c:v>
                </c:pt>
                <c:pt idx="170">
                  <c:v>28.012452320520897</c:v>
                </c:pt>
                <c:pt idx="171">
                  <c:v>27.117923637483624</c:v>
                </c:pt>
                <c:pt idx="172">
                  <c:v>26.198924321367571</c:v>
                </c:pt>
                <c:pt idx="173">
                  <c:v>25.25490892764001</c:v>
                </c:pt>
                <c:pt idx="174">
                  <c:v>24.285355183962988</c:v>
                </c:pt>
                <c:pt idx="175">
                  <c:v>23.289769600648654</c:v>
                </c:pt>
                <c:pt idx="176">
                  <c:v>22.267693607262871</c:v>
                </c:pt>
                <c:pt idx="177">
                  <c:v>21.218710214954417</c:v>
                </c:pt>
                <c:pt idx="178">
                  <c:v>20.142451192674137</c:v>
                </c:pt>
                <c:pt idx="179">
                  <c:v>19.038604731696847</c:v>
                </c:pt>
                <c:pt idx="180">
                  <c:v>17.906923556675626</c:v>
                </c:pt>
                <c:pt idx="181">
                  <c:v>16.747233422838899</c:v>
                </c:pt>
                <c:pt idx="182">
                  <c:v>15.559441918020315</c:v>
                </c:pt>
                <c:pt idx="183">
                  <c:v>14.343547465268241</c:v>
                </c:pt>
                <c:pt idx="184">
                  <c:v>13.099648397285916</c:v>
                </c:pt>
                <c:pt idx="185">
                  <c:v>11.827951948600363</c:v>
                </c:pt>
                <c:pt idx="186">
                  <c:v>10.528782986066917</c:v>
                </c:pt>
                <c:pt idx="187">
                  <c:v>9.2025922742502058</c:v>
                </c:pt>
                <c:pt idx="188">
                  <c:v>7.8499640507910549</c:v>
                </c:pt>
                <c:pt idx="189">
                  <c:v>6.4716226696403956</c:v>
                </c:pt>
                <c:pt idx="190">
                  <c:v>5.0684380587628555</c:v>
                </c:pt>
                <c:pt idx="191">
                  <c:v>3.6414297353107496</c:v>
                </c:pt>
                <c:pt idx="192">
                  <c:v>2.1917691270315696</c:v>
                </c:pt>
                <c:pt idx="193">
                  <c:v>0.72077996520926368</c:v>
                </c:pt>
                <c:pt idx="194">
                  <c:v>-0.77006345722006531</c:v>
                </c:pt>
                <c:pt idx="195">
                  <c:v>-2.2791403281577876</c:v>
                </c:pt>
                <c:pt idx="196">
                  <c:v>-3.8046897726649727</c:v>
                </c:pt>
                <c:pt idx="197">
                  <c:v>-5.3448197729375719</c:v>
                </c:pt>
                <c:pt idx="198">
                  <c:v>-6.8975185295085861</c:v>
                </c:pt>
                <c:pt idx="199">
                  <c:v>-8.4606681630065133</c:v>
                </c:pt>
                <c:pt idx="200">
                  <c:v>-10.032060575197605</c:v>
                </c:pt>
                <c:pt idx="201">
                  <c:v>-11.609415209219259</c:v>
                </c:pt>
                <c:pt idx="202">
                  <c:v>-13.190398376307529</c:v>
                </c:pt>
                <c:pt idx="203">
                  <c:v>-14.772643754224221</c:v>
                </c:pt>
                <c:pt idx="204">
                  <c:v>-16.353773614928311</c:v>
                </c:pt>
                <c:pt idx="205">
                  <c:v>-17.931420308839186</c:v>
                </c:pt>
                <c:pt idx="206">
                  <c:v>-19.503247522323399</c:v>
                </c:pt>
                <c:pt idx="207">
                  <c:v>-21.066970834510776</c:v>
                </c:pt>
                <c:pt idx="208">
                  <c:v>-22.620377128576362</c:v>
                </c:pt>
                <c:pt idx="209">
                  <c:v>-24.161342459296925</c:v>
                </c:pt>
                <c:pt idx="210">
                  <c:v>-25.687848039987038</c:v>
                </c:pt>
                <c:pt idx="211">
                  <c:v>-27.197994084005018</c:v>
                </c:pt>
                <c:pt idx="212">
                  <c:v>-28.690011314575429</c:v>
                </c:pt>
                <c:pt idx="213">
                  <c:v>-30.162270037307863</c:v>
                </c:pt>
                <c:pt idx="214">
                  <c:v>-31.613286748269903</c:v>
                </c:pt>
                <c:pt idx="215">
                  <c:v>-33.041728323200594</c:v>
                </c:pt>
                <c:pt idx="216">
                  <c:v>-34.446413897469405</c:v>
                </c:pt>
                <c:pt idx="217">
                  <c:v>-35.826314599639304</c:v>
                </c:pt>
                <c:pt idx="218">
                  <c:v>-37.180551342845717</c:v>
                </c:pt>
                <c:pt idx="219">
                  <c:v>-38.508390907282198</c:v>
                </c:pt>
                <c:pt idx="220">
                  <c:v>-39.809240564335077</c:v>
                </c:pt>
                <c:pt idx="221">
                  <c:v>-41.082641499295441</c:v>
                </c:pt>
                <c:pt idx="222">
                  <c:v>-42.328261286511299</c:v>
                </c:pt>
                <c:pt idx="223">
                  <c:v>-43.54588565998629</c:v>
                </c:pt>
                <c:pt idx="224">
                  <c:v>-44.735409805521627</c:v>
                </c:pt>
                <c:pt idx="225">
                  <c:v>-45.896829379280277</c:v>
                </c:pt>
                <c:pt idx="226">
                  <c:v>-47.030231433701026</c:v>
                </c:pt>
                <c:pt idx="227">
                  <c:v>-48.135785406448164</c:v>
                </c:pt>
                <c:pt idx="228">
                  <c:v>-49.213734302694149</c:v>
                </c:pt>
                <c:pt idx="229">
                  <c:v>-50.26438617646604</c:v>
                </c:pt>
                <c:pt idx="230">
                  <c:v>-51.288105993732238</c:v>
                </c:pt>
                <c:pt idx="231">
                  <c:v>-52.28530793885043</c:v>
                </c:pt>
                <c:pt idx="232">
                  <c:v>-53.256448207224814</c:v>
                </c:pt>
                <c:pt idx="233">
                  <c:v>-54.202018310695962</c:v>
                </c:pt>
                <c:pt idx="234">
                  <c:v>-55.122538908276688</c:v>
                </c:pt>
                <c:pt idx="235">
                  <c:v>-56.01855416330109</c:v>
                </c:pt>
                <c:pt idx="236">
                  <c:v>-56.89062661869896</c:v>
                </c:pt>
                <c:pt idx="237">
                  <c:v>-57.739332574749056</c:v>
                </c:pt>
                <c:pt idx="238">
                  <c:v>-58.565257948083321</c:v>
                </c:pt>
                <c:pt idx="239">
                  <c:v>-59.368994586678056</c:v>
                </c:pt>
                <c:pt idx="240">
                  <c:v>-60.151137012843812</c:v>
                </c:pt>
                <c:pt idx="241">
                  <c:v>-60.912279564615396</c:v>
                </c:pt>
                <c:pt idx="242">
                  <c:v>-61.653013905217797</c:v>
                </c:pt>
                <c:pt idx="243">
                  <c:v>-62.373926870296465</c:v>
                </c:pt>
                <c:pt idx="244">
                  <c:v>-63.075598623165305</c:v>
                </c:pt>
                <c:pt idx="245">
                  <c:v>-63.758601089330895</c:v>
                </c:pt>
                <c:pt idx="246">
                  <c:v>-64.423496642852754</c:v>
                </c:pt>
                <c:pt idx="247">
                  <c:v>-65.070837018629163</c:v>
                </c:pt>
                <c:pt idx="248">
                  <c:v>-65.701162426358181</c:v>
                </c:pt>
                <c:pt idx="249">
                  <c:v>-66.315000843647738</c:v>
                </c:pt>
                <c:pt idx="250">
                  <c:v>-66.912867467509273</c:v>
                </c:pt>
                <c:pt idx="251">
                  <c:v>-67.495264305190361</c:v>
                </c:pt>
                <c:pt idx="252">
                  <c:v>-68.062679886996946</c:v>
                </c:pt>
                <c:pt idx="253">
                  <c:v>-68.615589085357783</c:v>
                </c:pt>
                <c:pt idx="254">
                  <c:v>-69.154453025925037</c:v>
                </c:pt>
                <c:pt idx="255">
                  <c:v>-69.679719077931253</c:v>
                </c:pt>
                <c:pt idx="256">
                  <c:v>-70.191820912364236</c:v>
                </c:pt>
                <c:pt idx="257">
                  <c:v>-70.691178617757203</c:v>
                </c:pt>
                <c:pt idx="258">
                  <c:v>-71.178198864523253</c:v>
                </c:pt>
                <c:pt idx="259">
                  <c:v>-71.653275109804554</c:v>
                </c:pt>
                <c:pt idx="260">
                  <c:v>-72.116787835746166</c:v>
                </c:pt>
                <c:pt idx="261">
                  <c:v>-72.569104814964021</c:v>
                </c:pt>
                <c:pt idx="262">
                  <c:v>-73.010581397739017</c:v>
                </c:pt>
                <c:pt idx="263">
                  <c:v>-73.441560816171076</c:v>
                </c:pt>
                <c:pt idx="264">
                  <c:v>-73.862374501138845</c:v>
                </c:pt>
                <c:pt idx="265">
                  <c:v>-74.273342408469617</c:v>
                </c:pt>
                <c:pt idx="266">
                  <c:v>-74.674773351216075</c:v>
                </c:pt>
                <c:pt idx="267">
                  <c:v>-75.066965335372757</c:v>
                </c:pt>
                <c:pt idx="268">
                  <c:v>-75.450205896754724</c:v>
                </c:pt>
                <c:pt idx="269">
                  <c:v>-75.82477243710278</c:v>
                </c:pt>
                <c:pt idx="270">
                  <c:v>-76.190932557780911</c:v>
                </c:pt>
                <c:pt idx="271">
                  <c:v>-76.548944389697112</c:v>
                </c:pt>
                <c:pt idx="272">
                  <c:v>-76.899056918311587</c:v>
                </c:pt>
                <c:pt idx="273">
                  <c:v>-77.241510302799114</c:v>
                </c:pt>
                <c:pt idx="274">
                  <c:v>-77.576536188608841</c:v>
                </c:pt>
                <c:pt idx="275">
                  <c:v>-77.904358012820907</c:v>
                </c:pt>
                <c:pt idx="276">
                  <c:v>-78.225191301830876</c:v>
                </c:pt>
                <c:pt idx="277">
                  <c:v>-78.539243961008722</c:v>
                </c:pt>
                <c:pt idx="278">
                  <c:v>-78.846716556080125</c:v>
                </c:pt>
                <c:pt idx="279">
                  <c:v>-79.147802586060422</c:v>
                </c:pt>
                <c:pt idx="280">
                  <c:v>-79.44268874764704</c:v>
                </c:pt>
                <c:pt idx="281">
                  <c:v>-79.731555191036136</c:v>
                </c:pt>
                <c:pt idx="282">
                  <c:v>-80.014575767182791</c:v>
                </c:pt>
                <c:pt idx="283">
                  <c:v>-80.291918266567222</c:v>
                </c:pt>
                <c:pt idx="284">
                  <c:v>-80.563744649566729</c:v>
                </c:pt>
                <c:pt idx="285">
                  <c:v>-80.830211268562863</c:v>
                </c:pt>
                <c:pt idx="286">
                  <c:v>-81.091469081938399</c:v>
                </c:pt>
                <c:pt idx="287">
                  <c:v>-81.347663860138226</c:v>
                </c:pt>
                <c:pt idx="288">
                  <c:v>-81.598936383984622</c:v>
                </c:pt>
                <c:pt idx="289">
                  <c:v>-81.845422635448713</c:v>
                </c:pt>
                <c:pt idx="290">
                  <c:v>-82.087253981089503</c:v>
                </c:pt>
                <c:pt idx="291">
                  <c:v>-82.324557348378448</c:v>
                </c:pt>
                <c:pt idx="292">
                  <c:v>-82.557455395131171</c:v>
                </c:pt>
                <c:pt idx="293">
                  <c:v>-82.786066672270351</c:v>
                </c:pt>
                <c:pt idx="294">
                  <c:v>-83.010505780144584</c:v>
                </c:pt>
                <c:pt idx="295">
                  <c:v>-83.230883518627337</c:v>
                </c:pt>
                <c:pt idx="296">
                  <c:v>-83.447307031217392</c:v>
                </c:pt>
                <c:pt idx="297">
                  <c:v>-83.659879943360366</c:v>
                </c:pt>
                <c:pt idx="298">
                  <c:v>-83.868702495206634</c:v>
                </c:pt>
                <c:pt idx="299">
                  <c:v>-84.073871669016555</c:v>
                </c:pt>
                <c:pt idx="300">
                  <c:v>-84.275481311419597</c:v>
                </c:pt>
                <c:pt idx="301">
                  <c:v>-84.473622250728866</c:v>
                </c:pt>
                <c:pt idx="302">
                  <c:v>-84.66838240950554</c:v>
                </c:pt>
                <c:pt idx="303">
                  <c:v>-84.859846912564365</c:v>
                </c:pt>
                <c:pt idx="304">
                  <c:v>-85.048098190603852</c:v>
                </c:pt>
                <c:pt idx="305">
                  <c:v>-85.233216079638723</c:v>
                </c:pt>
                <c:pt idx="306">
                  <c:v>-85.415277916407504</c:v>
                </c:pt>
                <c:pt idx="307">
                  <c:v>-85.594358629920933</c:v>
                </c:pt>
                <c:pt idx="308">
                  <c:v>-85.770530829311113</c:v>
                </c:pt>
                <c:pt idx="309">
                  <c:v>-85.943864888135835</c:v>
                </c:pt>
                <c:pt idx="310">
                  <c:v>-86.114429025286341</c:v>
                </c:pt>
                <c:pt idx="311">
                  <c:v>-86.282289382641096</c:v>
                </c:pt>
                <c:pt idx="312">
                  <c:v>-86.447510099602439</c:v>
                </c:pt>
                <c:pt idx="313">
                  <c:v>-86.610153384648044</c:v>
                </c:pt>
                <c:pt idx="314">
                  <c:v>-86.770279584023015</c:v>
                </c:pt>
                <c:pt idx="315">
                  <c:v>-86.92794724769395</c:v>
                </c:pt>
                <c:pt idx="316">
                  <c:v>-87.083213192680844</c:v>
                </c:pt>
                <c:pt idx="317">
                  <c:v>-87.236132563878044</c:v>
                </c:pt>
                <c:pt idx="318">
                  <c:v>-87.38675889247115</c:v>
                </c:pt>
                <c:pt idx="319">
                  <c:v>-87.535144152051146</c:v>
                </c:pt>
                <c:pt idx="320">
                  <c:v>-87.681338812524316</c:v>
                </c:pt>
                <c:pt idx="321">
                  <c:v>-87.825391891910513</c:v>
                </c:pt>
                <c:pt idx="322">
                  <c:v>-87.967351006119884</c:v>
                </c:pt>
                <c:pt idx="323">
                  <c:v>-88.107262416793318</c:v>
                </c:pt>
                <c:pt idx="324">
                  <c:v>-88.245171077288404</c:v>
                </c:pt>
                <c:pt idx="325">
                  <c:v>-88.381120676889211</c:v>
                </c:pt>
                <c:pt idx="326">
                  <c:v>-88.515153683314892</c:v>
                </c:pt>
                <c:pt idx="327">
                  <c:v>-88.647311383598463</c:v>
                </c:pt>
                <c:pt idx="328">
                  <c:v>-88.777633923404224</c:v>
                </c:pt>
                <c:pt idx="329">
                  <c:v>-88.906160344849098</c:v>
                </c:pt>
                <c:pt idx="330">
                  <c:v>-89.032928622890964</c:v>
                </c:pt>
                <c:pt idx="331">
                  <c:v>-89.157975700342959</c:v>
                </c:pt>
                <c:pt idx="332">
                  <c:v>-89.281337521571388</c:v>
                </c:pt>
                <c:pt idx="333">
                  <c:v>-89.403049064931864</c:v>
                </c:pt>
                <c:pt idx="334">
                  <c:v>-89.523144373995706</c:v>
                </c:pt>
                <c:pt idx="335">
                  <c:v>-89.641656587616438</c:v>
                </c:pt>
                <c:pt idx="336">
                  <c:v>-89.75861796888465</c:v>
                </c:pt>
                <c:pt idx="337">
                  <c:v>-89.874059933015914</c:v>
                </c:pt>
                <c:pt idx="338">
                  <c:v>-89.988013074216326</c:v>
                </c:pt>
                <c:pt idx="339">
                  <c:v>89.899492808433365</c:v>
                </c:pt>
                <c:pt idx="340">
                  <c:v>89.788428686034678</c:v>
                </c:pt>
                <c:pt idx="341">
                  <c:v>89.678766275831464</c:v>
                </c:pt>
                <c:pt idx="342">
                  <c:v>89.57047801803688</c:v>
                </c:pt>
                <c:pt idx="343">
                  <c:v>89.463537053491748</c:v>
                </c:pt>
                <c:pt idx="344">
                  <c:v>89.357917202121627</c:v>
                </c:pt>
                <c:pt idx="345">
                  <c:v>89.253592942160438</c:v>
                </c:pt>
                <c:pt idx="346">
                  <c:v>89.150539390109927</c:v>
                </c:pt>
                <c:pt idx="347">
                  <c:v>89.048732281406146</c:v>
                </c:pt>
                <c:pt idx="348">
                  <c:v>88.948147951764625</c:v>
                </c:pt>
                <c:pt idx="349">
                  <c:v>88.848763319177877</c:v>
                </c:pt>
                <c:pt idx="350">
                  <c:v>88.750555866539287</c:v>
                </c:pt>
                <c:pt idx="351">
                  <c:v>88.653503624869202</c:v>
                </c:pt>
                <c:pt idx="352">
                  <c:v>88.557585157119604</c:v>
                </c:pt>
                <c:pt idx="353">
                  <c:v>88.46277954253479</c:v>
                </c:pt>
                <c:pt idx="354">
                  <c:v>88.369066361546956</c:v>
                </c:pt>
                <c:pt idx="355">
                  <c:v>88.276425681185742</c:v>
                </c:pt>
                <c:pt idx="356">
                  <c:v>88.184838040982171</c:v>
                </c:pt>
                <c:pt idx="357">
                  <c:v>88.094284439348002</c:v>
                </c:pt>
                <c:pt idx="358">
                  <c:v>88.004746320412593</c:v>
                </c:pt>
                <c:pt idx="359">
                  <c:v>87.916205561299762</c:v>
                </c:pt>
                <c:pt idx="360">
                  <c:v>87.82864445982797</c:v>
                </c:pt>
                <c:pt idx="361">
                  <c:v>87.742045722618187</c:v>
                </c:pt>
                <c:pt idx="362">
                  <c:v>87.656392453593966</c:v>
                </c:pt>
                <c:pt idx="363">
                  <c:v>87.571668142858996</c:v>
                </c:pt>
                <c:pt idx="364">
                  <c:v>87.487856655938472</c:v>
                </c:pt>
                <c:pt idx="365">
                  <c:v>87.404942223370298</c:v>
                </c:pt>
                <c:pt idx="366">
                  <c:v>87.322909430633771</c:v>
                </c:pt>
                <c:pt idx="367">
                  <c:v>87.241743208403022</c:v>
                </c:pt>
                <c:pt idx="368">
                  <c:v>87.161428823113269</c:v>
                </c:pt>
                <c:pt idx="369">
                  <c:v>87.081951867828906</c:v>
                </c:pt>
                <c:pt idx="370">
                  <c:v>87.003298253401951</c:v>
                </c:pt>
                <c:pt idx="371">
                  <c:v>86.925454199910845</c:v>
                </c:pt>
                <c:pt idx="372">
                  <c:v>86.848406228369086</c:v>
                </c:pt>
                <c:pt idx="373">
                  <c:v>86.772141152694459</c:v>
                </c:pt>
                <c:pt idx="374">
                  <c:v>86.696646071929166</c:v>
                </c:pt>
                <c:pt idx="375">
                  <c:v>86.621908362702229</c:v>
                </c:pt>
                <c:pt idx="376">
                  <c:v>86.547915671925381</c:v>
                </c:pt>
                <c:pt idx="377">
                  <c:v>86.474655909714414</c:v>
                </c:pt>
                <c:pt idx="378">
                  <c:v>86.402117242527908</c:v>
                </c:pt>
                <c:pt idx="379">
                  <c:v>86.330288086515793</c:v>
                </c:pt>
                <c:pt idx="380">
                  <c:v>86.259157101070457</c:v>
                </c:pt>
                <c:pt idx="381">
                  <c:v>86.188713182573395</c:v>
                </c:pt>
                <c:pt idx="382">
                  <c:v>86.118945458330558</c:v>
                </c:pt>
                <c:pt idx="383">
                  <c:v>86.049843280689913</c:v>
                </c:pt>
                <c:pt idx="384">
                  <c:v>85.981396221335217</c:v>
                </c:pt>
                <c:pt idx="385">
                  <c:v>85.913594065749564</c:v>
                </c:pt>
                <c:pt idx="386">
                  <c:v>85.846426807843301</c:v>
                </c:pt>
                <c:pt idx="387">
                  <c:v>85.779884644740591</c:v>
                </c:pt>
                <c:pt idx="388">
                  <c:v>85.71395797171931</c:v>
                </c:pt>
                <c:pt idx="389">
                  <c:v>85.648637377299067</c:v>
                </c:pt>
                <c:pt idx="390">
                  <c:v>85.583913638472495</c:v>
                </c:pt>
                <c:pt idx="391">
                  <c:v>85.519777716074984</c:v>
                </c:pt>
                <c:pt idx="392">
                  <c:v>85.45622075028831</c:v>
                </c:pt>
                <c:pt idx="393">
                  <c:v>85.393234056273627</c:v>
                </c:pt>
                <c:pt idx="394">
                  <c:v>85.330809119929626</c:v>
                </c:pt>
                <c:pt idx="395">
                  <c:v>85.268937593771966</c:v>
                </c:pt>
                <c:pt idx="396">
                  <c:v>85.207611292929485</c:v>
                </c:pt>
                <c:pt idx="397">
                  <c:v>85.146822191254131</c:v>
                </c:pt>
                <c:pt idx="398">
                  <c:v>85.086562417540179</c:v>
                </c:pt>
                <c:pt idx="399">
                  <c:v>85.026824251849789</c:v>
                </c:pt>
                <c:pt idx="400">
                  <c:v>84.967600121941146</c:v>
                </c:pt>
                <c:pt idx="401">
                  <c:v>84.908882599796186</c:v>
                </c:pt>
                <c:pt idx="402">
                  <c:v>84.850664398244248</c:v>
                </c:pt>
                <c:pt idx="403">
                  <c:v>84.792938367679312</c:v>
                </c:pt>
                <c:pt idx="404">
                  <c:v>84.735697492867189</c:v>
                </c:pt>
                <c:pt idx="405">
                  <c:v>84.678934889840249</c:v>
                </c:pt>
                <c:pt idx="406">
                  <c:v>84.622643802876766</c:v>
                </c:pt>
                <c:pt idx="407">
                  <c:v>84.566817601562349</c:v>
                </c:pt>
                <c:pt idx="408">
                  <c:v>84.511449777930665</c:v>
                </c:pt>
                <c:pt idx="409">
                  <c:v>84.456533943681464</c:v>
                </c:pt>
                <c:pt idx="410">
                  <c:v>84.402063827472873</c:v>
                </c:pt>
                <c:pt idx="411">
                  <c:v>84.34803327228633</c:v>
                </c:pt>
                <c:pt idx="412">
                  <c:v>84.294436232861386</c:v>
                </c:pt>
                <c:pt idx="413">
                  <c:v>84.241266773198646</c:v>
                </c:pt>
                <c:pt idx="414">
                  <c:v>84.18851906412857</c:v>
                </c:pt>
                <c:pt idx="415">
                  <c:v>84.136187380944108</c:v>
                </c:pt>
                <c:pt idx="416">
                  <c:v>84.084266101095409</c:v>
                </c:pt>
                <c:pt idx="417">
                  <c:v>84.032749701944624</c:v>
                </c:pt>
                <c:pt idx="418">
                  <c:v>83.981632758578982</c:v>
                </c:pt>
                <c:pt idx="419">
                  <c:v>83.930909941680511</c:v>
                </c:pt>
                <c:pt idx="420">
                  <c:v>83.880576015450643</c:v>
                </c:pt>
                <c:pt idx="421">
                  <c:v>83.830625835588009</c:v>
                </c:pt>
                <c:pt idx="422">
                  <c:v>83.781054347318033</c:v>
                </c:pt>
                <c:pt idx="423">
                  <c:v>83.731856583472705</c:v>
                </c:pt>
                <c:pt idx="424">
                  <c:v>83.683027662619011</c:v>
                </c:pt>
                <c:pt idx="425">
                  <c:v>83.634562787234628</c:v>
                </c:pt>
                <c:pt idx="426">
                  <c:v>83.58645724192975</c:v>
                </c:pt>
                <c:pt idx="427">
                  <c:v>83.538706391713134</c:v>
                </c:pt>
                <c:pt idx="428">
                  <c:v>83.491305680301906</c:v>
                </c:pt>
                <c:pt idx="429">
                  <c:v>83.444250628473</c:v>
                </c:pt>
                <c:pt idx="430">
                  <c:v>83.3975368324557</c:v>
                </c:pt>
                <c:pt idx="431">
                  <c:v>83.351159962363937</c:v>
                </c:pt>
                <c:pt idx="432">
                  <c:v>83.305115760666851</c:v>
                </c:pt>
                <c:pt idx="433">
                  <c:v>83.259400040697145</c:v>
                </c:pt>
                <c:pt idx="434">
                  <c:v>83.214008685195708</c:v>
                </c:pt>
                <c:pt idx="435">
                  <c:v>83.168937644891585</c:v>
                </c:pt>
                <c:pt idx="436">
                  <c:v>83.124182937116515</c:v>
                </c:pt>
                <c:pt idx="437">
                  <c:v>83.079740644452713</c:v>
                </c:pt>
                <c:pt idx="438">
                  <c:v>83.035606913413403</c:v>
                </c:pt>
                <c:pt idx="439">
                  <c:v>82.991777953154696</c:v>
                </c:pt>
                <c:pt idx="440">
                  <c:v>82.948250034218475</c:v>
                </c:pt>
                <c:pt idx="441">
                  <c:v>82.905019487304912</c:v>
                </c:pt>
                <c:pt idx="442">
                  <c:v>82.862082702074389</c:v>
                </c:pt>
                <c:pt idx="443">
                  <c:v>82.819436125977361</c:v>
                </c:pt>
                <c:pt idx="444">
                  <c:v>82.777076263112022</c:v>
                </c:pt>
                <c:pt idx="445">
                  <c:v>82.734999673108504</c:v>
                </c:pt>
                <c:pt idx="446">
                  <c:v>82.693202970039323</c:v>
                </c:pt>
                <c:pt idx="447">
                  <c:v>82.651682821355095</c:v>
                </c:pt>
                <c:pt idx="448">
                  <c:v>82.610435946844873</c:v>
                </c:pt>
                <c:pt idx="449">
                  <c:v>82.569459117620539</c:v>
                </c:pt>
                <c:pt idx="450">
                  <c:v>82.528749155124629</c:v>
                </c:pt>
                <c:pt idx="451">
                  <c:v>82.488302930160728</c:v>
                </c:pt>
                <c:pt idx="452">
                  <c:v>82.44811736194626</c:v>
                </c:pt>
                <c:pt idx="453">
                  <c:v>82.408189417186662</c:v>
                </c:pt>
                <c:pt idx="454">
                  <c:v>82.368516109170571</c:v>
                </c:pt>
                <c:pt idx="455">
                  <c:v>82.329094496885546</c:v>
                </c:pt>
                <c:pt idx="456">
                  <c:v>82.289921684153711</c:v>
                </c:pt>
                <c:pt idx="457">
                  <c:v>82.250994818786637</c:v>
                </c:pt>
                <c:pt idx="458">
                  <c:v>82.212311091759346</c:v>
                </c:pt>
                <c:pt idx="459">
                  <c:v>82.173867736402599</c:v>
                </c:pt>
                <c:pt idx="460">
                  <c:v>82.135662027613037</c:v>
                </c:pt>
                <c:pt idx="461">
                  <c:v>82.097691281081069</c:v>
                </c:pt>
                <c:pt idx="462">
                  <c:v>82.059952852535517</c:v>
                </c:pt>
                <c:pt idx="463">
                  <c:v>82.022444137004996</c:v>
                </c:pt>
                <c:pt idx="464">
                  <c:v>81.985162568095447</c:v>
                </c:pt>
                <c:pt idx="465">
                  <c:v>81.948105617283431</c:v>
                </c:pt>
                <c:pt idx="466">
                  <c:v>81.91127079322483</c:v>
                </c:pt>
                <c:pt idx="467">
                  <c:v>81.874655641078462</c:v>
                </c:pt>
                <c:pt idx="468">
                  <c:v>81.838257741844373</c:v>
                </c:pt>
                <c:pt idx="469">
                  <c:v>81.80207471171633</c:v>
                </c:pt>
                <c:pt idx="470">
                  <c:v>81.766104201448272</c:v>
                </c:pt>
                <c:pt idx="471">
                  <c:v>81.730343895734251</c:v>
                </c:pt>
                <c:pt idx="472">
                  <c:v>81.694791512601512</c:v>
                </c:pt>
                <c:pt idx="473">
                  <c:v>81.659444802816694</c:v>
                </c:pt>
                <c:pt idx="474">
                  <c:v>81.624301549304391</c:v>
                </c:pt>
                <c:pt idx="475">
                  <c:v>81.589359566578011</c:v>
                </c:pt>
                <c:pt idx="476">
                  <c:v>81.554616700182692</c:v>
                </c:pt>
                <c:pt idx="477">
                  <c:v>81.520070826149819</c:v>
                </c:pt>
                <c:pt idx="478">
                  <c:v>81.485719850462957</c:v>
                </c:pt>
                <c:pt idx="479">
                  <c:v>81.451561708534911</c:v>
                </c:pt>
                <c:pt idx="480">
                  <c:v>81.417594364695617</c:v>
                </c:pt>
                <c:pt idx="481">
                  <c:v>81.383815811690624</c:v>
                </c:pt>
                <c:pt idx="482">
                  <c:v>81.350224070189896</c:v>
                </c:pt>
                <c:pt idx="483">
                  <c:v>81.3168171883068</c:v>
                </c:pt>
                <c:pt idx="484">
                  <c:v>81.28359324112688</c:v>
                </c:pt>
                <c:pt idx="485">
                  <c:v>81.250550330246142</c:v>
                </c:pt>
                <c:pt idx="486">
                  <c:v>81.217686583318965</c:v>
                </c:pt>
                <c:pt idx="487">
                  <c:v>81.185000153614965</c:v>
                </c:pt>
                <c:pt idx="488">
                  <c:v>81.15248921958495</c:v>
                </c:pt>
                <c:pt idx="489">
                  <c:v>81.120151984435537</c:v>
                </c:pt>
                <c:pt idx="490">
                  <c:v>81.087986675712457</c:v>
                </c:pt>
                <c:pt idx="491">
                  <c:v>81.055991544891967</c:v>
                </c:pt>
                <c:pt idx="492">
                  <c:v>81.024164866980598</c:v>
                </c:pt>
                <c:pt idx="493">
                  <c:v>80.992504940122856</c:v>
                </c:pt>
                <c:pt idx="494">
                  <c:v>80.961010085216628</c:v>
                </c:pt>
                <c:pt idx="495">
                  <c:v>80.929678645536228</c:v>
                </c:pt>
                <c:pt idx="496">
                  <c:v>80.89850898636287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339-4930-B51F-5234F2B68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2541695"/>
        <c:axId val="904790415"/>
      </c:scatterChart>
      <c:valAx>
        <c:axId val="943673935"/>
        <c:scaling>
          <c:orientation val="minMax"/>
          <c:min val="0.85000000000000009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游明朝" panose="02020400000000000000" pitchFamily="18" charset="-128"/>
                    <a:ea typeface="游明朝" panose="02020400000000000000" pitchFamily="18" charset="-128"/>
                  </a:rPr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52520416923030522"/>
              <c:y val="0.9254844913626323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943673103"/>
        <c:crossesAt val="-80"/>
        <c:crossBetween val="midCat"/>
        <c:majorUnit val="5.000000000000001E-2"/>
      </c:valAx>
      <c:valAx>
        <c:axId val="943673103"/>
        <c:scaling>
          <c:orientation val="minMax"/>
          <c:min val="-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 sz="1050">
                    <a:latin typeface="游明朝" panose="02020400000000000000" pitchFamily="18" charset="-128"/>
                    <a:ea typeface="游明朝" panose="02020400000000000000" pitchFamily="18" charset="-128"/>
                  </a:rPr>
                  <a:t>減衰　</a:t>
                </a:r>
                <a:r>
                  <a:rPr lang="en-US" altLang="ja-JP" sz="1050"/>
                  <a:t>(dB)</a:t>
                </a:r>
                <a:endParaRPr lang="ja-JP" altLang="en-US" sz="1050"/>
              </a:p>
            </c:rich>
          </c:tx>
          <c:layout>
            <c:manualLayout>
              <c:xMode val="edge"/>
              <c:yMode val="edge"/>
              <c:x val="1.2938107902283997E-3"/>
              <c:y val="0.346718005971936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943673935"/>
        <c:crossesAt val="0.1"/>
        <c:crossBetween val="midCat"/>
      </c:valAx>
      <c:valAx>
        <c:axId val="904790415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 sz="1050"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位相　</a:t>
                </a:r>
                <a:r>
                  <a:rPr lang="en-US" altLang="ja-JP" sz="1050"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(deg</a:t>
                </a:r>
                <a:r>
                  <a:rPr lang="en-US" altLang="ja-JP" sz="1050"/>
                  <a:t>)</a:t>
                </a:r>
                <a:endParaRPr lang="ja-JP" altLang="en-US" sz="1050"/>
              </a:p>
            </c:rich>
          </c:tx>
          <c:layout>
            <c:manualLayout>
              <c:xMode val="edge"/>
              <c:yMode val="edge"/>
              <c:x val="0.95304797942628738"/>
              <c:y val="0.3291575866793587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952541695"/>
        <c:crosses val="max"/>
        <c:crossBetween val="midCat"/>
      </c:valAx>
      <c:valAx>
        <c:axId val="95254169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0479041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</c:legendEntry>
      <c:layout>
        <c:manualLayout>
          <c:xMode val="edge"/>
          <c:yMode val="edge"/>
          <c:x val="0.63269508315639145"/>
          <c:y val="0.56108807918394066"/>
          <c:w val="0.23693727981358711"/>
          <c:h val="0.14513835768336467"/>
        </c:manualLayout>
      </c:layout>
      <c:overlay val="1"/>
      <c:spPr>
        <a:solidFill>
          <a:schemeClr val="bg1">
            <a:alpha val="67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altLang="ja-JP" sz="1050">
                <a:solidFill>
                  <a:schemeClr val="tx1">
                    <a:lumMod val="95000"/>
                    <a:lumOff val="5000"/>
                  </a:schemeClr>
                </a:solidFill>
              </a:rPr>
              <a:t>1</a:t>
            </a:r>
            <a:r>
              <a:rPr lang="ja-JP" altLang="en-US" sz="1050">
                <a:solidFill>
                  <a:schemeClr val="tx1">
                    <a:lumMod val="95000"/>
                    <a:lumOff val="5000"/>
                  </a:schemeClr>
                </a:solidFill>
              </a:rPr>
              <a:t>共振素子</a:t>
            </a:r>
            <a:endParaRPr lang="en-US" altLang="ja-JP" sz="1050">
              <a:solidFill>
                <a:schemeClr val="tx1">
                  <a:lumMod val="95000"/>
                  <a:lumOff val="5000"/>
                </a:schemeClr>
              </a:solidFill>
            </a:endParaRPr>
          </a:p>
          <a:p>
            <a:pPr>
              <a:defRPr/>
            </a:pPr>
            <a:r>
              <a:rPr lang="en-US" altLang="ja-JP" sz="1050">
                <a:solidFill>
                  <a:schemeClr val="tx1">
                    <a:lumMod val="95000"/>
                    <a:lumOff val="5000"/>
                  </a:schemeClr>
                </a:solidFill>
              </a:rPr>
              <a:t>BPF</a:t>
            </a:r>
            <a:endParaRPr lang="ja-JP" altLang="en-US" sz="1050">
              <a:solidFill>
                <a:schemeClr val="tx1">
                  <a:lumMod val="95000"/>
                  <a:lumOff val="5000"/>
                </a:schemeClr>
              </a:solidFill>
            </a:endParaRPr>
          </a:p>
        </c:rich>
      </c:tx>
      <c:layout>
        <c:manualLayout>
          <c:xMode val="edge"/>
          <c:yMode val="edge"/>
          <c:x val="0.73964595421697044"/>
          <c:y val="0.1013260497652541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1497703392566382"/>
          <c:y val="2.9813896901095253E-2"/>
          <c:w val="0.76990345779083802"/>
          <c:h val="0.81349014619891546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演算処理!$AG$33:$AG$528</c:f>
              <c:numCache>
                <c:formatCode>General</c:formatCode>
                <c:ptCount val="496"/>
                <c:pt idx="0">
                  <c:v>0.90049999999999997</c:v>
                </c:pt>
                <c:pt idx="1">
                  <c:v>0.90099999999999991</c:v>
                </c:pt>
                <c:pt idx="2">
                  <c:v>0.90149999999999986</c:v>
                </c:pt>
                <c:pt idx="3">
                  <c:v>0.9019999999999998</c:v>
                </c:pt>
                <c:pt idx="4">
                  <c:v>0.90249999999999975</c:v>
                </c:pt>
                <c:pt idx="5">
                  <c:v>0.90299999999999969</c:v>
                </c:pt>
                <c:pt idx="6">
                  <c:v>0.90349999999999964</c:v>
                </c:pt>
                <c:pt idx="7">
                  <c:v>0.90399999999999958</c:v>
                </c:pt>
                <c:pt idx="8">
                  <c:v>0.90449999999999953</c:v>
                </c:pt>
                <c:pt idx="9">
                  <c:v>0.90499999999999947</c:v>
                </c:pt>
                <c:pt idx="10">
                  <c:v>0.90549999999999942</c:v>
                </c:pt>
                <c:pt idx="11">
                  <c:v>0.90599999999999936</c:v>
                </c:pt>
                <c:pt idx="12">
                  <c:v>0.90649999999999931</c:v>
                </c:pt>
                <c:pt idx="13">
                  <c:v>0.90699999999999925</c:v>
                </c:pt>
                <c:pt idx="14">
                  <c:v>0.9074999999999992</c:v>
                </c:pt>
                <c:pt idx="15">
                  <c:v>0.90799999999999914</c:v>
                </c:pt>
                <c:pt idx="16">
                  <c:v>0.90849999999999909</c:v>
                </c:pt>
                <c:pt idx="17">
                  <c:v>0.90899999999999903</c:v>
                </c:pt>
                <c:pt idx="18">
                  <c:v>0.90949999999999898</c:v>
                </c:pt>
                <c:pt idx="19">
                  <c:v>0.90999999999999892</c:v>
                </c:pt>
                <c:pt idx="20">
                  <c:v>0.91049999999999887</c:v>
                </c:pt>
                <c:pt idx="21">
                  <c:v>0.91099999999999881</c:v>
                </c:pt>
                <c:pt idx="22">
                  <c:v>0.91149999999999876</c:v>
                </c:pt>
                <c:pt idx="23">
                  <c:v>0.9119999999999987</c:v>
                </c:pt>
                <c:pt idx="24">
                  <c:v>0.91249999999999865</c:v>
                </c:pt>
                <c:pt idx="25">
                  <c:v>0.91299999999999859</c:v>
                </c:pt>
                <c:pt idx="26">
                  <c:v>0.91349999999999854</c:v>
                </c:pt>
                <c:pt idx="27">
                  <c:v>0.91399999999999848</c:v>
                </c:pt>
                <c:pt idx="28">
                  <c:v>0.91449999999999843</c:v>
                </c:pt>
                <c:pt idx="29">
                  <c:v>0.91499999999999837</c:v>
                </c:pt>
                <c:pt idx="30">
                  <c:v>0.91549999999999832</c:v>
                </c:pt>
                <c:pt idx="31">
                  <c:v>0.91599999999999826</c:v>
                </c:pt>
                <c:pt idx="32">
                  <c:v>0.9164999999999982</c:v>
                </c:pt>
                <c:pt idx="33">
                  <c:v>0.91699999999999815</c:v>
                </c:pt>
                <c:pt idx="34">
                  <c:v>0.91749999999999809</c:v>
                </c:pt>
                <c:pt idx="35">
                  <c:v>0.91799999999999804</c:v>
                </c:pt>
                <c:pt idx="36">
                  <c:v>0.91849999999999798</c:v>
                </c:pt>
                <c:pt idx="37">
                  <c:v>0.91899999999999793</c:v>
                </c:pt>
                <c:pt idx="38">
                  <c:v>0.91949999999999787</c:v>
                </c:pt>
                <c:pt idx="39">
                  <c:v>0.91999999999999782</c:v>
                </c:pt>
                <c:pt idx="40">
                  <c:v>0.92049999999999776</c:v>
                </c:pt>
                <c:pt idx="41">
                  <c:v>0.92099999999999771</c:v>
                </c:pt>
                <c:pt idx="42">
                  <c:v>0.92149999999999765</c:v>
                </c:pt>
                <c:pt idx="43">
                  <c:v>0.9219999999999976</c:v>
                </c:pt>
                <c:pt idx="44">
                  <c:v>0.92249999999999754</c:v>
                </c:pt>
                <c:pt idx="45">
                  <c:v>0.92299999999999749</c:v>
                </c:pt>
                <c:pt idx="46">
                  <c:v>0.92349999999999743</c:v>
                </c:pt>
                <c:pt idx="47">
                  <c:v>0.92399999999999738</c:v>
                </c:pt>
                <c:pt idx="48">
                  <c:v>0.92449999999999732</c:v>
                </c:pt>
                <c:pt idx="49">
                  <c:v>0.92499999999999727</c:v>
                </c:pt>
                <c:pt idx="50">
                  <c:v>0.92549999999999721</c:v>
                </c:pt>
                <c:pt idx="51">
                  <c:v>0.92599999999999716</c:v>
                </c:pt>
                <c:pt idx="52">
                  <c:v>0.9264999999999971</c:v>
                </c:pt>
                <c:pt idx="53">
                  <c:v>0.92699999999999705</c:v>
                </c:pt>
                <c:pt idx="54">
                  <c:v>0.92749999999999699</c:v>
                </c:pt>
                <c:pt idx="55">
                  <c:v>0.92799999999999694</c:v>
                </c:pt>
                <c:pt idx="56">
                  <c:v>0.92849999999999688</c:v>
                </c:pt>
                <c:pt idx="57">
                  <c:v>0.92899999999999683</c:v>
                </c:pt>
                <c:pt idx="58">
                  <c:v>0.92949999999999677</c:v>
                </c:pt>
                <c:pt idx="59">
                  <c:v>0.92999999999999672</c:v>
                </c:pt>
                <c:pt idx="60">
                  <c:v>0.93049999999999666</c:v>
                </c:pt>
                <c:pt idx="61">
                  <c:v>0.93099999999999661</c:v>
                </c:pt>
                <c:pt idx="62">
                  <c:v>0.93149999999999655</c:v>
                </c:pt>
                <c:pt idx="63">
                  <c:v>0.9319999999999965</c:v>
                </c:pt>
                <c:pt idx="64">
                  <c:v>0.93249999999999644</c:v>
                </c:pt>
                <c:pt idx="65">
                  <c:v>0.93299999999999639</c:v>
                </c:pt>
                <c:pt idx="66">
                  <c:v>0.93349999999999633</c:v>
                </c:pt>
                <c:pt idx="67">
                  <c:v>0.93399999999999628</c:v>
                </c:pt>
                <c:pt idx="68">
                  <c:v>0.93449999999999622</c:v>
                </c:pt>
                <c:pt idx="69">
                  <c:v>0.93499999999999617</c:v>
                </c:pt>
                <c:pt idx="70">
                  <c:v>0.93549999999999611</c:v>
                </c:pt>
                <c:pt idx="71">
                  <c:v>0.93599999999999606</c:v>
                </c:pt>
                <c:pt idx="72">
                  <c:v>0.936499999999996</c:v>
                </c:pt>
                <c:pt idx="73">
                  <c:v>0.93699999999999595</c:v>
                </c:pt>
                <c:pt idx="74">
                  <c:v>0.93749999999999589</c:v>
                </c:pt>
                <c:pt idx="75">
                  <c:v>0.93799999999999584</c:v>
                </c:pt>
                <c:pt idx="76">
                  <c:v>0.93849999999999578</c:v>
                </c:pt>
                <c:pt idx="77">
                  <c:v>0.93899999999999573</c:v>
                </c:pt>
                <c:pt idx="78">
                  <c:v>0.93949999999999567</c:v>
                </c:pt>
                <c:pt idx="79">
                  <c:v>0.93999999999999562</c:v>
                </c:pt>
                <c:pt idx="80">
                  <c:v>0.94049999999999556</c:v>
                </c:pt>
                <c:pt idx="81">
                  <c:v>0.94099999999999551</c:v>
                </c:pt>
                <c:pt idx="82">
                  <c:v>0.94149999999999545</c:v>
                </c:pt>
                <c:pt idx="83">
                  <c:v>0.9419999999999954</c:v>
                </c:pt>
                <c:pt idx="84">
                  <c:v>0.94249999999999534</c:v>
                </c:pt>
                <c:pt idx="85">
                  <c:v>0.94299999999999529</c:v>
                </c:pt>
                <c:pt idx="86">
                  <c:v>0.94349999999999523</c:v>
                </c:pt>
                <c:pt idx="87">
                  <c:v>0.94399999999999518</c:v>
                </c:pt>
                <c:pt idx="88">
                  <c:v>0.94449999999999512</c:v>
                </c:pt>
                <c:pt idx="89">
                  <c:v>0.94499999999999507</c:v>
                </c:pt>
                <c:pt idx="90">
                  <c:v>0.94549999999999501</c:v>
                </c:pt>
                <c:pt idx="91">
                  <c:v>0.94599999999999496</c:v>
                </c:pt>
                <c:pt idx="92">
                  <c:v>0.9464999999999949</c:v>
                </c:pt>
                <c:pt idx="93">
                  <c:v>0.94699999999999485</c:v>
                </c:pt>
                <c:pt idx="94">
                  <c:v>0.94749999999999479</c:v>
                </c:pt>
                <c:pt idx="95">
                  <c:v>0.94799999999999474</c:v>
                </c:pt>
                <c:pt idx="96">
                  <c:v>0.94849999999999468</c:v>
                </c:pt>
                <c:pt idx="97">
                  <c:v>0.94899999999999463</c:v>
                </c:pt>
                <c:pt idx="98">
                  <c:v>0.94949999999999457</c:v>
                </c:pt>
                <c:pt idx="99">
                  <c:v>0.94999999999999452</c:v>
                </c:pt>
                <c:pt idx="100">
                  <c:v>0.95049999999999446</c:v>
                </c:pt>
                <c:pt idx="101">
                  <c:v>0.95099999999999441</c:v>
                </c:pt>
                <c:pt idx="102">
                  <c:v>0.95149999999999435</c:v>
                </c:pt>
                <c:pt idx="103">
                  <c:v>0.9519999999999943</c:v>
                </c:pt>
                <c:pt idx="104">
                  <c:v>0.95249999999999424</c:v>
                </c:pt>
                <c:pt idx="105">
                  <c:v>0.95299999999999419</c:v>
                </c:pt>
                <c:pt idx="106">
                  <c:v>0.95349999999999413</c:v>
                </c:pt>
                <c:pt idx="107">
                  <c:v>0.95399999999999407</c:v>
                </c:pt>
                <c:pt idx="108">
                  <c:v>0.95449999999999402</c:v>
                </c:pt>
                <c:pt idx="109">
                  <c:v>0.95499999999999396</c:v>
                </c:pt>
                <c:pt idx="110">
                  <c:v>0.95549999999999391</c:v>
                </c:pt>
                <c:pt idx="111">
                  <c:v>0.95599999999999385</c:v>
                </c:pt>
                <c:pt idx="112">
                  <c:v>0.9564999999999938</c:v>
                </c:pt>
                <c:pt idx="113">
                  <c:v>0.95699999999999374</c:v>
                </c:pt>
                <c:pt idx="114">
                  <c:v>0.95749999999999369</c:v>
                </c:pt>
                <c:pt idx="115">
                  <c:v>0.95799999999999363</c:v>
                </c:pt>
                <c:pt idx="116">
                  <c:v>0.95849999999999358</c:v>
                </c:pt>
                <c:pt idx="117">
                  <c:v>0.95899999999999352</c:v>
                </c:pt>
                <c:pt idx="118">
                  <c:v>0.95949999999999347</c:v>
                </c:pt>
                <c:pt idx="119">
                  <c:v>0.95999999999999341</c:v>
                </c:pt>
                <c:pt idx="120">
                  <c:v>0.96049999999999336</c:v>
                </c:pt>
                <c:pt idx="121">
                  <c:v>0.9609999999999933</c:v>
                </c:pt>
                <c:pt idx="122">
                  <c:v>0.96149999999999325</c:v>
                </c:pt>
                <c:pt idx="123">
                  <c:v>0.96199999999999319</c:v>
                </c:pt>
                <c:pt idx="124">
                  <c:v>0.96249999999999314</c:v>
                </c:pt>
                <c:pt idx="125">
                  <c:v>0.96299999999999308</c:v>
                </c:pt>
                <c:pt idx="126">
                  <c:v>0.96349999999999303</c:v>
                </c:pt>
                <c:pt idx="127">
                  <c:v>0.96399999999999297</c:v>
                </c:pt>
                <c:pt idx="128">
                  <c:v>0.96449999999999292</c:v>
                </c:pt>
                <c:pt idx="129">
                  <c:v>0.96499999999999286</c:v>
                </c:pt>
                <c:pt idx="130">
                  <c:v>0.96549999999999281</c:v>
                </c:pt>
                <c:pt idx="131">
                  <c:v>0.96599999999999275</c:v>
                </c:pt>
                <c:pt idx="132">
                  <c:v>0.9664999999999927</c:v>
                </c:pt>
                <c:pt idx="133">
                  <c:v>0.96699999999999264</c:v>
                </c:pt>
                <c:pt idx="134">
                  <c:v>0.96749999999999259</c:v>
                </c:pt>
                <c:pt idx="135">
                  <c:v>0.96799999999999253</c:v>
                </c:pt>
                <c:pt idx="136">
                  <c:v>0.96849999999999248</c:v>
                </c:pt>
                <c:pt idx="137">
                  <c:v>0.96899999999999242</c:v>
                </c:pt>
                <c:pt idx="138">
                  <c:v>0.96949999999999237</c:v>
                </c:pt>
                <c:pt idx="139">
                  <c:v>0.96999999999999231</c:v>
                </c:pt>
                <c:pt idx="140">
                  <c:v>0.97049999999999226</c:v>
                </c:pt>
                <c:pt idx="141">
                  <c:v>0.9709999999999922</c:v>
                </c:pt>
                <c:pt idx="142">
                  <c:v>0.97149999999999215</c:v>
                </c:pt>
                <c:pt idx="143">
                  <c:v>0.97199999999999209</c:v>
                </c:pt>
                <c:pt idx="144">
                  <c:v>0.97249999999999204</c:v>
                </c:pt>
                <c:pt idx="145">
                  <c:v>0.97299999999999198</c:v>
                </c:pt>
                <c:pt idx="146">
                  <c:v>0.97349999999999193</c:v>
                </c:pt>
                <c:pt idx="147">
                  <c:v>0.97399999999999187</c:v>
                </c:pt>
                <c:pt idx="148">
                  <c:v>0.97449999999999182</c:v>
                </c:pt>
                <c:pt idx="149">
                  <c:v>0.97499999999999176</c:v>
                </c:pt>
                <c:pt idx="150">
                  <c:v>0.97549999999999171</c:v>
                </c:pt>
                <c:pt idx="151">
                  <c:v>0.97599999999999165</c:v>
                </c:pt>
                <c:pt idx="152">
                  <c:v>0.9764999999999916</c:v>
                </c:pt>
                <c:pt idx="153">
                  <c:v>0.97699999999999154</c:v>
                </c:pt>
                <c:pt idx="154">
                  <c:v>0.97749999999999149</c:v>
                </c:pt>
                <c:pt idx="155">
                  <c:v>0.97799999999999143</c:v>
                </c:pt>
                <c:pt idx="156">
                  <c:v>0.97849999999999138</c:v>
                </c:pt>
                <c:pt idx="157">
                  <c:v>0.97899999999999132</c:v>
                </c:pt>
                <c:pt idx="158">
                  <c:v>0.97949999999999127</c:v>
                </c:pt>
                <c:pt idx="159">
                  <c:v>0.97999999999999121</c:v>
                </c:pt>
                <c:pt idx="160">
                  <c:v>0.98049999999999116</c:v>
                </c:pt>
                <c:pt idx="161">
                  <c:v>0.9809999999999911</c:v>
                </c:pt>
                <c:pt idx="162">
                  <c:v>0.98149999999999105</c:v>
                </c:pt>
                <c:pt idx="163">
                  <c:v>0.98199999999999099</c:v>
                </c:pt>
                <c:pt idx="164">
                  <c:v>0.98249999999999094</c:v>
                </c:pt>
                <c:pt idx="165">
                  <c:v>0.98299999999999088</c:v>
                </c:pt>
                <c:pt idx="166">
                  <c:v>0.98349999999999083</c:v>
                </c:pt>
                <c:pt idx="167">
                  <c:v>0.98399999999999077</c:v>
                </c:pt>
                <c:pt idx="168">
                  <c:v>0.98449999999999072</c:v>
                </c:pt>
                <c:pt idx="169">
                  <c:v>0.98499999999999066</c:v>
                </c:pt>
                <c:pt idx="170">
                  <c:v>0.98549999999999061</c:v>
                </c:pt>
                <c:pt idx="171">
                  <c:v>0.98599999999999055</c:v>
                </c:pt>
                <c:pt idx="172">
                  <c:v>0.9864999999999905</c:v>
                </c:pt>
                <c:pt idx="173">
                  <c:v>0.98699999999999044</c:v>
                </c:pt>
                <c:pt idx="174">
                  <c:v>0.98749999999999039</c:v>
                </c:pt>
                <c:pt idx="175">
                  <c:v>0.98799999999999033</c:v>
                </c:pt>
                <c:pt idx="176">
                  <c:v>0.98849999999999028</c:v>
                </c:pt>
                <c:pt idx="177">
                  <c:v>0.98899999999999022</c:v>
                </c:pt>
                <c:pt idx="178">
                  <c:v>0.98949999999999017</c:v>
                </c:pt>
                <c:pt idx="179">
                  <c:v>0.98999999999999011</c:v>
                </c:pt>
                <c:pt idx="180">
                  <c:v>0.99049999999999006</c:v>
                </c:pt>
                <c:pt idx="181">
                  <c:v>0.99099999999999</c:v>
                </c:pt>
                <c:pt idx="182">
                  <c:v>0.99149999999998994</c:v>
                </c:pt>
                <c:pt idx="183">
                  <c:v>0.99199999999998989</c:v>
                </c:pt>
                <c:pt idx="184">
                  <c:v>0.99249999999998983</c:v>
                </c:pt>
                <c:pt idx="185">
                  <c:v>0.99299999999998978</c:v>
                </c:pt>
                <c:pt idx="186">
                  <c:v>0.99349999999998972</c:v>
                </c:pt>
                <c:pt idx="187">
                  <c:v>0.99399999999998967</c:v>
                </c:pt>
                <c:pt idx="188">
                  <c:v>0.99449999999998961</c:v>
                </c:pt>
                <c:pt idx="189">
                  <c:v>0.99499999999998956</c:v>
                </c:pt>
                <c:pt idx="190">
                  <c:v>0.9954999999999895</c:v>
                </c:pt>
                <c:pt idx="191">
                  <c:v>0.99599999999998945</c:v>
                </c:pt>
                <c:pt idx="192">
                  <c:v>0.99649999999998939</c:v>
                </c:pt>
                <c:pt idx="193">
                  <c:v>0.99699999999998934</c:v>
                </c:pt>
                <c:pt idx="194">
                  <c:v>0.99749999999998928</c:v>
                </c:pt>
                <c:pt idx="195">
                  <c:v>0.99799999999998923</c:v>
                </c:pt>
                <c:pt idx="196">
                  <c:v>0.99849999999998917</c:v>
                </c:pt>
                <c:pt idx="197">
                  <c:v>0.99899999999998912</c:v>
                </c:pt>
                <c:pt idx="198">
                  <c:v>0.99949999999998906</c:v>
                </c:pt>
                <c:pt idx="199">
                  <c:v>0.99999999999998901</c:v>
                </c:pt>
                <c:pt idx="200">
                  <c:v>1.0004999999999891</c:v>
                </c:pt>
                <c:pt idx="201">
                  <c:v>1.000999999999989</c:v>
                </c:pt>
                <c:pt idx="202">
                  <c:v>1.001499999999989</c:v>
                </c:pt>
                <c:pt idx="203">
                  <c:v>1.0019999999999889</c:v>
                </c:pt>
                <c:pt idx="204">
                  <c:v>1.0024999999999888</c:v>
                </c:pt>
                <c:pt idx="205">
                  <c:v>1.0029999999999888</c:v>
                </c:pt>
                <c:pt idx="206">
                  <c:v>1.0034999999999887</c:v>
                </c:pt>
                <c:pt idx="207">
                  <c:v>1.0039999999999887</c:v>
                </c:pt>
                <c:pt idx="208">
                  <c:v>1.0044999999999886</c:v>
                </c:pt>
                <c:pt idx="209">
                  <c:v>1.0049999999999886</c:v>
                </c:pt>
                <c:pt idx="210">
                  <c:v>1.0054999999999885</c:v>
                </c:pt>
                <c:pt idx="211">
                  <c:v>1.0059999999999885</c:v>
                </c:pt>
                <c:pt idx="212">
                  <c:v>1.0064999999999884</c:v>
                </c:pt>
                <c:pt idx="213">
                  <c:v>1.0069999999999883</c:v>
                </c:pt>
                <c:pt idx="214">
                  <c:v>1.0074999999999883</c:v>
                </c:pt>
                <c:pt idx="215">
                  <c:v>1.0079999999999882</c:v>
                </c:pt>
                <c:pt idx="216">
                  <c:v>1.0084999999999882</c:v>
                </c:pt>
                <c:pt idx="217">
                  <c:v>1.0089999999999881</c:v>
                </c:pt>
                <c:pt idx="218">
                  <c:v>1.0094999999999881</c:v>
                </c:pt>
                <c:pt idx="219">
                  <c:v>1.009999999999988</c:v>
                </c:pt>
                <c:pt idx="220">
                  <c:v>1.010499999999988</c:v>
                </c:pt>
                <c:pt idx="221">
                  <c:v>1.0109999999999879</c:v>
                </c:pt>
                <c:pt idx="222">
                  <c:v>1.0114999999999879</c:v>
                </c:pt>
                <c:pt idx="223">
                  <c:v>1.0119999999999878</c:v>
                </c:pt>
                <c:pt idx="224">
                  <c:v>1.0124999999999877</c:v>
                </c:pt>
                <c:pt idx="225">
                  <c:v>1.0129999999999877</c:v>
                </c:pt>
                <c:pt idx="226">
                  <c:v>1.0134999999999876</c:v>
                </c:pt>
                <c:pt idx="227">
                  <c:v>1.0139999999999876</c:v>
                </c:pt>
                <c:pt idx="228">
                  <c:v>1.0144999999999875</c:v>
                </c:pt>
                <c:pt idx="229">
                  <c:v>1.0149999999999875</c:v>
                </c:pt>
                <c:pt idx="230">
                  <c:v>1.0154999999999874</c:v>
                </c:pt>
                <c:pt idx="231">
                  <c:v>1.0159999999999874</c:v>
                </c:pt>
                <c:pt idx="232">
                  <c:v>1.0164999999999873</c:v>
                </c:pt>
                <c:pt idx="233">
                  <c:v>1.0169999999999872</c:v>
                </c:pt>
                <c:pt idx="234">
                  <c:v>1.0174999999999872</c:v>
                </c:pt>
                <c:pt idx="235">
                  <c:v>1.0179999999999871</c:v>
                </c:pt>
                <c:pt idx="236">
                  <c:v>1.0184999999999871</c:v>
                </c:pt>
                <c:pt idx="237">
                  <c:v>1.018999999999987</c:v>
                </c:pt>
                <c:pt idx="238">
                  <c:v>1.019499999999987</c:v>
                </c:pt>
                <c:pt idx="239">
                  <c:v>1.0199999999999869</c:v>
                </c:pt>
                <c:pt idx="240">
                  <c:v>1.0204999999999869</c:v>
                </c:pt>
                <c:pt idx="241">
                  <c:v>1.0209999999999868</c:v>
                </c:pt>
                <c:pt idx="242">
                  <c:v>1.0214999999999868</c:v>
                </c:pt>
                <c:pt idx="243">
                  <c:v>1.0219999999999867</c:v>
                </c:pt>
                <c:pt idx="244">
                  <c:v>1.0224999999999866</c:v>
                </c:pt>
                <c:pt idx="245">
                  <c:v>1.0229999999999866</c:v>
                </c:pt>
                <c:pt idx="246">
                  <c:v>1.0234999999999865</c:v>
                </c:pt>
                <c:pt idx="247">
                  <c:v>1.0239999999999865</c:v>
                </c:pt>
                <c:pt idx="248">
                  <c:v>1.0244999999999864</c:v>
                </c:pt>
                <c:pt idx="249">
                  <c:v>1.0249999999999864</c:v>
                </c:pt>
                <c:pt idx="250">
                  <c:v>1.0254999999999863</c:v>
                </c:pt>
                <c:pt idx="251">
                  <c:v>1.0259999999999863</c:v>
                </c:pt>
                <c:pt idx="252">
                  <c:v>1.0264999999999862</c:v>
                </c:pt>
                <c:pt idx="253">
                  <c:v>1.0269999999999861</c:v>
                </c:pt>
                <c:pt idx="254">
                  <c:v>1.0274999999999861</c:v>
                </c:pt>
                <c:pt idx="255">
                  <c:v>1.027999999999986</c:v>
                </c:pt>
                <c:pt idx="256">
                  <c:v>1.028499999999986</c:v>
                </c:pt>
                <c:pt idx="257">
                  <c:v>1.0289999999999859</c:v>
                </c:pt>
                <c:pt idx="258">
                  <c:v>1.0294999999999859</c:v>
                </c:pt>
                <c:pt idx="259">
                  <c:v>1.0299999999999858</c:v>
                </c:pt>
                <c:pt idx="260">
                  <c:v>1.0304999999999858</c:v>
                </c:pt>
                <c:pt idx="261">
                  <c:v>1.0309999999999857</c:v>
                </c:pt>
                <c:pt idx="262">
                  <c:v>1.0314999999999857</c:v>
                </c:pt>
                <c:pt idx="263">
                  <c:v>1.0319999999999856</c:v>
                </c:pt>
                <c:pt idx="264">
                  <c:v>1.0324999999999855</c:v>
                </c:pt>
                <c:pt idx="265">
                  <c:v>1.0329999999999855</c:v>
                </c:pt>
                <c:pt idx="266">
                  <c:v>1.0334999999999854</c:v>
                </c:pt>
                <c:pt idx="267">
                  <c:v>1.0339999999999854</c:v>
                </c:pt>
                <c:pt idx="268">
                  <c:v>1.0344999999999853</c:v>
                </c:pt>
                <c:pt idx="269">
                  <c:v>1.0349999999999853</c:v>
                </c:pt>
                <c:pt idx="270">
                  <c:v>1.0354999999999852</c:v>
                </c:pt>
                <c:pt idx="271">
                  <c:v>1.0359999999999852</c:v>
                </c:pt>
                <c:pt idx="272">
                  <c:v>1.0364999999999851</c:v>
                </c:pt>
                <c:pt idx="273">
                  <c:v>1.036999999999985</c:v>
                </c:pt>
                <c:pt idx="274">
                  <c:v>1.037499999999985</c:v>
                </c:pt>
                <c:pt idx="275">
                  <c:v>1.0379999999999849</c:v>
                </c:pt>
                <c:pt idx="276">
                  <c:v>1.0384999999999849</c:v>
                </c:pt>
                <c:pt idx="277">
                  <c:v>1.0389999999999848</c:v>
                </c:pt>
                <c:pt idx="278">
                  <c:v>1.0394999999999848</c:v>
                </c:pt>
                <c:pt idx="279">
                  <c:v>1.0399999999999847</c:v>
                </c:pt>
                <c:pt idx="280">
                  <c:v>1.0404999999999847</c:v>
                </c:pt>
                <c:pt idx="281">
                  <c:v>1.0409999999999846</c:v>
                </c:pt>
                <c:pt idx="282">
                  <c:v>1.0414999999999845</c:v>
                </c:pt>
                <c:pt idx="283">
                  <c:v>1.0419999999999845</c:v>
                </c:pt>
                <c:pt idx="284">
                  <c:v>1.0424999999999844</c:v>
                </c:pt>
                <c:pt idx="285">
                  <c:v>1.0429999999999844</c:v>
                </c:pt>
                <c:pt idx="286">
                  <c:v>1.0434999999999843</c:v>
                </c:pt>
                <c:pt idx="287">
                  <c:v>1.0439999999999843</c:v>
                </c:pt>
                <c:pt idx="288">
                  <c:v>1.0444999999999842</c:v>
                </c:pt>
                <c:pt idx="289">
                  <c:v>1.0449999999999842</c:v>
                </c:pt>
                <c:pt idx="290">
                  <c:v>1.0454999999999841</c:v>
                </c:pt>
                <c:pt idx="291">
                  <c:v>1.0459999999999841</c:v>
                </c:pt>
                <c:pt idx="292">
                  <c:v>1.046499999999984</c:v>
                </c:pt>
                <c:pt idx="293">
                  <c:v>1.0469999999999839</c:v>
                </c:pt>
                <c:pt idx="294">
                  <c:v>1.0474999999999839</c:v>
                </c:pt>
                <c:pt idx="295">
                  <c:v>1.0479999999999838</c:v>
                </c:pt>
                <c:pt idx="296">
                  <c:v>1.0484999999999838</c:v>
                </c:pt>
                <c:pt idx="297">
                  <c:v>1.0489999999999837</c:v>
                </c:pt>
                <c:pt idx="298">
                  <c:v>1.0494999999999837</c:v>
                </c:pt>
                <c:pt idx="299">
                  <c:v>1.0499999999999836</c:v>
                </c:pt>
                <c:pt idx="300">
                  <c:v>1.0504999999999836</c:v>
                </c:pt>
                <c:pt idx="301">
                  <c:v>1.0509999999999835</c:v>
                </c:pt>
                <c:pt idx="302">
                  <c:v>1.0514999999999834</c:v>
                </c:pt>
                <c:pt idx="303">
                  <c:v>1.0519999999999834</c:v>
                </c:pt>
                <c:pt idx="304">
                  <c:v>1.0524999999999833</c:v>
                </c:pt>
                <c:pt idx="305">
                  <c:v>1.0529999999999833</c:v>
                </c:pt>
                <c:pt idx="306">
                  <c:v>1.0534999999999832</c:v>
                </c:pt>
                <c:pt idx="307">
                  <c:v>1.0539999999999832</c:v>
                </c:pt>
                <c:pt idx="308">
                  <c:v>1.0544999999999831</c:v>
                </c:pt>
                <c:pt idx="309">
                  <c:v>1.0549999999999831</c:v>
                </c:pt>
                <c:pt idx="310">
                  <c:v>1.055499999999983</c:v>
                </c:pt>
                <c:pt idx="311">
                  <c:v>1.055999999999983</c:v>
                </c:pt>
                <c:pt idx="312">
                  <c:v>1.0564999999999829</c:v>
                </c:pt>
                <c:pt idx="313">
                  <c:v>1.0569999999999828</c:v>
                </c:pt>
                <c:pt idx="314">
                  <c:v>1.0574999999999828</c:v>
                </c:pt>
                <c:pt idx="315">
                  <c:v>1.0579999999999827</c:v>
                </c:pt>
                <c:pt idx="316">
                  <c:v>1.0584999999999827</c:v>
                </c:pt>
                <c:pt idx="317">
                  <c:v>1.0589999999999826</c:v>
                </c:pt>
                <c:pt idx="318">
                  <c:v>1.0594999999999826</c:v>
                </c:pt>
                <c:pt idx="319">
                  <c:v>1.0599999999999825</c:v>
                </c:pt>
                <c:pt idx="320">
                  <c:v>1.0604999999999825</c:v>
                </c:pt>
                <c:pt idx="321">
                  <c:v>1.0609999999999824</c:v>
                </c:pt>
                <c:pt idx="322">
                  <c:v>1.0614999999999823</c:v>
                </c:pt>
                <c:pt idx="323">
                  <c:v>1.0619999999999823</c:v>
                </c:pt>
                <c:pt idx="324">
                  <c:v>1.0624999999999822</c:v>
                </c:pt>
                <c:pt idx="325">
                  <c:v>1.0629999999999822</c:v>
                </c:pt>
                <c:pt idx="326">
                  <c:v>1.0634999999999821</c:v>
                </c:pt>
                <c:pt idx="327">
                  <c:v>1.0639999999999821</c:v>
                </c:pt>
                <c:pt idx="328">
                  <c:v>1.064499999999982</c:v>
                </c:pt>
                <c:pt idx="329">
                  <c:v>1.064999999999982</c:v>
                </c:pt>
                <c:pt idx="330">
                  <c:v>1.0654999999999819</c:v>
                </c:pt>
                <c:pt idx="331">
                  <c:v>1.0659999999999819</c:v>
                </c:pt>
                <c:pt idx="332">
                  <c:v>1.0664999999999818</c:v>
                </c:pt>
                <c:pt idx="333">
                  <c:v>1.0669999999999817</c:v>
                </c:pt>
                <c:pt idx="334">
                  <c:v>1.0674999999999817</c:v>
                </c:pt>
                <c:pt idx="335">
                  <c:v>1.0679999999999816</c:v>
                </c:pt>
                <c:pt idx="336">
                  <c:v>1.0684999999999816</c:v>
                </c:pt>
                <c:pt idx="337">
                  <c:v>1.0689999999999815</c:v>
                </c:pt>
                <c:pt idx="338">
                  <c:v>1.0694999999999815</c:v>
                </c:pt>
                <c:pt idx="339">
                  <c:v>1.0699999999999814</c:v>
                </c:pt>
                <c:pt idx="340">
                  <c:v>1.0704999999999814</c:v>
                </c:pt>
                <c:pt idx="341">
                  <c:v>1.0709999999999813</c:v>
                </c:pt>
                <c:pt idx="342">
                  <c:v>1.0714999999999812</c:v>
                </c:pt>
                <c:pt idx="343">
                  <c:v>1.0719999999999812</c:v>
                </c:pt>
                <c:pt idx="344">
                  <c:v>1.0724999999999811</c:v>
                </c:pt>
                <c:pt idx="345">
                  <c:v>1.0729999999999811</c:v>
                </c:pt>
                <c:pt idx="346">
                  <c:v>1.073499999999981</c:v>
                </c:pt>
                <c:pt idx="347">
                  <c:v>1.073999999999981</c:v>
                </c:pt>
                <c:pt idx="348">
                  <c:v>1.0744999999999809</c:v>
                </c:pt>
                <c:pt idx="349">
                  <c:v>1.0749999999999809</c:v>
                </c:pt>
                <c:pt idx="350">
                  <c:v>1.0754999999999808</c:v>
                </c:pt>
                <c:pt idx="351">
                  <c:v>1.0759999999999807</c:v>
                </c:pt>
                <c:pt idx="352">
                  <c:v>1.0764999999999807</c:v>
                </c:pt>
                <c:pt idx="353">
                  <c:v>1.0769999999999806</c:v>
                </c:pt>
                <c:pt idx="354">
                  <c:v>1.0774999999999806</c:v>
                </c:pt>
                <c:pt idx="355">
                  <c:v>1.0779999999999805</c:v>
                </c:pt>
                <c:pt idx="356">
                  <c:v>1.0784999999999805</c:v>
                </c:pt>
                <c:pt idx="357">
                  <c:v>1.0789999999999804</c:v>
                </c:pt>
                <c:pt idx="358">
                  <c:v>1.0794999999999804</c:v>
                </c:pt>
                <c:pt idx="359">
                  <c:v>1.0799999999999803</c:v>
                </c:pt>
                <c:pt idx="360">
                  <c:v>1.0804999999999803</c:v>
                </c:pt>
                <c:pt idx="361">
                  <c:v>1.0809999999999802</c:v>
                </c:pt>
                <c:pt idx="362">
                  <c:v>1.0814999999999801</c:v>
                </c:pt>
                <c:pt idx="363">
                  <c:v>1.0819999999999801</c:v>
                </c:pt>
                <c:pt idx="364">
                  <c:v>1.08249999999998</c:v>
                </c:pt>
                <c:pt idx="365">
                  <c:v>1.08299999999998</c:v>
                </c:pt>
                <c:pt idx="366">
                  <c:v>1.0834999999999799</c:v>
                </c:pt>
                <c:pt idx="367">
                  <c:v>1.0839999999999799</c:v>
                </c:pt>
                <c:pt idx="368">
                  <c:v>1.0844999999999798</c:v>
                </c:pt>
                <c:pt idx="369">
                  <c:v>1.0849999999999798</c:v>
                </c:pt>
                <c:pt idx="370">
                  <c:v>1.0854999999999797</c:v>
                </c:pt>
                <c:pt idx="371">
                  <c:v>1.0859999999999796</c:v>
                </c:pt>
                <c:pt idx="372">
                  <c:v>1.0864999999999796</c:v>
                </c:pt>
                <c:pt idx="373">
                  <c:v>1.0869999999999795</c:v>
                </c:pt>
                <c:pt idx="374">
                  <c:v>1.0874999999999795</c:v>
                </c:pt>
                <c:pt idx="375">
                  <c:v>1.0879999999999794</c:v>
                </c:pt>
                <c:pt idx="376">
                  <c:v>1.0884999999999794</c:v>
                </c:pt>
                <c:pt idx="377">
                  <c:v>1.0889999999999793</c:v>
                </c:pt>
                <c:pt idx="378">
                  <c:v>1.0894999999999793</c:v>
                </c:pt>
                <c:pt idx="379">
                  <c:v>1.0899999999999792</c:v>
                </c:pt>
                <c:pt idx="380">
                  <c:v>1.0904999999999792</c:v>
                </c:pt>
                <c:pt idx="381">
                  <c:v>1.0909999999999791</c:v>
                </c:pt>
                <c:pt idx="382">
                  <c:v>1.091499999999979</c:v>
                </c:pt>
                <c:pt idx="383">
                  <c:v>1.091999999999979</c:v>
                </c:pt>
                <c:pt idx="384">
                  <c:v>1.0924999999999789</c:v>
                </c:pt>
                <c:pt idx="385">
                  <c:v>1.0929999999999789</c:v>
                </c:pt>
                <c:pt idx="386">
                  <c:v>1.0934999999999788</c:v>
                </c:pt>
                <c:pt idx="387">
                  <c:v>1.0939999999999788</c:v>
                </c:pt>
                <c:pt idx="388">
                  <c:v>1.0944999999999787</c:v>
                </c:pt>
                <c:pt idx="389">
                  <c:v>1.0949999999999787</c:v>
                </c:pt>
                <c:pt idx="390">
                  <c:v>1.0954999999999786</c:v>
                </c:pt>
                <c:pt idx="391">
                  <c:v>1.0959999999999785</c:v>
                </c:pt>
                <c:pt idx="392">
                  <c:v>1.0964999999999785</c:v>
                </c:pt>
                <c:pt idx="393">
                  <c:v>1.0969999999999784</c:v>
                </c:pt>
                <c:pt idx="394">
                  <c:v>1.0974999999999784</c:v>
                </c:pt>
                <c:pt idx="395">
                  <c:v>1.0979999999999783</c:v>
                </c:pt>
                <c:pt idx="396">
                  <c:v>1.0984999999999783</c:v>
                </c:pt>
                <c:pt idx="397">
                  <c:v>1.0989999999999782</c:v>
                </c:pt>
                <c:pt idx="398">
                  <c:v>1.0994999999999782</c:v>
                </c:pt>
                <c:pt idx="399">
                  <c:v>1.0999999999999781</c:v>
                </c:pt>
                <c:pt idx="400">
                  <c:v>1.1004999999999781</c:v>
                </c:pt>
                <c:pt idx="401">
                  <c:v>1.100999999999978</c:v>
                </c:pt>
                <c:pt idx="402">
                  <c:v>1.1014999999999779</c:v>
                </c:pt>
                <c:pt idx="403">
                  <c:v>1.1019999999999779</c:v>
                </c:pt>
                <c:pt idx="404">
                  <c:v>1.1024999999999778</c:v>
                </c:pt>
                <c:pt idx="405">
                  <c:v>1.1029999999999778</c:v>
                </c:pt>
                <c:pt idx="406">
                  <c:v>1.1034999999999777</c:v>
                </c:pt>
                <c:pt idx="407">
                  <c:v>1.1039999999999777</c:v>
                </c:pt>
                <c:pt idx="408">
                  <c:v>1.1044999999999776</c:v>
                </c:pt>
                <c:pt idx="409">
                  <c:v>1.1049999999999776</c:v>
                </c:pt>
                <c:pt idx="410">
                  <c:v>1.1054999999999775</c:v>
                </c:pt>
                <c:pt idx="411">
                  <c:v>1.1059999999999774</c:v>
                </c:pt>
                <c:pt idx="412">
                  <c:v>1.1064999999999774</c:v>
                </c:pt>
                <c:pt idx="413">
                  <c:v>1.1069999999999773</c:v>
                </c:pt>
                <c:pt idx="414">
                  <c:v>1.1074999999999773</c:v>
                </c:pt>
                <c:pt idx="415">
                  <c:v>1.1079999999999772</c:v>
                </c:pt>
                <c:pt idx="416">
                  <c:v>1.1084999999999772</c:v>
                </c:pt>
                <c:pt idx="417">
                  <c:v>1.1089999999999771</c:v>
                </c:pt>
                <c:pt idx="418">
                  <c:v>1.1094999999999771</c:v>
                </c:pt>
                <c:pt idx="419">
                  <c:v>1.109999999999977</c:v>
                </c:pt>
                <c:pt idx="420">
                  <c:v>1.1104999999999769</c:v>
                </c:pt>
                <c:pt idx="421">
                  <c:v>1.1109999999999769</c:v>
                </c:pt>
                <c:pt idx="422">
                  <c:v>1.1114999999999768</c:v>
                </c:pt>
                <c:pt idx="423">
                  <c:v>1.1119999999999768</c:v>
                </c:pt>
                <c:pt idx="424">
                  <c:v>1.1124999999999767</c:v>
                </c:pt>
                <c:pt idx="425">
                  <c:v>1.1129999999999767</c:v>
                </c:pt>
                <c:pt idx="426">
                  <c:v>1.1134999999999766</c:v>
                </c:pt>
                <c:pt idx="427">
                  <c:v>1.1139999999999766</c:v>
                </c:pt>
                <c:pt idx="428">
                  <c:v>1.1144999999999765</c:v>
                </c:pt>
                <c:pt idx="429">
                  <c:v>1.1149999999999765</c:v>
                </c:pt>
                <c:pt idx="430">
                  <c:v>1.1154999999999764</c:v>
                </c:pt>
                <c:pt idx="431">
                  <c:v>1.1159999999999763</c:v>
                </c:pt>
                <c:pt idx="432">
                  <c:v>1.1164999999999763</c:v>
                </c:pt>
                <c:pt idx="433">
                  <c:v>1.1169999999999762</c:v>
                </c:pt>
                <c:pt idx="434">
                  <c:v>1.1174999999999762</c:v>
                </c:pt>
                <c:pt idx="435">
                  <c:v>1.1179999999999761</c:v>
                </c:pt>
                <c:pt idx="436">
                  <c:v>1.1184999999999761</c:v>
                </c:pt>
                <c:pt idx="437">
                  <c:v>1.118999999999976</c:v>
                </c:pt>
                <c:pt idx="438">
                  <c:v>1.119499999999976</c:v>
                </c:pt>
                <c:pt idx="439">
                  <c:v>1.1199999999999759</c:v>
                </c:pt>
                <c:pt idx="440">
                  <c:v>1.1204999999999758</c:v>
                </c:pt>
                <c:pt idx="441">
                  <c:v>1.1209999999999758</c:v>
                </c:pt>
                <c:pt idx="442">
                  <c:v>1.1214999999999757</c:v>
                </c:pt>
                <c:pt idx="443">
                  <c:v>1.1219999999999757</c:v>
                </c:pt>
                <c:pt idx="444">
                  <c:v>1.1224999999999756</c:v>
                </c:pt>
                <c:pt idx="445">
                  <c:v>1.1229999999999756</c:v>
                </c:pt>
                <c:pt idx="446">
                  <c:v>1.1234999999999755</c:v>
                </c:pt>
                <c:pt idx="447">
                  <c:v>1.1239999999999755</c:v>
                </c:pt>
                <c:pt idx="448">
                  <c:v>1.1244999999999754</c:v>
                </c:pt>
                <c:pt idx="449">
                  <c:v>1.1249999999999754</c:v>
                </c:pt>
                <c:pt idx="450">
                  <c:v>1.1254999999999753</c:v>
                </c:pt>
                <c:pt idx="451">
                  <c:v>1.1259999999999752</c:v>
                </c:pt>
                <c:pt idx="452">
                  <c:v>1.1264999999999752</c:v>
                </c:pt>
                <c:pt idx="453">
                  <c:v>1.1269999999999751</c:v>
                </c:pt>
                <c:pt idx="454">
                  <c:v>1.1274999999999751</c:v>
                </c:pt>
                <c:pt idx="455">
                  <c:v>1.127999999999975</c:v>
                </c:pt>
                <c:pt idx="456">
                  <c:v>1.128499999999975</c:v>
                </c:pt>
                <c:pt idx="457">
                  <c:v>1.1289999999999749</c:v>
                </c:pt>
                <c:pt idx="458">
                  <c:v>1.1294999999999749</c:v>
                </c:pt>
                <c:pt idx="459">
                  <c:v>1.1299999999999748</c:v>
                </c:pt>
                <c:pt idx="460">
                  <c:v>1.1304999999999747</c:v>
                </c:pt>
                <c:pt idx="461">
                  <c:v>1.1309999999999747</c:v>
                </c:pt>
                <c:pt idx="462">
                  <c:v>1.1314999999999746</c:v>
                </c:pt>
                <c:pt idx="463">
                  <c:v>1.1319999999999746</c:v>
                </c:pt>
                <c:pt idx="464">
                  <c:v>1.1324999999999745</c:v>
                </c:pt>
                <c:pt idx="465">
                  <c:v>1.1329999999999745</c:v>
                </c:pt>
                <c:pt idx="466">
                  <c:v>1.1334999999999744</c:v>
                </c:pt>
                <c:pt idx="467">
                  <c:v>1.1339999999999744</c:v>
                </c:pt>
                <c:pt idx="468">
                  <c:v>1.1344999999999743</c:v>
                </c:pt>
                <c:pt idx="469">
                  <c:v>1.1349999999999743</c:v>
                </c:pt>
                <c:pt idx="470">
                  <c:v>1.1354999999999742</c:v>
                </c:pt>
                <c:pt idx="471">
                  <c:v>1.1359999999999741</c:v>
                </c:pt>
                <c:pt idx="472">
                  <c:v>1.1364999999999741</c:v>
                </c:pt>
                <c:pt idx="473">
                  <c:v>1.136999999999974</c:v>
                </c:pt>
                <c:pt idx="474">
                  <c:v>1.137499999999974</c:v>
                </c:pt>
                <c:pt idx="475">
                  <c:v>1.1379999999999739</c:v>
                </c:pt>
                <c:pt idx="476">
                  <c:v>1.1384999999999739</c:v>
                </c:pt>
                <c:pt idx="477">
                  <c:v>1.1389999999999738</c:v>
                </c:pt>
                <c:pt idx="478">
                  <c:v>1.1394999999999738</c:v>
                </c:pt>
                <c:pt idx="479">
                  <c:v>1.1399999999999737</c:v>
                </c:pt>
                <c:pt idx="480">
                  <c:v>1.1404999999999736</c:v>
                </c:pt>
                <c:pt idx="481">
                  <c:v>1.1409999999999736</c:v>
                </c:pt>
                <c:pt idx="482">
                  <c:v>1.1414999999999735</c:v>
                </c:pt>
                <c:pt idx="483">
                  <c:v>1.1419999999999735</c:v>
                </c:pt>
                <c:pt idx="484">
                  <c:v>1.1424999999999734</c:v>
                </c:pt>
                <c:pt idx="485">
                  <c:v>1.1429999999999734</c:v>
                </c:pt>
                <c:pt idx="486">
                  <c:v>1.1434999999999733</c:v>
                </c:pt>
                <c:pt idx="487">
                  <c:v>1.1439999999999733</c:v>
                </c:pt>
                <c:pt idx="488">
                  <c:v>1.1444999999999732</c:v>
                </c:pt>
                <c:pt idx="489">
                  <c:v>1.1449999999999732</c:v>
                </c:pt>
                <c:pt idx="490">
                  <c:v>1.1454999999999731</c:v>
                </c:pt>
                <c:pt idx="491">
                  <c:v>1.145999999999973</c:v>
                </c:pt>
                <c:pt idx="492">
                  <c:v>1.146499999999973</c:v>
                </c:pt>
                <c:pt idx="493">
                  <c:v>1.1469999999999729</c:v>
                </c:pt>
                <c:pt idx="494">
                  <c:v>1.1474999999999729</c:v>
                </c:pt>
                <c:pt idx="495">
                  <c:v>1.1479999999999728</c:v>
                </c:pt>
              </c:numCache>
            </c:numRef>
          </c:xVal>
          <c:yVal>
            <c:numRef>
              <c:f>演算処理!$AH$33:$AH$528</c:f>
              <c:numCache>
                <c:formatCode>General</c:formatCode>
                <c:ptCount val="496"/>
                <c:pt idx="0">
                  <c:v>-17.358978931455617</c:v>
                </c:pt>
                <c:pt idx="1">
                  <c:v>-17.305282064942556</c:v>
                </c:pt>
                <c:pt idx="2">
                  <c:v>-17.251398648639164</c:v>
                </c:pt>
                <c:pt idx="3">
                  <c:v>-17.197326923376803</c:v>
                </c:pt>
                <c:pt idx="4">
                  <c:v>-17.143065107246503</c:v>
                </c:pt>
                <c:pt idx="5">
                  <c:v>-17.088611395225676</c:v>
                </c:pt>
                <c:pt idx="6">
                  <c:v>-17.03396395879771</c:v>
                </c:pt>
                <c:pt idx="7">
                  <c:v>-16.979120945564489</c:v>
                </c:pt>
                <c:pt idx="8">
                  <c:v>-16.924080478851522</c:v>
                </c:pt>
                <c:pt idx="9">
                  <c:v>-16.868840657305675</c:v>
                </c:pt>
                <c:pt idx="10">
                  <c:v>-16.813399554485322</c:v>
                </c:pt>
                <c:pt idx="11">
                  <c:v>-16.757755218442764</c:v>
                </c:pt>
                <c:pt idx="12">
                  <c:v>-16.701905671298707</c:v>
                </c:pt>
                <c:pt idx="13">
                  <c:v>-16.64584890880889</c:v>
                </c:pt>
                <c:pt idx="14">
                  <c:v>-16.589582899922341</c:v>
                </c:pt>
                <c:pt idx="15">
                  <c:v>-16.53310558633148</c:v>
                </c:pt>
                <c:pt idx="16">
                  <c:v>-16.47641488201366</c:v>
                </c:pt>
                <c:pt idx="17">
                  <c:v>-16.419508672764152</c:v>
                </c:pt>
                <c:pt idx="18">
                  <c:v>-16.362384815720333</c:v>
                </c:pt>
                <c:pt idx="19">
                  <c:v>-16.305041138876895</c:v>
                </c:pt>
                <c:pt idx="20">
                  <c:v>-16.247475440592105</c:v>
                </c:pt>
                <c:pt idx="21">
                  <c:v>-16.189685489084745</c:v>
                </c:pt>
                <c:pt idx="22">
                  <c:v>-16.131669021921624</c:v>
                </c:pt>
                <c:pt idx="23">
                  <c:v>-16.073423745495646</c:v>
                </c:pt>
                <c:pt idx="24">
                  <c:v>-16.014947334494149</c:v>
                </c:pt>
                <c:pt idx="25">
                  <c:v>-15.956237431357296</c:v>
                </c:pt>
                <c:pt idx="26">
                  <c:v>-15.897291645726611</c:v>
                </c:pt>
                <c:pt idx="27">
                  <c:v>-15.838107553883203</c:v>
                </c:pt>
                <c:pt idx="28">
                  <c:v>-15.778682698175819</c:v>
                </c:pt>
                <c:pt idx="29">
                  <c:v>-15.71901458643829</c:v>
                </c:pt>
                <c:pt idx="30">
                  <c:v>-15.659100691396461</c:v>
                </c:pt>
                <c:pt idx="31">
                  <c:v>-15.598938450064349</c:v>
                </c:pt>
                <c:pt idx="32">
                  <c:v>-15.53852526312933</c:v>
                </c:pt>
                <c:pt idx="33">
                  <c:v>-15.477858494326389</c:v>
                </c:pt>
                <c:pt idx="34">
                  <c:v>-15.416935469801132</c:v>
                </c:pt>
                <c:pt idx="35">
                  <c:v>-15.355753477461487</c:v>
                </c:pt>
                <c:pt idx="36">
                  <c:v>-15.294309766318012</c:v>
                </c:pt>
                <c:pt idx="37">
                  <c:v>-15.232601545812638</c:v>
                </c:pt>
                <c:pt idx="38">
                  <c:v>-15.170625985135782</c:v>
                </c:pt>
                <c:pt idx="39">
                  <c:v>-15.108380212531642</c:v>
                </c:pt>
                <c:pt idx="40">
                  <c:v>-15.045861314591702</c:v>
                </c:pt>
                <c:pt idx="41">
                  <c:v>-14.983066335536321</c:v>
                </c:pt>
                <c:pt idx="42">
                  <c:v>-14.919992276484226</c:v>
                </c:pt>
                <c:pt idx="43">
                  <c:v>-14.856636094710034</c:v>
                </c:pt>
                <c:pt idx="44">
                  <c:v>-14.792994702889633</c:v>
                </c:pt>
                <c:pt idx="45">
                  <c:v>-14.729064968333441</c:v>
                </c:pt>
                <c:pt idx="46">
                  <c:v>-14.664843712207485</c:v>
                </c:pt>
                <c:pt idx="47">
                  <c:v>-14.6003277087424</c:v>
                </c:pt>
                <c:pt idx="48">
                  <c:v>-14.535513684430247</c:v>
                </c:pt>
                <c:pt idx="49">
                  <c:v>-14.47039831720935</c:v>
                </c:pt>
                <c:pt idx="50">
                  <c:v>-14.404978235637094</c:v>
                </c:pt>
                <c:pt idx="51">
                  <c:v>-14.339250018050841</c:v>
                </c:pt>
                <c:pt idx="52">
                  <c:v>-14.273210191717139</c:v>
                </c:pt>
                <c:pt idx="53">
                  <c:v>-14.206855231969319</c:v>
                </c:pt>
                <c:pt idx="54">
                  <c:v>-14.140181561333712</c:v>
                </c:pt>
                <c:pt idx="55">
                  <c:v>-14.073185548644755</c:v>
                </c:pt>
                <c:pt idx="56">
                  <c:v>-14.005863508149197</c:v>
                </c:pt>
                <c:pt idx="57">
                  <c:v>-13.938211698599805</c:v>
                </c:pt>
                <c:pt idx="58">
                  <c:v>-13.87022632233891</c:v>
                </c:pt>
                <c:pt idx="59">
                  <c:v>-13.801903524372307</c:v>
                </c:pt>
                <c:pt idx="60">
                  <c:v>-13.733239391433775</c:v>
                </c:pt>
                <c:pt idx="61">
                  <c:v>-13.66422995104112</c:v>
                </c:pt>
                <c:pt idx="62">
                  <c:v>-13.594871170544085</c:v>
                </c:pt>
                <c:pt idx="63">
                  <c:v>-13.525158956164972</c:v>
                </c:pt>
                <c:pt idx="64">
                  <c:v>-13.455089152032656</c:v>
                </c:pt>
                <c:pt idx="65">
                  <c:v>-13.38465753921108</c:v>
                </c:pt>
                <c:pt idx="66">
                  <c:v>-13.313859834722964</c:v>
                </c:pt>
                <c:pt idx="67">
                  <c:v>-13.242691690569925</c:v>
                </c:pt>
                <c:pt idx="68">
                  <c:v>-13.171148692750265</c:v>
                </c:pt>
                <c:pt idx="69">
                  <c:v>-13.099226360275624</c:v>
                </c:pt>
                <c:pt idx="70">
                  <c:v>-13.026920144188061</c:v>
                </c:pt>
                <c:pt idx="71">
                  <c:v>-12.954225426579097</c:v>
                </c:pt>
                <c:pt idx="72">
                  <c:v>-12.8811375196125</c:v>
                </c:pt>
                <c:pt idx="73">
                  <c:v>-12.807651664552861</c:v>
                </c:pt>
                <c:pt idx="74">
                  <c:v>-12.733763030801867</c:v>
                </c:pt>
                <c:pt idx="75">
                  <c:v>-12.659466714944742</c:v>
                </c:pt>
                <c:pt idx="76">
                  <c:v>-12.584757739809469</c:v>
                </c:pt>
                <c:pt idx="77">
                  <c:v>-12.50963105354138</c:v>
                </c:pt>
                <c:pt idx="78">
                  <c:v>-12.434081528696272</c:v>
                </c:pt>
                <c:pt idx="79">
                  <c:v>-12.358103961355392</c:v>
                </c:pt>
                <c:pt idx="80">
                  <c:v>-12.281693070265852</c:v>
                </c:pt>
                <c:pt idx="81">
                  <c:v>-12.204843496010431</c:v>
                </c:pt>
                <c:pt idx="82">
                  <c:v>-12.127549800210959</c:v>
                </c:pt>
                <c:pt idx="83">
                  <c:v>-12.049806464770382</c:v>
                </c:pt>
                <c:pt idx="84">
                  <c:v>-11.971607891157861</c:v>
                </c:pt>
                <c:pt idx="85">
                  <c:v>-11.892948399743219</c:v>
                </c:pt>
                <c:pt idx="86">
                  <c:v>-11.813822229186293</c:v>
                </c:pt>
                <c:pt idx="87">
                  <c:v>-11.734223535887915</c:v>
                </c:pt>
                <c:pt idx="88">
                  <c:v>-11.654146393509532</c:v>
                </c:pt>
                <c:pt idx="89">
                  <c:v>-11.573584792569395</c:v>
                </c:pt>
                <c:pt idx="90">
                  <c:v>-11.492532640123581</c:v>
                </c:pt>
                <c:pt idx="91">
                  <c:v>-11.410983759540997</c:v>
                </c:pt>
                <c:pt idx="92">
                  <c:v>-11.328931890382332</c:v>
                </c:pt>
                <c:pt idx="93">
                  <c:v>-11.246370688393725</c:v>
                </c:pt>
                <c:pt idx="94">
                  <c:v>-11.163293725626735</c:v>
                </c:pt>
                <c:pt idx="95">
                  <c:v>-11.079694490697431</c:v>
                </c:pt>
                <c:pt idx="96">
                  <c:v>-10.995566389198343</c:v>
                </c:pt>
                <c:pt idx="97">
                  <c:v>-10.910902744278028</c:v>
                </c:pt>
                <c:pt idx="98">
                  <c:v>-10.825696797404692</c:v>
                </c:pt>
                <c:pt idx="99">
                  <c:v>-10.73994170933128</c:v>
                </c:pt>
                <c:pt idx="100">
                  <c:v>-10.653630561281135</c:v>
                </c:pt>
                <c:pt idx="101">
                  <c:v>-10.566756356374867</c:v>
                </c:pt>
                <c:pt idx="102">
                  <c:v>-10.479312021320833</c:v>
                </c:pt>
                <c:pt idx="103">
                  <c:v>-10.391290408393562</c:v>
                </c:pt>
                <c:pt idx="104">
                  <c:v>-10.302684297726465</c:v>
                </c:pt>
                <c:pt idx="105">
                  <c:v>-10.213486399947207</c:v>
                </c:pt>
                <c:pt idx="106">
                  <c:v>-10.123689359187091</c:v>
                </c:pt>
                <c:pt idx="107">
                  <c:v>-10.033285756497568</c:v>
                </c:pt>
                <c:pt idx="108">
                  <c:v>-9.9422681137105577</c:v>
                </c:pt>
                <c:pt idx="109">
                  <c:v>-9.8506288977818741</c:v>
                </c:pt>
                <c:pt idx="110">
                  <c:v>-9.7583605256605992</c:v>
                </c:pt>
                <c:pt idx="111">
                  <c:v>-9.665455369730612</c:v>
                </c:pt>
                <c:pt idx="112">
                  <c:v>-9.5719057638744758</c:v>
                </c:pt>
                <c:pt idx="113">
                  <c:v>-9.4777040102143477</c:v>
                </c:pt>
                <c:pt idx="114">
                  <c:v>-9.3828423865883455</c:v>
                </c:pt>
                <c:pt idx="115">
                  <c:v>-9.2873131548267533</c:v>
                </c:pt>
                <c:pt idx="116">
                  <c:v>-9.1911085698969544</c:v>
                </c:pt>
                <c:pt idx="117">
                  <c:v>-9.0942208899921226</c:v>
                </c:pt>
                <c:pt idx="118">
                  <c:v>-8.9966423876448705</c:v>
                </c:pt>
                <c:pt idx="119">
                  <c:v>-8.8983653619536405</c:v>
                </c:pt>
                <c:pt idx="120">
                  <c:v>-8.7993821520171522</c:v>
                </c:pt>
                <c:pt idx="121">
                  <c:v>-8.6996851516798799</c:v>
                </c:pt>
                <c:pt idx="122">
                  <c:v>-8.5992668256999565</c:v>
                </c:pt>
                <c:pt idx="123">
                  <c:v>-8.4981197274603364</c:v>
                </c:pt>
                <c:pt idx="124">
                  <c:v>-8.3962365183534651</c:v>
                </c:pt>
                <c:pt idx="125">
                  <c:v>-8.2936099889807622</c:v>
                </c:pt>
                <c:pt idx="126">
                  <c:v>-8.1902330823193878</c:v>
                </c:pt>
                <c:pt idx="127">
                  <c:v>-8.0860989190209391</c:v>
                </c:pt>
                <c:pt idx="128">
                  <c:v>-7.9812008250202551</c:v>
                </c:pt>
                <c:pt idx="129">
                  <c:v>-7.8755323616462611</c:v>
                </c:pt>
                <c:pt idx="130">
                  <c:v>-7.7690873584421407</c:v>
                </c:pt>
                <c:pt idx="131">
                  <c:v>-7.6618599489183739</c:v>
                </c:pt>
                <c:pt idx="132">
                  <c:v>-7.5538446094789933</c:v>
                </c:pt>
                <c:pt idx="133">
                  <c:v>-7.4450362017804386</c:v>
                </c:pt>
                <c:pt idx="134">
                  <c:v>-7.335430018801345</c:v>
                </c:pt>
                <c:pt idx="135">
                  <c:v>-7.225021834922698</c:v>
                </c:pt>
                <c:pt idx="136">
                  <c:v>-7.1138079603392104</c:v>
                </c:pt>
                <c:pt idx="137">
                  <c:v>-7.0017853001462784</c:v>
                </c:pt>
                <c:pt idx="138">
                  <c:v>-6.8889514184704677</c:v>
                </c:pt>
                <c:pt idx="139">
                  <c:v>-6.7753046080369241</c:v>
                </c:pt>
                <c:pt idx="140">
                  <c:v>-6.6608439655929139</c:v>
                </c:pt>
                <c:pt idx="141">
                  <c:v>-6.5455694736338534</c:v>
                </c:pt>
                <c:pt idx="142">
                  <c:v>-6.4294820889052096</c:v>
                </c:pt>
                <c:pt idx="143">
                  <c:v>-6.3125838381815189</c:v>
                </c:pt>
                <c:pt idx="144">
                  <c:v>-6.194877921851706</c:v>
                </c:pt>
                <c:pt idx="145">
                  <c:v>-6.0763688258666759</c:v>
                </c:pt>
                <c:pt idx="146">
                  <c:v>-5.9570624426318375</c:v>
                </c:pt>
                <c:pt idx="147">
                  <c:v>-5.8369662014513599</c:v>
                </c:pt>
                <c:pt idx="148">
                  <c:v>-5.7160892091535311</c:v>
                </c:pt>
                <c:pt idx="149">
                  <c:v>-5.5944424015449092</c:v>
                </c:pt>
                <c:pt idx="150">
                  <c:v>-5.4720387063549039</c:v>
                </c:pt>
                <c:pt idx="151">
                  <c:v>-5.3488932183405034</c:v>
                </c:pt>
                <c:pt idx="152">
                  <c:v>-5.2250233872210741</c:v>
                </c:pt>
                <c:pt idx="153">
                  <c:v>-5.1004492191029307</c:v>
                </c:pt>
                <c:pt idx="154">
                  <c:v>-4.975193492032183</c:v>
                </c:pt>
                <c:pt idx="155">
                  <c:v>-4.8492819862775454</c:v>
                </c:pt>
                <c:pt idx="156">
                  <c:v>-4.7227437298899115</c:v>
                </c:pt>
                <c:pt idx="157">
                  <c:v>-4.5956112600096315</c:v>
                </c:pt>
                <c:pt idx="158">
                  <c:v>-4.4679209002901805</c:v>
                </c:pt>
                <c:pt idx="159">
                  <c:v>-4.3397130546748617</c:v>
                </c:pt>
                <c:pt idx="160">
                  <c:v>-4.2110325175952301</c:v>
                </c:pt>
                <c:pt idx="161">
                  <c:v>-4.0819288004505614</c:v>
                </c:pt>
                <c:pt idx="162">
                  <c:v>-3.9524564739719992</c:v>
                </c:pt>
                <c:pt idx="163">
                  <c:v>-3.8226755257633362</c:v>
                </c:pt>
                <c:pt idx="164">
                  <c:v>-3.6926517319390095</c:v>
                </c:pt>
                <c:pt idx="165">
                  <c:v>-3.5624570413393735</c:v>
                </c:pt>
                <c:pt idx="166">
                  <c:v>-3.4321699702874198</c:v>
                </c:pt>
                <c:pt idx="167">
                  <c:v>-3.3018760052520664</c:v>
                </c:pt>
                <c:pt idx="168">
                  <c:v>-3.1716680100962829</c:v>
                </c:pt>
                <c:pt idx="169">
                  <c:v>-3.0416466338072183</c:v>
                </c:pt>
                <c:pt idx="170">
                  <c:v>-2.9119207137282368</c:v>
                </c:pt>
                <c:pt idx="171">
                  <c:v>-2.7826076683389918</c:v>
                </c:pt>
                <c:pt idx="172">
                  <c:v>-2.6538338725632342</c:v>
                </c:pt>
                <c:pt idx="173">
                  <c:v>-2.5257350074331226</c:v>
                </c:pt>
                <c:pt idx="174">
                  <c:v>-2.3984563747182155</c:v>
                </c:pt>
                <c:pt idx="175">
                  <c:v>-2.2721531658609431</c:v>
                </c:pt>
                <c:pt idx="176">
                  <c:v>-2.1469906732761213</c:v>
                </c:pt>
                <c:pt idx="177">
                  <c:v>-2.0231444308164122</c:v>
                </c:pt>
                <c:pt idx="178">
                  <c:v>-1.9008002690282231</c:v>
                </c:pt>
                <c:pt idx="179">
                  <c:v>-1.7801542697914057</c:v>
                </c:pt>
                <c:pt idx="180">
                  <c:v>-1.6614126041302921</c:v>
                </c:pt>
                <c:pt idx="181">
                  <c:v>-1.5447912364933294</c:v>
                </c:pt>
                <c:pt idx="182">
                  <c:v>-1.4305154787276122</c:v>
                </c:pt>
                <c:pt idx="183">
                  <c:v>-1.3188193774318502</c:v>
                </c:pt>
                <c:pt idx="184">
                  <c:v>-1.2099449194703267</c:v>
                </c:pt>
                <c:pt idx="185">
                  <c:v>-1.1041410422811879</c:v>
                </c:pt>
                <c:pt idx="186">
                  <c:v>-1.0016624383126898</c:v>
                </c:pt>
                <c:pt idx="187">
                  <c:v>-0.90276814654559123</c:v>
                </c:pt>
                <c:pt idx="188">
                  <c:v>-0.80771992865162734</c:v>
                </c:pt>
                <c:pt idx="189">
                  <c:v>-0.71678043288908522</c:v>
                </c:pt>
                <c:pt idx="190">
                  <c:v>-0.63021115528473581</c:v>
                </c:pt>
                <c:pt idx="191">
                  <c:v>-0.54827021485970306</c:v>
                </c:pt>
                <c:pt idx="192">
                  <c:v>-0.47120996741531107</c:v>
                </c:pt>
                <c:pt idx="193">
                  <c:v>-0.3992744904111783</c:v>
                </c:pt>
                <c:pt idx="194">
                  <c:v>-0.33269697937676967</c:v>
                </c:pt>
                <c:pt idx="195">
                  <c:v>-0.27169710367124811</c:v>
                </c:pt>
                <c:pt idx="196">
                  <c:v>-0.21647837577828466</c:v>
                </c:pt>
                <c:pt idx="197">
                  <c:v>-0.16722559321561503</c:v>
                </c:pt>
                <c:pt idx="198">
                  <c:v>-0.12410241510454141</c:v>
                </c:pt>
                <c:pt idx="199">
                  <c:v>-8.7249136103259961E-2</c:v>
                </c:pt>
                <c:pt idx="200">
                  <c:v>-5.6780718489124485E-2</c:v>
                </c:pt>
                <c:pt idx="201">
                  <c:v>-3.2785138555542132E-2</c:v>
                </c:pt>
                <c:pt idx="202">
                  <c:v>-1.5322096216660343E-2</c:v>
                </c:pt>
                <c:pt idx="203">
                  <c:v>-4.4221270202644625E-3</c:v>
                </c:pt>
                <c:pt idx="204">
                  <c:v>-8.6144065654430156E-5</c:v>
                </c:pt>
                <c:pt idx="205">
                  <c:v>-2.2854241748954786E-3</c:v>
                </c:pt>
                <c:pt idx="206">
                  <c:v>-1.0962038752384634E-2</c:v>
                </c:pt>
                <c:pt idx="207">
                  <c:v>-2.6029715830683871E-2</c:v>
                </c:pt>
                <c:pt idx="208">
                  <c:v>-4.7375106584278764E-2</c:v>
                </c:pt>
                <c:pt idx="209">
                  <c:v>-7.4859417782077886E-2</c:v>
                </c:pt>
                <c:pt idx="210">
                  <c:v>-0.10832036181846887</c:v>
                </c:pt>
                <c:pt idx="211">
                  <c:v>-0.14757436853189862</c:v>
                </c:pt>
                <c:pt idx="212">
                  <c:v>-0.19241899823281947</c:v>
                </c:pt>
                <c:pt idx="213">
                  <c:v>-0.24263549327932976</c:v>
                </c:pt>
                <c:pt idx="214">
                  <c:v>-0.29799140604377544</c:v>
                </c:pt>
                <c:pt idx="215">
                  <c:v>-0.35824324394686358</c:v>
                </c:pt>
                <c:pt idx="216">
                  <c:v>-0.42313907702211917</c:v>
                </c:pt>
                <c:pt idx="217">
                  <c:v>-0.49242105976709738</c:v>
                </c:pt>
                <c:pt idx="218">
                  <c:v>-0.56582782636388484</c:v>
                </c:pt>
                <c:pt idx="219">
                  <c:v>-0.64309672623952874</c:v>
                </c:pt>
                <c:pt idx="220">
                  <c:v>-0.72396587495849696</c:v>
                </c:pt>
                <c:pt idx="221">
                  <c:v>-0.80817600322250294</c:v>
                </c:pt>
                <c:pt idx="222">
                  <c:v>-0.89547209400277106</c:v>
                </c:pt>
                <c:pt idx="223">
                  <c:v>-0.98560480432940012</c:v>
                </c:pt>
                <c:pt idx="224">
                  <c:v>-1.0783316738719473</c:v>
                </c:pt>
                <c:pt idx="225">
                  <c:v>-1.1734181270970898</c:v>
                </c:pt>
                <c:pt idx="226">
                  <c:v>-1.2706382794726543</c:v>
                </c:pt>
                <c:pt idx="227">
                  <c:v>-1.3697755609434201</c:v>
                </c:pt>
                <c:pt idx="228">
                  <c:v>-1.4706231718043106</c:v>
                </c:pt>
                <c:pt idx="229">
                  <c:v>-1.5729843872390727</c:v>
                </c:pt>
                <c:pt idx="230">
                  <c:v>-1.6766727272865762</c:v>
                </c:pt>
                <c:pt idx="231">
                  <c:v>-1.7815120089551724</c:v>
                </c:pt>
                <c:pt idx="232">
                  <c:v>-1.8873362967376845</c:v>
                </c:pt>
                <c:pt idx="233">
                  <c:v>-1.993989766991465</c:v>
                </c:pt>
                <c:pt idx="234">
                  <c:v>-2.1013265006274424</c:v>
                </c:pt>
                <c:pt idx="235">
                  <c:v>-2.2092102173824482</c:v>
                </c:pt>
                <c:pt idx="236">
                  <c:v>-2.3175139636957747</c:v>
                </c:pt>
                <c:pt idx="237">
                  <c:v>-2.4261197649279778</c:v>
                </c:pt>
                <c:pt idx="238">
                  <c:v>-2.5349182513908532</c:v>
                </c:pt>
                <c:pt idx="239">
                  <c:v>-2.6438082664336098</c:v>
                </c:pt>
                <c:pt idx="240">
                  <c:v>-2.7526964636742264</c:v>
                </c:pt>
                <c:pt idx="241">
                  <c:v>-2.8614968993937411</c:v>
                </c:pt>
                <c:pt idx="242">
                  <c:v>-2.9701306251305652</c:v>
                </c:pt>
                <c:pt idx="243">
                  <c:v>-3.0785252846293898</c:v>
                </c:pt>
                <c:pt idx="244">
                  <c:v>-3.1866147185118034</c:v>
                </c:pt>
                <c:pt idx="245">
                  <c:v>-3.2943385793437936</c:v>
                </c:pt>
                <c:pt idx="246">
                  <c:v>-3.4016419591700982</c:v>
                </c:pt>
                <c:pt idx="247">
                  <c:v>-3.508475031065184</c:v>
                </c:pt>
                <c:pt idx="248">
                  <c:v>-3.6147927058059031</c:v>
                </c:pt>
                <c:pt idx="249">
                  <c:v>-3.7205543043939477</c:v>
                </c:pt>
                <c:pt idx="250">
                  <c:v>-3.8257232468434337</c:v>
                </c:pt>
                <c:pt idx="251">
                  <c:v>-3.9302667573875461</c:v>
                </c:pt>
                <c:pt idx="252">
                  <c:v>-4.0341555860481657</c:v>
                </c:pt>
                <c:pt idx="253">
                  <c:v>-4.1373637463402853</c:v>
                </c:pt>
                <c:pt idx="254">
                  <c:v>-4.2398682687504898</c:v>
                </c:pt>
                <c:pt idx="255">
                  <c:v>-4.3416489695237646</c:v>
                </c:pt>
                <c:pt idx="256">
                  <c:v>-4.4426882342157352</c:v>
                </c:pt>
                <c:pt idx="257">
                  <c:v>-4.5429708154118318</c:v>
                </c:pt>
                <c:pt idx="258">
                  <c:v>-4.6424836439765027</c:v>
                </c:pt>
                <c:pt idx="259">
                  <c:v>-4.7412156531737306</c:v>
                </c:pt>
                <c:pt idx="260">
                  <c:v>-4.8391576149889755</c:v>
                </c:pt>
                <c:pt idx="261">
                  <c:v>-4.9363019879833949</c:v>
                </c:pt>
                <c:pt idx="262">
                  <c:v>-5.0326427760168873</c:v>
                </c:pt>
                <c:pt idx="263">
                  <c:v>-5.1281753971922059</c:v>
                </c:pt>
                <c:pt idx="264">
                  <c:v>-5.2228965623890282</c:v>
                </c:pt>
                <c:pt idx="265">
                  <c:v>-5.3168041627797304</c:v>
                </c:pt>
                <c:pt idx="266">
                  <c:v>-5.4098971657429749</c:v>
                </c:pt>
                <c:pt idx="267">
                  <c:v>-5.5021755186170127</c:v>
                </c:pt>
                <c:pt idx="268">
                  <c:v>-5.5936400597621159</c:v>
                </c:pt>
                <c:pt idx="269">
                  <c:v>-5.6842924364292369</c:v>
                </c:pt>
                <c:pt idx="270">
                  <c:v>-5.7741350289594751</c:v>
                </c:pt>
                <c:pt idx="271">
                  <c:v>-5.8631708808665834</c:v>
                </c:pt>
                <c:pt idx="272">
                  <c:v>-5.9514036343815828</c:v>
                </c:pt>
                <c:pt idx="273">
                  <c:v>-6.0388374710646353</c:v>
                </c:pt>
                <c:pt idx="274">
                  <c:v>-6.1254770571142769</c:v>
                </c:pt>
                <c:pt idx="275">
                  <c:v>-6.2113274930287998</c:v>
                </c:pt>
                <c:pt idx="276">
                  <c:v>-6.2963942672970754</c:v>
                </c:pt>
                <c:pt idx="277">
                  <c:v>-6.3806832138182488</c:v>
                </c:pt>
                <c:pt idx="278">
                  <c:v>-6.464200472770675</c:v>
                </c:pt>
                <c:pt idx="279">
                  <c:v>-6.5469524546695981</c:v>
                </c:pt>
                <c:pt idx="280">
                  <c:v>-6.6289458073721041</c:v>
                </c:pt>
                <c:pt idx="281">
                  <c:v>-6.7101873858046428</c:v>
                </c:pt>
                <c:pt idx="282">
                  <c:v>-6.7906842242050827</c:v>
                </c:pt>
                <c:pt idx="283">
                  <c:v>-6.870443510686278</c:v>
                </c:pt>
                <c:pt idx="284">
                  <c:v>-6.9494725639422139</c:v>
                </c:pt>
                <c:pt idx="285">
                  <c:v>-7.027778811931304</c:v>
                </c:pt>
                <c:pt idx="286">
                  <c:v>-7.1053697723834874</c:v>
                </c:pt>
                <c:pt idx="287">
                  <c:v>-7.1822530349893823</c:v>
                </c:pt>
                <c:pt idx="288">
                  <c:v>-7.2584362451403814</c:v>
                </c:pt>
                <c:pt idx="289">
                  <c:v>-7.3339270890984789</c:v>
                </c:pt>
                <c:pt idx="290">
                  <c:v>-7.4087332804836334</c:v>
                </c:pt>
                <c:pt idx="291">
                  <c:v>-7.4828625479754578</c:v>
                </c:pt>
                <c:pt idx="292">
                  <c:v>-7.5563226241332551</c:v>
                </c:pt>
                <c:pt idx="293">
                  <c:v>-7.6291212352462567</c:v>
                </c:pt>
                <c:pt idx="294">
                  <c:v>-7.7012660921324771</c:v>
                </c:pt>
                <c:pt idx="295">
                  <c:v>-7.7727648818108364</c:v>
                </c:pt>
                <c:pt idx="296">
                  <c:v>-7.8436252599769984</c:v>
                </c:pt>
                <c:pt idx="297">
                  <c:v>-7.9138548442187879</c:v>
                </c:pt>
                <c:pt idx="298">
                  <c:v>-7.9834612079119625</c:v>
                </c:pt>
                <c:pt idx="299">
                  <c:v>-8.0524518747415481</c:v>
                </c:pt>
                <c:pt idx="300">
                  <c:v>-8.1208343137984365</c:v>
                </c:pt>
                <c:pt idx="301">
                  <c:v>-8.1886159352047159</c:v>
                </c:pt>
                <c:pt idx="302">
                  <c:v>-8.2558040862244688</c:v>
                </c:pt>
                <c:pt idx="303">
                  <c:v>-8.3224060478208433</c:v>
                </c:pt>
                <c:pt idx="304">
                  <c:v>-8.3884290316225645</c:v>
                </c:pt>
                <c:pt idx="305">
                  <c:v>-8.4538801772661447</c:v>
                </c:pt>
                <c:pt idx="306">
                  <c:v>-8.5187665500828285</c:v>
                </c:pt>
                <c:pt idx="307">
                  <c:v>-8.5830951391014949</c:v>
                </c:pt>
                <c:pt idx="308">
                  <c:v>-8.6468728553410159</c:v>
                </c:pt>
                <c:pt idx="309">
                  <c:v>-8.7101065303676766</c:v>
                </c:pt>
                <c:pt idx="310">
                  <c:v>-8.7728029150951912</c:v>
                </c:pt>
                <c:pt idx="311">
                  <c:v>-8.8349686788064794</c:v>
                </c:pt>
                <c:pt idx="312">
                  <c:v>-8.8966104083780824</c:v>
                </c:pt>
                <c:pt idx="313">
                  <c:v>-8.9577346076895914</c:v>
                </c:pt>
                <c:pt idx="314">
                  <c:v>-9.018347697201758</c:v>
                </c:pt>
                <c:pt idx="315">
                  <c:v>-9.0784560136883528</c:v>
                </c:pt>
                <c:pt idx="316">
                  <c:v>-9.1380658101078858</c:v>
                </c:pt>
                <c:pt idx="317">
                  <c:v>-9.1971832556023791</c:v>
                </c:pt>
                <c:pt idx="318">
                  <c:v>-9.2558144356117253</c:v>
                </c:pt>
                <c:pt idx="319">
                  <c:v>-9.3139653520923531</c:v>
                </c:pt>
                <c:pt idx="320">
                  <c:v>-9.3716419238307225</c:v>
                </c:pt>
                <c:pt idx="321">
                  <c:v>-9.4288499868420992</c:v>
                </c:pt>
                <c:pt idx="322">
                  <c:v>-9.4855952948463109</c:v>
                </c:pt>
                <c:pt idx="323">
                  <c:v>-9.5418835198127603</c:v>
                </c:pt>
                <c:pt idx="324">
                  <c:v>-9.5977202525673491</c:v>
                </c:pt>
                <c:pt idx="325">
                  <c:v>-9.6531110034549013</c:v>
                </c:pt>
                <c:pt idx="326">
                  <c:v>-9.7080612030509243</c:v>
                </c:pt>
                <c:pt idx="327">
                  <c:v>-9.7625762029172076</c:v>
                </c:pt>
                <c:pt idx="328">
                  <c:v>-9.8166612763960259</c:v>
                </c:pt>
                <c:pt idx="329">
                  <c:v>-9.8703216194383323</c:v>
                </c:pt>
                <c:pt idx="330">
                  <c:v>-9.9235623514616726</c:v>
                </c:pt>
                <c:pt idx="331">
                  <c:v>-9.9763885162336532</c:v>
                </c:pt>
                <c:pt idx="332">
                  <c:v>-10.028805082777552</c:v>
                </c:pt>
                <c:pt idx="333">
                  <c:v>-10.080816946296585</c:v>
                </c:pt>
                <c:pt idx="334">
                  <c:v>-10.13242892911383</c:v>
                </c:pt>
                <c:pt idx="335">
                  <c:v>-10.18364578162501</c:v>
                </c:pt>
                <c:pt idx="336">
                  <c:v>-10.234472183261605</c:v>
                </c:pt>
                <c:pt idx="337">
                  <c:v>-10.284912743461824</c:v>
                </c:pt>
                <c:pt idx="338">
                  <c:v>-10.334972002647538</c:v>
                </c:pt>
                <c:pt idx="339">
                  <c:v>-10.384654433204904</c:v>
                </c:pt>
                <c:pt idx="340">
                  <c:v>-10.433964440467275</c:v>
                </c:pt>
                <c:pt idx="341">
                  <c:v>-10.482906363698472</c:v>
                </c:pt>
                <c:pt idx="342">
                  <c:v>-10.53148447707507</c:v>
                </c:pt>
                <c:pt idx="343">
                  <c:v>-10.579702990666435</c:v>
                </c:pt>
                <c:pt idx="344">
                  <c:v>-10.627566051411206</c:v>
                </c:pt>
                <c:pt idx="345">
                  <c:v>-10.675077744089087</c:v>
                </c:pt>
                <c:pt idx="346">
                  <c:v>-10.722242092287201</c:v>
                </c:pt>
                <c:pt idx="347">
                  <c:v>-10.769063059359782</c:v>
                </c:pt>
                <c:pt idx="348">
                  <c:v>-10.815544549380757</c:v>
                </c:pt>
                <c:pt idx="349">
                  <c:v>-10.861690408088194</c:v>
                </c:pt>
                <c:pt idx="350">
                  <c:v>-10.907504423820216</c:v>
                </c:pt>
                <c:pt idx="351">
                  <c:v>-10.952990328441706</c:v>
                </c:pt>
                <c:pt idx="352">
                  <c:v>-10.998151798261322</c:v>
                </c:pt>
                <c:pt idx="353">
                  <c:v>-11.042992454938382</c:v>
                </c:pt>
                <c:pt idx="354">
                  <c:v>-11.087515866379295</c:v>
                </c:pt>
                <c:pt idx="355">
                  <c:v>-11.131725547623077</c:v>
                </c:pt>
                <c:pt idx="356">
                  <c:v>-11.175624961715771</c:v>
                </c:pt>
                <c:pt idx="357">
                  <c:v>-11.219217520573551</c:v>
                </c:pt>
                <c:pt idx="358">
                  <c:v>-11.262506585834196</c:v>
                </c:pt>
                <c:pt idx="359">
                  <c:v>-11.305495469696851</c:v>
                </c:pt>
                <c:pt idx="360">
                  <c:v>-11.348187435749892</c:v>
                </c:pt>
                <c:pt idx="361">
                  <c:v>-11.390585699786866</c:v>
                </c:pt>
                <c:pt idx="362">
                  <c:v>-11.432693430610312</c:v>
                </c:pt>
                <c:pt idx="363">
                  <c:v>-11.474513750823514</c:v>
                </c:pt>
                <c:pt idx="364">
                  <c:v>-11.516049737610089</c:v>
                </c:pt>
                <c:pt idx="365">
                  <c:v>-11.557304423501479</c:v>
                </c:pt>
                <c:pt idx="366">
                  <c:v>-11.598280797132272</c:v>
                </c:pt>
                <c:pt idx="367">
                  <c:v>-11.638981803983356</c:v>
                </c:pt>
                <c:pt idx="368">
                  <c:v>-11.679410347113159</c:v>
                </c:pt>
                <c:pt idx="369">
                  <c:v>-11.71956928787672</c:v>
                </c:pt>
                <c:pt idx="370">
                  <c:v>-11.759461446632965</c:v>
                </c:pt>
                <c:pt idx="371">
                  <c:v>-11.799089603439974</c:v>
                </c:pt>
                <c:pt idx="372">
                  <c:v>-11.838456498738672</c:v>
                </c:pt>
                <c:pt idx="373">
                  <c:v>-11.877564834024668</c:v>
                </c:pt>
                <c:pt idx="374">
                  <c:v>-11.916417272508683</c:v>
                </c:pt>
                <c:pt idx="375">
                  <c:v>-11.955016439765476</c:v>
                </c:pt>
                <c:pt idx="376">
                  <c:v>-11.993364924371456</c:v>
                </c:pt>
                <c:pt idx="377">
                  <c:v>-12.031465278531176</c:v>
                </c:pt>
                <c:pt idx="378">
                  <c:v>-12.069320018692666</c:v>
                </c:pt>
                <c:pt idx="379">
                  <c:v>-12.106931626151971</c:v>
                </c:pt>
                <c:pt idx="380">
                  <c:v>-12.14430254764685</c:v>
                </c:pt>
                <c:pt idx="381">
                  <c:v>-12.181435195939873</c:v>
                </c:pt>
                <c:pt idx="382">
                  <c:v>-12.21833195039104</c:v>
                </c:pt>
                <c:pt idx="383">
                  <c:v>-12.254995157520092</c:v>
                </c:pt>
                <c:pt idx="384">
                  <c:v>-12.291427131558621</c:v>
                </c:pt>
                <c:pt idx="385">
                  <c:v>-12.327630154992184</c:v>
                </c:pt>
                <c:pt idx="386">
                  <c:v>-12.363606479092542</c:v>
                </c:pt>
                <c:pt idx="387">
                  <c:v>-12.399358324440193</c:v>
                </c:pt>
                <c:pt idx="388">
                  <c:v>-12.434887881437348</c:v>
                </c:pt>
                <c:pt idx="389">
                  <c:v>-12.470197310811526</c:v>
                </c:pt>
                <c:pt idx="390">
                  <c:v>-12.505288744109864</c:v>
                </c:pt>
                <c:pt idx="391">
                  <c:v>-12.540164284184385</c:v>
                </c:pt>
                <c:pt idx="392">
                  <c:v>-12.574826005668305</c:v>
                </c:pt>
                <c:pt idx="393">
                  <c:v>-12.609275955443589</c:v>
                </c:pt>
                <c:pt idx="394">
                  <c:v>-12.64351615309983</c:v>
                </c:pt>
                <c:pt idx="395">
                  <c:v>-12.677548591384692</c:v>
                </c:pt>
                <c:pt idx="396">
                  <c:v>-12.711375236646056</c:v>
                </c:pt>
                <c:pt idx="397">
                  <c:v>-12.744998029265901</c:v>
                </c:pt>
                <c:pt idx="398">
                  <c:v>-12.778418884086243</c:v>
                </c:pt>
                <c:pt idx="399">
                  <c:v>-12.811639690827171</c:v>
                </c:pt>
                <c:pt idx="400">
                  <c:v>-12.844662314497102</c:v>
                </c:pt>
                <c:pt idx="401">
                  <c:v>-12.877488595795526</c:v>
                </c:pt>
                <c:pt idx="402">
                  <c:v>-12.910120351508205</c:v>
                </c:pt>
                <c:pt idx="403">
                  <c:v>-12.942559374895131</c:v>
                </c:pt>
                <c:pt idx="404">
                  <c:v>-12.974807436071288</c:v>
                </c:pt>
                <c:pt idx="405">
                  <c:v>-13.006866282380344</c:v>
                </c:pt>
                <c:pt idx="406">
                  <c:v>-13.038737638761486</c:v>
                </c:pt>
                <c:pt idx="407">
                  <c:v>-13.070423208109432</c:v>
                </c:pt>
                <c:pt idx="408">
                  <c:v>-13.101924671627872</c:v>
                </c:pt>
                <c:pt idx="409">
                  <c:v>-13.133243689176247</c:v>
                </c:pt>
                <c:pt idx="410">
                  <c:v>-13.164381899610358</c:v>
                </c:pt>
                <c:pt idx="411">
                  <c:v>-13.195340921116454</c:v>
                </c:pt>
                <c:pt idx="412">
                  <c:v>-13.226122351539392</c:v>
                </c:pt>
                <c:pt idx="413">
                  <c:v>-13.256727768704621</c:v>
                </c:pt>
                <c:pt idx="414">
                  <c:v>-13.287158730734346</c:v>
                </c:pt>
                <c:pt idx="415">
                  <c:v>-13.317416776357838</c:v>
                </c:pt>
                <c:pt idx="416">
                  <c:v>-13.347503425216106</c:v>
                </c:pt>
                <c:pt idx="417">
                  <c:v>-13.377420178160957</c:v>
                </c:pt>
                <c:pt idx="418">
                  <c:v>-13.407168517548664</c:v>
                </c:pt>
                <c:pt idx="419">
                  <c:v>-13.436749907528181</c:v>
                </c:pt>
                <c:pt idx="420">
                  <c:v>-13.466165794324198</c:v>
                </c:pt>
                <c:pt idx="421">
                  <c:v>-13.495417606515016</c:v>
                </c:pt>
                <c:pt idx="422">
                  <c:v>-13.524506755305381</c:v>
                </c:pt>
                <c:pt idx="423">
                  <c:v>-13.553434634794341</c:v>
                </c:pt>
                <c:pt idx="424">
                  <c:v>-13.582202622238349</c:v>
                </c:pt>
                <c:pt idx="425">
                  <c:v>-13.610812078309511</c:v>
                </c:pt>
                <c:pt idx="426">
                  <c:v>-13.639264347349236</c:v>
                </c:pt>
                <c:pt idx="427">
                  <c:v>-13.667560757617302</c:v>
                </c:pt>
                <c:pt idx="428">
                  <c:v>-13.695702621536483</c:v>
                </c:pt>
                <c:pt idx="429">
                  <c:v>-13.723691235932696</c:v>
                </c:pt>
                <c:pt idx="430">
                  <c:v>-13.751527882271004</c:v>
                </c:pt>
                <c:pt idx="431">
                  <c:v>-13.77921382688722</c:v>
                </c:pt>
                <c:pt idx="432">
                  <c:v>-13.806750321215542</c:v>
                </c:pt>
                <c:pt idx="433">
                  <c:v>-13.834138602012056</c:v>
                </c:pt>
                <c:pt idx="434">
                  <c:v>-13.861379891574249</c:v>
                </c:pt>
                <c:pt idx="435">
                  <c:v>-13.888475397956714</c:v>
                </c:pt>
                <c:pt idx="436">
                  <c:v>-13.915426315182968</c:v>
                </c:pt>
                <c:pt idx="437">
                  <c:v>-13.942233823453559</c:v>
                </c:pt>
                <c:pt idx="438">
                  <c:v>-13.968899089350511</c:v>
                </c:pt>
                <c:pt idx="439">
                  <c:v>-13.995423266038149</c:v>
                </c:pt>
                <c:pt idx="440">
                  <c:v>-14.021807493460452</c:v>
                </c:pt>
                <c:pt idx="441">
                  <c:v>-14.048052898534905</c:v>
                </c:pt>
                <c:pt idx="442">
                  <c:v>-14.074160595342986</c:v>
                </c:pt>
                <c:pt idx="443">
                  <c:v>-14.10013168531732</c:v>
                </c:pt>
                <c:pt idx="444">
                  <c:v>-14.125967257425604</c:v>
                </c:pt>
                <c:pt idx="445">
                  <c:v>-14.151668388351336</c:v>
                </c:pt>
                <c:pt idx="446">
                  <c:v>-14.177236142671379</c:v>
                </c:pt>
                <c:pt idx="447">
                  <c:v>-14.202671573030511</c:v>
                </c:pt>
                <c:pt idx="448">
                  <c:v>-14.227975720312928</c:v>
                </c:pt>
                <c:pt idx="449">
                  <c:v>-14.253149613810823</c:v>
                </c:pt>
                <c:pt idx="450">
                  <c:v>-14.27819427139006</c:v>
                </c:pt>
                <c:pt idx="451">
                  <c:v>-14.303110699653026</c:v>
                </c:pt>
                <c:pt idx="452">
                  <c:v>-14.327899894098682</c:v>
                </c:pt>
                <c:pt idx="453">
                  <c:v>-14.35256283927991</c:v>
                </c:pt>
                <c:pt idx="454">
                  <c:v>-14.377100508958183</c:v>
                </c:pt>
                <c:pt idx="455">
                  <c:v>-14.401513866255568</c:v>
                </c:pt>
                <c:pt idx="456">
                  <c:v>-14.425803863804283</c:v>
                </c:pt>
                <c:pt idx="457">
                  <c:v>-14.449971443893553</c:v>
                </c:pt>
                <c:pt idx="458">
                  <c:v>-14.474017538614131</c:v>
                </c:pt>
                <c:pt idx="459">
                  <c:v>-14.497943070000357</c:v>
                </c:pt>
                <c:pt idx="460">
                  <c:v>-14.521748950169806</c:v>
                </c:pt>
                <c:pt idx="461">
                  <c:v>-14.545436081460645</c:v>
                </c:pt>
                <c:pt idx="462">
                  <c:v>-14.569005356566677</c:v>
                </c:pt>
                <c:pt idx="463">
                  <c:v>-14.592457658670146</c:v>
                </c:pt>
                <c:pt idx="464">
                  <c:v>-14.615793861572319</c:v>
                </c:pt>
                <c:pt idx="465">
                  <c:v>-14.639014829821946</c:v>
                </c:pt>
                <c:pt idx="466">
                  <c:v>-14.662121418841584</c:v>
                </c:pt>
                <c:pt idx="467">
                  <c:v>-14.685114475051828</c:v>
                </c:pt>
                <c:pt idx="468">
                  <c:v>-14.707994835993489</c:v>
                </c:pt>
                <c:pt idx="469">
                  <c:v>-14.730763330447843</c:v>
                </c:pt>
                <c:pt idx="470">
                  <c:v>-14.753420778554817</c:v>
                </c:pt>
                <c:pt idx="471">
                  <c:v>-14.775967991929313</c:v>
                </c:pt>
                <c:pt idx="472">
                  <c:v>-14.79840577377562</c:v>
                </c:pt>
                <c:pt idx="473">
                  <c:v>-14.820734918999992</c:v>
                </c:pt>
                <c:pt idx="474">
                  <c:v>-14.842956214321335</c:v>
                </c:pt>
                <c:pt idx="475">
                  <c:v>-14.865070438380211</c:v>
                </c:pt>
                <c:pt idx="476">
                  <c:v>-14.887078361846019</c:v>
                </c:pt>
                <c:pt idx="477">
                  <c:v>-14.908980747522433</c:v>
                </c:pt>
                <c:pt idx="478">
                  <c:v>-14.930778350451243</c:v>
                </c:pt>
                <c:pt idx="479">
                  <c:v>-14.952471918014435</c:v>
                </c:pt>
                <c:pt idx="480">
                  <c:v>-14.974062190034726</c:v>
                </c:pt>
                <c:pt idx="481">
                  <c:v>-14.995549898874431</c:v>
                </c:pt>
                <c:pt idx="482">
                  <c:v>-15.016935769532827</c:v>
                </c:pt>
                <c:pt idx="483">
                  <c:v>-15.038220519741918</c:v>
                </c:pt>
                <c:pt idx="484">
                  <c:v>-15.059404860060736</c:v>
                </c:pt>
                <c:pt idx="485">
                  <c:v>-15.080489493968127</c:v>
                </c:pt>
                <c:pt idx="486">
                  <c:v>-15.101475117954102</c:v>
                </c:pt>
                <c:pt idx="487">
                  <c:v>-15.122362421609733</c:v>
                </c:pt>
                <c:pt idx="488">
                  <c:v>-15.143152087715663</c:v>
                </c:pt>
                <c:pt idx="489">
                  <c:v>-15.163844792329266</c:v>
                </c:pt>
                <c:pt idx="490">
                  <c:v>-15.18444120487035</c:v>
                </c:pt>
                <c:pt idx="491">
                  <c:v>-15.204941988205665</c:v>
                </c:pt>
                <c:pt idx="492">
                  <c:v>-15.225347798732018</c:v>
                </c:pt>
                <c:pt idx="493">
                  <c:v>-15.24565928645811</c:v>
                </c:pt>
                <c:pt idx="494">
                  <c:v>-15.265877095085171</c:v>
                </c:pt>
                <c:pt idx="495">
                  <c:v>-15.286001862086273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F6-42D3-A26A-3DDA0D70D3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2845664"/>
        <c:axId val="312842336"/>
      </c:scatterChart>
      <c:scatterChart>
        <c:scatterStyle val="lineMarker"/>
        <c:varyColors val="0"/>
        <c:ser>
          <c:idx val="1"/>
          <c:order val="1"/>
          <c:tx>
            <c:v>リターンロス</c:v>
          </c:tx>
          <c:spPr>
            <a:ln w="15875" cap="rnd">
              <a:solidFill>
                <a:schemeClr val="tx1">
                  <a:lumMod val="95000"/>
                  <a:lumOff val="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演算処理!$AG$33:$AG$528</c:f>
              <c:numCache>
                <c:formatCode>General</c:formatCode>
                <c:ptCount val="496"/>
                <c:pt idx="0">
                  <c:v>0.90049999999999997</c:v>
                </c:pt>
                <c:pt idx="1">
                  <c:v>0.90099999999999991</c:v>
                </c:pt>
                <c:pt idx="2">
                  <c:v>0.90149999999999986</c:v>
                </c:pt>
                <c:pt idx="3">
                  <c:v>0.9019999999999998</c:v>
                </c:pt>
                <c:pt idx="4">
                  <c:v>0.90249999999999975</c:v>
                </c:pt>
                <c:pt idx="5">
                  <c:v>0.90299999999999969</c:v>
                </c:pt>
                <c:pt idx="6">
                  <c:v>0.90349999999999964</c:v>
                </c:pt>
                <c:pt idx="7">
                  <c:v>0.90399999999999958</c:v>
                </c:pt>
                <c:pt idx="8">
                  <c:v>0.90449999999999953</c:v>
                </c:pt>
                <c:pt idx="9">
                  <c:v>0.90499999999999947</c:v>
                </c:pt>
                <c:pt idx="10">
                  <c:v>0.90549999999999942</c:v>
                </c:pt>
                <c:pt idx="11">
                  <c:v>0.90599999999999936</c:v>
                </c:pt>
                <c:pt idx="12">
                  <c:v>0.90649999999999931</c:v>
                </c:pt>
                <c:pt idx="13">
                  <c:v>0.90699999999999925</c:v>
                </c:pt>
                <c:pt idx="14">
                  <c:v>0.9074999999999992</c:v>
                </c:pt>
                <c:pt idx="15">
                  <c:v>0.90799999999999914</c:v>
                </c:pt>
                <c:pt idx="16">
                  <c:v>0.90849999999999909</c:v>
                </c:pt>
                <c:pt idx="17">
                  <c:v>0.90899999999999903</c:v>
                </c:pt>
                <c:pt idx="18">
                  <c:v>0.90949999999999898</c:v>
                </c:pt>
                <c:pt idx="19">
                  <c:v>0.90999999999999892</c:v>
                </c:pt>
                <c:pt idx="20">
                  <c:v>0.91049999999999887</c:v>
                </c:pt>
                <c:pt idx="21">
                  <c:v>0.91099999999999881</c:v>
                </c:pt>
                <c:pt idx="22">
                  <c:v>0.91149999999999876</c:v>
                </c:pt>
                <c:pt idx="23">
                  <c:v>0.9119999999999987</c:v>
                </c:pt>
                <c:pt idx="24">
                  <c:v>0.91249999999999865</c:v>
                </c:pt>
                <c:pt idx="25">
                  <c:v>0.91299999999999859</c:v>
                </c:pt>
                <c:pt idx="26">
                  <c:v>0.91349999999999854</c:v>
                </c:pt>
                <c:pt idx="27">
                  <c:v>0.91399999999999848</c:v>
                </c:pt>
                <c:pt idx="28">
                  <c:v>0.91449999999999843</c:v>
                </c:pt>
                <c:pt idx="29">
                  <c:v>0.91499999999999837</c:v>
                </c:pt>
                <c:pt idx="30">
                  <c:v>0.91549999999999832</c:v>
                </c:pt>
                <c:pt idx="31">
                  <c:v>0.91599999999999826</c:v>
                </c:pt>
                <c:pt idx="32">
                  <c:v>0.9164999999999982</c:v>
                </c:pt>
                <c:pt idx="33">
                  <c:v>0.91699999999999815</c:v>
                </c:pt>
                <c:pt idx="34">
                  <c:v>0.91749999999999809</c:v>
                </c:pt>
                <c:pt idx="35">
                  <c:v>0.91799999999999804</c:v>
                </c:pt>
                <c:pt idx="36">
                  <c:v>0.91849999999999798</c:v>
                </c:pt>
                <c:pt idx="37">
                  <c:v>0.91899999999999793</c:v>
                </c:pt>
                <c:pt idx="38">
                  <c:v>0.91949999999999787</c:v>
                </c:pt>
                <c:pt idx="39">
                  <c:v>0.91999999999999782</c:v>
                </c:pt>
                <c:pt idx="40">
                  <c:v>0.92049999999999776</c:v>
                </c:pt>
                <c:pt idx="41">
                  <c:v>0.92099999999999771</c:v>
                </c:pt>
                <c:pt idx="42">
                  <c:v>0.92149999999999765</c:v>
                </c:pt>
                <c:pt idx="43">
                  <c:v>0.9219999999999976</c:v>
                </c:pt>
                <c:pt idx="44">
                  <c:v>0.92249999999999754</c:v>
                </c:pt>
                <c:pt idx="45">
                  <c:v>0.92299999999999749</c:v>
                </c:pt>
                <c:pt idx="46">
                  <c:v>0.92349999999999743</c:v>
                </c:pt>
                <c:pt idx="47">
                  <c:v>0.92399999999999738</c:v>
                </c:pt>
                <c:pt idx="48">
                  <c:v>0.92449999999999732</c:v>
                </c:pt>
                <c:pt idx="49">
                  <c:v>0.92499999999999727</c:v>
                </c:pt>
                <c:pt idx="50">
                  <c:v>0.92549999999999721</c:v>
                </c:pt>
                <c:pt idx="51">
                  <c:v>0.92599999999999716</c:v>
                </c:pt>
                <c:pt idx="52">
                  <c:v>0.9264999999999971</c:v>
                </c:pt>
                <c:pt idx="53">
                  <c:v>0.92699999999999705</c:v>
                </c:pt>
                <c:pt idx="54">
                  <c:v>0.92749999999999699</c:v>
                </c:pt>
                <c:pt idx="55">
                  <c:v>0.92799999999999694</c:v>
                </c:pt>
                <c:pt idx="56">
                  <c:v>0.92849999999999688</c:v>
                </c:pt>
                <c:pt idx="57">
                  <c:v>0.92899999999999683</c:v>
                </c:pt>
                <c:pt idx="58">
                  <c:v>0.92949999999999677</c:v>
                </c:pt>
                <c:pt idx="59">
                  <c:v>0.92999999999999672</c:v>
                </c:pt>
                <c:pt idx="60">
                  <c:v>0.93049999999999666</c:v>
                </c:pt>
                <c:pt idx="61">
                  <c:v>0.93099999999999661</c:v>
                </c:pt>
                <c:pt idx="62">
                  <c:v>0.93149999999999655</c:v>
                </c:pt>
                <c:pt idx="63">
                  <c:v>0.9319999999999965</c:v>
                </c:pt>
                <c:pt idx="64">
                  <c:v>0.93249999999999644</c:v>
                </c:pt>
                <c:pt idx="65">
                  <c:v>0.93299999999999639</c:v>
                </c:pt>
                <c:pt idx="66">
                  <c:v>0.93349999999999633</c:v>
                </c:pt>
                <c:pt idx="67">
                  <c:v>0.93399999999999628</c:v>
                </c:pt>
                <c:pt idx="68">
                  <c:v>0.93449999999999622</c:v>
                </c:pt>
                <c:pt idx="69">
                  <c:v>0.93499999999999617</c:v>
                </c:pt>
                <c:pt idx="70">
                  <c:v>0.93549999999999611</c:v>
                </c:pt>
                <c:pt idx="71">
                  <c:v>0.93599999999999606</c:v>
                </c:pt>
                <c:pt idx="72">
                  <c:v>0.936499999999996</c:v>
                </c:pt>
                <c:pt idx="73">
                  <c:v>0.93699999999999595</c:v>
                </c:pt>
                <c:pt idx="74">
                  <c:v>0.93749999999999589</c:v>
                </c:pt>
                <c:pt idx="75">
                  <c:v>0.93799999999999584</c:v>
                </c:pt>
                <c:pt idx="76">
                  <c:v>0.93849999999999578</c:v>
                </c:pt>
                <c:pt idx="77">
                  <c:v>0.93899999999999573</c:v>
                </c:pt>
                <c:pt idx="78">
                  <c:v>0.93949999999999567</c:v>
                </c:pt>
                <c:pt idx="79">
                  <c:v>0.93999999999999562</c:v>
                </c:pt>
                <c:pt idx="80">
                  <c:v>0.94049999999999556</c:v>
                </c:pt>
                <c:pt idx="81">
                  <c:v>0.94099999999999551</c:v>
                </c:pt>
                <c:pt idx="82">
                  <c:v>0.94149999999999545</c:v>
                </c:pt>
                <c:pt idx="83">
                  <c:v>0.9419999999999954</c:v>
                </c:pt>
                <c:pt idx="84">
                  <c:v>0.94249999999999534</c:v>
                </c:pt>
                <c:pt idx="85">
                  <c:v>0.94299999999999529</c:v>
                </c:pt>
                <c:pt idx="86">
                  <c:v>0.94349999999999523</c:v>
                </c:pt>
                <c:pt idx="87">
                  <c:v>0.94399999999999518</c:v>
                </c:pt>
                <c:pt idx="88">
                  <c:v>0.94449999999999512</c:v>
                </c:pt>
                <c:pt idx="89">
                  <c:v>0.94499999999999507</c:v>
                </c:pt>
                <c:pt idx="90">
                  <c:v>0.94549999999999501</c:v>
                </c:pt>
                <c:pt idx="91">
                  <c:v>0.94599999999999496</c:v>
                </c:pt>
                <c:pt idx="92">
                  <c:v>0.9464999999999949</c:v>
                </c:pt>
                <c:pt idx="93">
                  <c:v>0.94699999999999485</c:v>
                </c:pt>
                <c:pt idx="94">
                  <c:v>0.94749999999999479</c:v>
                </c:pt>
                <c:pt idx="95">
                  <c:v>0.94799999999999474</c:v>
                </c:pt>
                <c:pt idx="96">
                  <c:v>0.94849999999999468</c:v>
                </c:pt>
                <c:pt idx="97">
                  <c:v>0.94899999999999463</c:v>
                </c:pt>
                <c:pt idx="98">
                  <c:v>0.94949999999999457</c:v>
                </c:pt>
                <c:pt idx="99">
                  <c:v>0.94999999999999452</c:v>
                </c:pt>
                <c:pt idx="100">
                  <c:v>0.95049999999999446</c:v>
                </c:pt>
                <c:pt idx="101">
                  <c:v>0.95099999999999441</c:v>
                </c:pt>
                <c:pt idx="102">
                  <c:v>0.95149999999999435</c:v>
                </c:pt>
                <c:pt idx="103">
                  <c:v>0.9519999999999943</c:v>
                </c:pt>
                <c:pt idx="104">
                  <c:v>0.95249999999999424</c:v>
                </c:pt>
                <c:pt idx="105">
                  <c:v>0.95299999999999419</c:v>
                </c:pt>
                <c:pt idx="106">
                  <c:v>0.95349999999999413</c:v>
                </c:pt>
                <c:pt idx="107">
                  <c:v>0.95399999999999407</c:v>
                </c:pt>
                <c:pt idx="108">
                  <c:v>0.95449999999999402</c:v>
                </c:pt>
                <c:pt idx="109">
                  <c:v>0.95499999999999396</c:v>
                </c:pt>
                <c:pt idx="110">
                  <c:v>0.95549999999999391</c:v>
                </c:pt>
                <c:pt idx="111">
                  <c:v>0.95599999999999385</c:v>
                </c:pt>
                <c:pt idx="112">
                  <c:v>0.9564999999999938</c:v>
                </c:pt>
                <c:pt idx="113">
                  <c:v>0.95699999999999374</c:v>
                </c:pt>
                <c:pt idx="114">
                  <c:v>0.95749999999999369</c:v>
                </c:pt>
                <c:pt idx="115">
                  <c:v>0.95799999999999363</c:v>
                </c:pt>
                <c:pt idx="116">
                  <c:v>0.95849999999999358</c:v>
                </c:pt>
                <c:pt idx="117">
                  <c:v>0.95899999999999352</c:v>
                </c:pt>
                <c:pt idx="118">
                  <c:v>0.95949999999999347</c:v>
                </c:pt>
                <c:pt idx="119">
                  <c:v>0.95999999999999341</c:v>
                </c:pt>
                <c:pt idx="120">
                  <c:v>0.96049999999999336</c:v>
                </c:pt>
                <c:pt idx="121">
                  <c:v>0.9609999999999933</c:v>
                </c:pt>
                <c:pt idx="122">
                  <c:v>0.96149999999999325</c:v>
                </c:pt>
                <c:pt idx="123">
                  <c:v>0.96199999999999319</c:v>
                </c:pt>
                <c:pt idx="124">
                  <c:v>0.96249999999999314</c:v>
                </c:pt>
                <c:pt idx="125">
                  <c:v>0.96299999999999308</c:v>
                </c:pt>
                <c:pt idx="126">
                  <c:v>0.96349999999999303</c:v>
                </c:pt>
                <c:pt idx="127">
                  <c:v>0.96399999999999297</c:v>
                </c:pt>
                <c:pt idx="128">
                  <c:v>0.96449999999999292</c:v>
                </c:pt>
                <c:pt idx="129">
                  <c:v>0.96499999999999286</c:v>
                </c:pt>
                <c:pt idx="130">
                  <c:v>0.96549999999999281</c:v>
                </c:pt>
                <c:pt idx="131">
                  <c:v>0.96599999999999275</c:v>
                </c:pt>
                <c:pt idx="132">
                  <c:v>0.9664999999999927</c:v>
                </c:pt>
                <c:pt idx="133">
                  <c:v>0.96699999999999264</c:v>
                </c:pt>
                <c:pt idx="134">
                  <c:v>0.96749999999999259</c:v>
                </c:pt>
                <c:pt idx="135">
                  <c:v>0.96799999999999253</c:v>
                </c:pt>
                <c:pt idx="136">
                  <c:v>0.96849999999999248</c:v>
                </c:pt>
                <c:pt idx="137">
                  <c:v>0.96899999999999242</c:v>
                </c:pt>
                <c:pt idx="138">
                  <c:v>0.96949999999999237</c:v>
                </c:pt>
                <c:pt idx="139">
                  <c:v>0.96999999999999231</c:v>
                </c:pt>
                <c:pt idx="140">
                  <c:v>0.97049999999999226</c:v>
                </c:pt>
                <c:pt idx="141">
                  <c:v>0.9709999999999922</c:v>
                </c:pt>
                <c:pt idx="142">
                  <c:v>0.97149999999999215</c:v>
                </c:pt>
                <c:pt idx="143">
                  <c:v>0.97199999999999209</c:v>
                </c:pt>
                <c:pt idx="144">
                  <c:v>0.97249999999999204</c:v>
                </c:pt>
                <c:pt idx="145">
                  <c:v>0.97299999999999198</c:v>
                </c:pt>
                <c:pt idx="146">
                  <c:v>0.97349999999999193</c:v>
                </c:pt>
                <c:pt idx="147">
                  <c:v>0.97399999999999187</c:v>
                </c:pt>
                <c:pt idx="148">
                  <c:v>0.97449999999999182</c:v>
                </c:pt>
                <c:pt idx="149">
                  <c:v>0.97499999999999176</c:v>
                </c:pt>
                <c:pt idx="150">
                  <c:v>0.97549999999999171</c:v>
                </c:pt>
                <c:pt idx="151">
                  <c:v>0.97599999999999165</c:v>
                </c:pt>
                <c:pt idx="152">
                  <c:v>0.9764999999999916</c:v>
                </c:pt>
                <c:pt idx="153">
                  <c:v>0.97699999999999154</c:v>
                </c:pt>
                <c:pt idx="154">
                  <c:v>0.97749999999999149</c:v>
                </c:pt>
                <c:pt idx="155">
                  <c:v>0.97799999999999143</c:v>
                </c:pt>
                <c:pt idx="156">
                  <c:v>0.97849999999999138</c:v>
                </c:pt>
                <c:pt idx="157">
                  <c:v>0.97899999999999132</c:v>
                </c:pt>
                <c:pt idx="158">
                  <c:v>0.97949999999999127</c:v>
                </c:pt>
                <c:pt idx="159">
                  <c:v>0.97999999999999121</c:v>
                </c:pt>
                <c:pt idx="160">
                  <c:v>0.98049999999999116</c:v>
                </c:pt>
                <c:pt idx="161">
                  <c:v>0.9809999999999911</c:v>
                </c:pt>
                <c:pt idx="162">
                  <c:v>0.98149999999999105</c:v>
                </c:pt>
                <c:pt idx="163">
                  <c:v>0.98199999999999099</c:v>
                </c:pt>
                <c:pt idx="164">
                  <c:v>0.98249999999999094</c:v>
                </c:pt>
                <c:pt idx="165">
                  <c:v>0.98299999999999088</c:v>
                </c:pt>
                <c:pt idx="166">
                  <c:v>0.98349999999999083</c:v>
                </c:pt>
                <c:pt idx="167">
                  <c:v>0.98399999999999077</c:v>
                </c:pt>
                <c:pt idx="168">
                  <c:v>0.98449999999999072</c:v>
                </c:pt>
                <c:pt idx="169">
                  <c:v>0.98499999999999066</c:v>
                </c:pt>
                <c:pt idx="170">
                  <c:v>0.98549999999999061</c:v>
                </c:pt>
                <c:pt idx="171">
                  <c:v>0.98599999999999055</c:v>
                </c:pt>
                <c:pt idx="172">
                  <c:v>0.9864999999999905</c:v>
                </c:pt>
                <c:pt idx="173">
                  <c:v>0.98699999999999044</c:v>
                </c:pt>
                <c:pt idx="174">
                  <c:v>0.98749999999999039</c:v>
                </c:pt>
                <c:pt idx="175">
                  <c:v>0.98799999999999033</c:v>
                </c:pt>
                <c:pt idx="176">
                  <c:v>0.98849999999999028</c:v>
                </c:pt>
                <c:pt idx="177">
                  <c:v>0.98899999999999022</c:v>
                </c:pt>
                <c:pt idx="178">
                  <c:v>0.98949999999999017</c:v>
                </c:pt>
                <c:pt idx="179">
                  <c:v>0.98999999999999011</c:v>
                </c:pt>
                <c:pt idx="180">
                  <c:v>0.99049999999999006</c:v>
                </c:pt>
                <c:pt idx="181">
                  <c:v>0.99099999999999</c:v>
                </c:pt>
                <c:pt idx="182">
                  <c:v>0.99149999999998994</c:v>
                </c:pt>
                <c:pt idx="183">
                  <c:v>0.99199999999998989</c:v>
                </c:pt>
                <c:pt idx="184">
                  <c:v>0.99249999999998983</c:v>
                </c:pt>
                <c:pt idx="185">
                  <c:v>0.99299999999998978</c:v>
                </c:pt>
                <c:pt idx="186">
                  <c:v>0.99349999999998972</c:v>
                </c:pt>
                <c:pt idx="187">
                  <c:v>0.99399999999998967</c:v>
                </c:pt>
                <c:pt idx="188">
                  <c:v>0.99449999999998961</c:v>
                </c:pt>
                <c:pt idx="189">
                  <c:v>0.99499999999998956</c:v>
                </c:pt>
                <c:pt idx="190">
                  <c:v>0.9954999999999895</c:v>
                </c:pt>
                <c:pt idx="191">
                  <c:v>0.99599999999998945</c:v>
                </c:pt>
                <c:pt idx="192">
                  <c:v>0.99649999999998939</c:v>
                </c:pt>
                <c:pt idx="193">
                  <c:v>0.99699999999998934</c:v>
                </c:pt>
                <c:pt idx="194">
                  <c:v>0.99749999999998928</c:v>
                </c:pt>
                <c:pt idx="195">
                  <c:v>0.99799999999998923</c:v>
                </c:pt>
                <c:pt idx="196">
                  <c:v>0.99849999999998917</c:v>
                </c:pt>
                <c:pt idx="197">
                  <c:v>0.99899999999998912</c:v>
                </c:pt>
                <c:pt idx="198">
                  <c:v>0.99949999999998906</c:v>
                </c:pt>
                <c:pt idx="199">
                  <c:v>0.99999999999998901</c:v>
                </c:pt>
                <c:pt idx="200">
                  <c:v>1.0004999999999891</c:v>
                </c:pt>
                <c:pt idx="201">
                  <c:v>1.000999999999989</c:v>
                </c:pt>
                <c:pt idx="202">
                  <c:v>1.001499999999989</c:v>
                </c:pt>
                <c:pt idx="203">
                  <c:v>1.0019999999999889</c:v>
                </c:pt>
                <c:pt idx="204">
                  <c:v>1.0024999999999888</c:v>
                </c:pt>
                <c:pt idx="205">
                  <c:v>1.0029999999999888</c:v>
                </c:pt>
                <c:pt idx="206">
                  <c:v>1.0034999999999887</c:v>
                </c:pt>
                <c:pt idx="207">
                  <c:v>1.0039999999999887</c:v>
                </c:pt>
                <c:pt idx="208">
                  <c:v>1.0044999999999886</c:v>
                </c:pt>
                <c:pt idx="209">
                  <c:v>1.0049999999999886</c:v>
                </c:pt>
                <c:pt idx="210">
                  <c:v>1.0054999999999885</c:v>
                </c:pt>
                <c:pt idx="211">
                  <c:v>1.0059999999999885</c:v>
                </c:pt>
                <c:pt idx="212">
                  <c:v>1.0064999999999884</c:v>
                </c:pt>
                <c:pt idx="213">
                  <c:v>1.0069999999999883</c:v>
                </c:pt>
                <c:pt idx="214">
                  <c:v>1.0074999999999883</c:v>
                </c:pt>
                <c:pt idx="215">
                  <c:v>1.0079999999999882</c:v>
                </c:pt>
                <c:pt idx="216">
                  <c:v>1.0084999999999882</c:v>
                </c:pt>
                <c:pt idx="217">
                  <c:v>1.0089999999999881</c:v>
                </c:pt>
                <c:pt idx="218">
                  <c:v>1.0094999999999881</c:v>
                </c:pt>
                <c:pt idx="219">
                  <c:v>1.009999999999988</c:v>
                </c:pt>
                <c:pt idx="220">
                  <c:v>1.010499999999988</c:v>
                </c:pt>
                <c:pt idx="221">
                  <c:v>1.0109999999999879</c:v>
                </c:pt>
                <c:pt idx="222">
                  <c:v>1.0114999999999879</c:v>
                </c:pt>
                <c:pt idx="223">
                  <c:v>1.0119999999999878</c:v>
                </c:pt>
                <c:pt idx="224">
                  <c:v>1.0124999999999877</c:v>
                </c:pt>
                <c:pt idx="225">
                  <c:v>1.0129999999999877</c:v>
                </c:pt>
                <c:pt idx="226">
                  <c:v>1.0134999999999876</c:v>
                </c:pt>
                <c:pt idx="227">
                  <c:v>1.0139999999999876</c:v>
                </c:pt>
                <c:pt idx="228">
                  <c:v>1.0144999999999875</c:v>
                </c:pt>
                <c:pt idx="229">
                  <c:v>1.0149999999999875</c:v>
                </c:pt>
                <c:pt idx="230">
                  <c:v>1.0154999999999874</c:v>
                </c:pt>
                <c:pt idx="231">
                  <c:v>1.0159999999999874</c:v>
                </c:pt>
                <c:pt idx="232">
                  <c:v>1.0164999999999873</c:v>
                </c:pt>
                <c:pt idx="233">
                  <c:v>1.0169999999999872</c:v>
                </c:pt>
                <c:pt idx="234">
                  <c:v>1.0174999999999872</c:v>
                </c:pt>
                <c:pt idx="235">
                  <c:v>1.0179999999999871</c:v>
                </c:pt>
                <c:pt idx="236">
                  <c:v>1.0184999999999871</c:v>
                </c:pt>
                <c:pt idx="237">
                  <c:v>1.018999999999987</c:v>
                </c:pt>
                <c:pt idx="238">
                  <c:v>1.019499999999987</c:v>
                </c:pt>
                <c:pt idx="239">
                  <c:v>1.0199999999999869</c:v>
                </c:pt>
                <c:pt idx="240">
                  <c:v>1.0204999999999869</c:v>
                </c:pt>
                <c:pt idx="241">
                  <c:v>1.0209999999999868</c:v>
                </c:pt>
                <c:pt idx="242">
                  <c:v>1.0214999999999868</c:v>
                </c:pt>
                <c:pt idx="243">
                  <c:v>1.0219999999999867</c:v>
                </c:pt>
                <c:pt idx="244">
                  <c:v>1.0224999999999866</c:v>
                </c:pt>
                <c:pt idx="245">
                  <c:v>1.0229999999999866</c:v>
                </c:pt>
                <c:pt idx="246">
                  <c:v>1.0234999999999865</c:v>
                </c:pt>
                <c:pt idx="247">
                  <c:v>1.0239999999999865</c:v>
                </c:pt>
                <c:pt idx="248">
                  <c:v>1.0244999999999864</c:v>
                </c:pt>
                <c:pt idx="249">
                  <c:v>1.0249999999999864</c:v>
                </c:pt>
                <c:pt idx="250">
                  <c:v>1.0254999999999863</c:v>
                </c:pt>
                <c:pt idx="251">
                  <c:v>1.0259999999999863</c:v>
                </c:pt>
                <c:pt idx="252">
                  <c:v>1.0264999999999862</c:v>
                </c:pt>
                <c:pt idx="253">
                  <c:v>1.0269999999999861</c:v>
                </c:pt>
                <c:pt idx="254">
                  <c:v>1.0274999999999861</c:v>
                </c:pt>
                <c:pt idx="255">
                  <c:v>1.027999999999986</c:v>
                </c:pt>
                <c:pt idx="256">
                  <c:v>1.028499999999986</c:v>
                </c:pt>
                <c:pt idx="257">
                  <c:v>1.0289999999999859</c:v>
                </c:pt>
                <c:pt idx="258">
                  <c:v>1.0294999999999859</c:v>
                </c:pt>
                <c:pt idx="259">
                  <c:v>1.0299999999999858</c:v>
                </c:pt>
                <c:pt idx="260">
                  <c:v>1.0304999999999858</c:v>
                </c:pt>
                <c:pt idx="261">
                  <c:v>1.0309999999999857</c:v>
                </c:pt>
                <c:pt idx="262">
                  <c:v>1.0314999999999857</c:v>
                </c:pt>
                <c:pt idx="263">
                  <c:v>1.0319999999999856</c:v>
                </c:pt>
                <c:pt idx="264">
                  <c:v>1.0324999999999855</c:v>
                </c:pt>
                <c:pt idx="265">
                  <c:v>1.0329999999999855</c:v>
                </c:pt>
                <c:pt idx="266">
                  <c:v>1.0334999999999854</c:v>
                </c:pt>
                <c:pt idx="267">
                  <c:v>1.0339999999999854</c:v>
                </c:pt>
                <c:pt idx="268">
                  <c:v>1.0344999999999853</c:v>
                </c:pt>
                <c:pt idx="269">
                  <c:v>1.0349999999999853</c:v>
                </c:pt>
                <c:pt idx="270">
                  <c:v>1.0354999999999852</c:v>
                </c:pt>
                <c:pt idx="271">
                  <c:v>1.0359999999999852</c:v>
                </c:pt>
                <c:pt idx="272">
                  <c:v>1.0364999999999851</c:v>
                </c:pt>
                <c:pt idx="273">
                  <c:v>1.036999999999985</c:v>
                </c:pt>
                <c:pt idx="274">
                  <c:v>1.037499999999985</c:v>
                </c:pt>
                <c:pt idx="275">
                  <c:v>1.0379999999999849</c:v>
                </c:pt>
                <c:pt idx="276">
                  <c:v>1.0384999999999849</c:v>
                </c:pt>
                <c:pt idx="277">
                  <c:v>1.0389999999999848</c:v>
                </c:pt>
                <c:pt idx="278">
                  <c:v>1.0394999999999848</c:v>
                </c:pt>
                <c:pt idx="279">
                  <c:v>1.0399999999999847</c:v>
                </c:pt>
                <c:pt idx="280">
                  <c:v>1.0404999999999847</c:v>
                </c:pt>
                <c:pt idx="281">
                  <c:v>1.0409999999999846</c:v>
                </c:pt>
                <c:pt idx="282">
                  <c:v>1.0414999999999845</c:v>
                </c:pt>
                <c:pt idx="283">
                  <c:v>1.0419999999999845</c:v>
                </c:pt>
                <c:pt idx="284">
                  <c:v>1.0424999999999844</c:v>
                </c:pt>
                <c:pt idx="285">
                  <c:v>1.0429999999999844</c:v>
                </c:pt>
                <c:pt idx="286">
                  <c:v>1.0434999999999843</c:v>
                </c:pt>
                <c:pt idx="287">
                  <c:v>1.0439999999999843</c:v>
                </c:pt>
                <c:pt idx="288">
                  <c:v>1.0444999999999842</c:v>
                </c:pt>
                <c:pt idx="289">
                  <c:v>1.0449999999999842</c:v>
                </c:pt>
                <c:pt idx="290">
                  <c:v>1.0454999999999841</c:v>
                </c:pt>
                <c:pt idx="291">
                  <c:v>1.0459999999999841</c:v>
                </c:pt>
                <c:pt idx="292">
                  <c:v>1.046499999999984</c:v>
                </c:pt>
                <c:pt idx="293">
                  <c:v>1.0469999999999839</c:v>
                </c:pt>
                <c:pt idx="294">
                  <c:v>1.0474999999999839</c:v>
                </c:pt>
                <c:pt idx="295">
                  <c:v>1.0479999999999838</c:v>
                </c:pt>
                <c:pt idx="296">
                  <c:v>1.0484999999999838</c:v>
                </c:pt>
                <c:pt idx="297">
                  <c:v>1.0489999999999837</c:v>
                </c:pt>
                <c:pt idx="298">
                  <c:v>1.0494999999999837</c:v>
                </c:pt>
                <c:pt idx="299">
                  <c:v>1.0499999999999836</c:v>
                </c:pt>
                <c:pt idx="300">
                  <c:v>1.0504999999999836</c:v>
                </c:pt>
                <c:pt idx="301">
                  <c:v>1.0509999999999835</c:v>
                </c:pt>
                <c:pt idx="302">
                  <c:v>1.0514999999999834</c:v>
                </c:pt>
                <c:pt idx="303">
                  <c:v>1.0519999999999834</c:v>
                </c:pt>
                <c:pt idx="304">
                  <c:v>1.0524999999999833</c:v>
                </c:pt>
                <c:pt idx="305">
                  <c:v>1.0529999999999833</c:v>
                </c:pt>
                <c:pt idx="306">
                  <c:v>1.0534999999999832</c:v>
                </c:pt>
                <c:pt idx="307">
                  <c:v>1.0539999999999832</c:v>
                </c:pt>
                <c:pt idx="308">
                  <c:v>1.0544999999999831</c:v>
                </c:pt>
                <c:pt idx="309">
                  <c:v>1.0549999999999831</c:v>
                </c:pt>
                <c:pt idx="310">
                  <c:v>1.055499999999983</c:v>
                </c:pt>
                <c:pt idx="311">
                  <c:v>1.055999999999983</c:v>
                </c:pt>
                <c:pt idx="312">
                  <c:v>1.0564999999999829</c:v>
                </c:pt>
                <c:pt idx="313">
                  <c:v>1.0569999999999828</c:v>
                </c:pt>
                <c:pt idx="314">
                  <c:v>1.0574999999999828</c:v>
                </c:pt>
                <c:pt idx="315">
                  <c:v>1.0579999999999827</c:v>
                </c:pt>
                <c:pt idx="316">
                  <c:v>1.0584999999999827</c:v>
                </c:pt>
                <c:pt idx="317">
                  <c:v>1.0589999999999826</c:v>
                </c:pt>
                <c:pt idx="318">
                  <c:v>1.0594999999999826</c:v>
                </c:pt>
                <c:pt idx="319">
                  <c:v>1.0599999999999825</c:v>
                </c:pt>
                <c:pt idx="320">
                  <c:v>1.0604999999999825</c:v>
                </c:pt>
                <c:pt idx="321">
                  <c:v>1.0609999999999824</c:v>
                </c:pt>
                <c:pt idx="322">
                  <c:v>1.0614999999999823</c:v>
                </c:pt>
                <c:pt idx="323">
                  <c:v>1.0619999999999823</c:v>
                </c:pt>
                <c:pt idx="324">
                  <c:v>1.0624999999999822</c:v>
                </c:pt>
                <c:pt idx="325">
                  <c:v>1.0629999999999822</c:v>
                </c:pt>
                <c:pt idx="326">
                  <c:v>1.0634999999999821</c:v>
                </c:pt>
                <c:pt idx="327">
                  <c:v>1.0639999999999821</c:v>
                </c:pt>
                <c:pt idx="328">
                  <c:v>1.064499999999982</c:v>
                </c:pt>
                <c:pt idx="329">
                  <c:v>1.064999999999982</c:v>
                </c:pt>
                <c:pt idx="330">
                  <c:v>1.0654999999999819</c:v>
                </c:pt>
                <c:pt idx="331">
                  <c:v>1.0659999999999819</c:v>
                </c:pt>
                <c:pt idx="332">
                  <c:v>1.0664999999999818</c:v>
                </c:pt>
                <c:pt idx="333">
                  <c:v>1.0669999999999817</c:v>
                </c:pt>
                <c:pt idx="334">
                  <c:v>1.0674999999999817</c:v>
                </c:pt>
                <c:pt idx="335">
                  <c:v>1.0679999999999816</c:v>
                </c:pt>
                <c:pt idx="336">
                  <c:v>1.0684999999999816</c:v>
                </c:pt>
                <c:pt idx="337">
                  <c:v>1.0689999999999815</c:v>
                </c:pt>
                <c:pt idx="338">
                  <c:v>1.0694999999999815</c:v>
                </c:pt>
                <c:pt idx="339">
                  <c:v>1.0699999999999814</c:v>
                </c:pt>
                <c:pt idx="340">
                  <c:v>1.0704999999999814</c:v>
                </c:pt>
                <c:pt idx="341">
                  <c:v>1.0709999999999813</c:v>
                </c:pt>
                <c:pt idx="342">
                  <c:v>1.0714999999999812</c:v>
                </c:pt>
                <c:pt idx="343">
                  <c:v>1.0719999999999812</c:v>
                </c:pt>
                <c:pt idx="344">
                  <c:v>1.0724999999999811</c:v>
                </c:pt>
                <c:pt idx="345">
                  <c:v>1.0729999999999811</c:v>
                </c:pt>
                <c:pt idx="346">
                  <c:v>1.073499999999981</c:v>
                </c:pt>
                <c:pt idx="347">
                  <c:v>1.073999999999981</c:v>
                </c:pt>
                <c:pt idx="348">
                  <c:v>1.0744999999999809</c:v>
                </c:pt>
                <c:pt idx="349">
                  <c:v>1.0749999999999809</c:v>
                </c:pt>
                <c:pt idx="350">
                  <c:v>1.0754999999999808</c:v>
                </c:pt>
                <c:pt idx="351">
                  <c:v>1.0759999999999807</c:v>
                </c:pt>
                <c:pt idx="352">
                  <c:v>1.0764999999999807</c:v>
                </c:pt>
                <c:pt idx="353">
                  <c:v>1.0769999999999806</c:v>
                </c:pt>
                <c:pt idx="354">
                  <c:v>1.0774999999999806</c:v>
                </c:pt>
                <c:pt idx="355">
                  <c:v>1.0779999999999805</c:v>
                </c:pt>
                <c:pt idx="356">
                  <c:v>1.0784999999999805</c:v>
                </c:pt>
                <c:pt idx="357">
                  <c:v>1.0789999999999804</c:v>
                </c:pt>
                <c:pt idx="358">
                  <c:v>1.0794999999999804</c:v>
                </c:pt>
                <c:pt idx="359">
                  <c:v>1.0799999999999803</c:v>
                </c:pt>
                <c:pt idx="360">
                  <c:v>1.0804999999999803</c:v>
                </c:pt>
                <c:pt idx="361">
                  <c:v>1.0809999999999802</c:v>
                </c:pt>
                <c:pt idx="362">
                  <c:v>1.0814999999999801</c:v>
                </c:pt>
                <c:pt idx="363">
                  <c:v>1.0819999999999801</c:v>
                </c:pt>
                <c:pt idx="364">
                  <c:v>1.08249999999998</c:v>
                </c:pt>
                <c:pt idx="365">
                  <c:v>1.08299999999998</c:v>
                </c:pt>
                <c:pt idx="366">
                  <c:v>1.0834999999999799</c:v>
                </c:pt>
                <c:pt idx="367">
                  <c:v>1.0839999999999799</c:v>
                </c:pt>
                <c:pt idx="368">
                  <c:v>1.0844999999999798</c:v>
                </c:pt>
                <c:pt idx="369">
                  <c:v>1.0849999999999798</c:v>
                </c:pt>
                <c:pt idx="370">
                  <c:v>1.0854999999999797</c:v>
                </c:pt>
                <c:pt idx="371">
                  <c:v>1.0859999999999796</c:v>
                </c:pt>
                <c:pt idx="372">
                  <c:v>1.0864999999999796</c:v>
                </c:pt>
                <c:pt idx="373">
                  <c:v>1.0869999999999795</c:v>
                </c:pt>
                <c:pt idx="374">
                  <c:v>1.0874999999999795</c:v>
                </c:pt>
                <c:pt idx="375">
                  <c:v>1.0879999999999794</c:v>
                </c:pt>
                <c:pt idx="376">
                  <c:v>1.0884999999999794</c:v>
                </c:pt>
                <c:pt idx="377">
                  <c:v>1.0889999999999793</c:v>
                </c:pt>
                <c:pt idx="378">
                  <c:v>1.0894999999999793</c:v>
                </c:pt>
                <c:pt idx="379">
                  <c:v>1.0899999999999792</c:v>
                </c:pt>
                <c:pt idx="380">
                  <c:v>1.0904999999999792</c:v>
                </c:pt>
                <c:pt idx="381">
                  <c:v>1.0909999999999791</c:v>
                </c:pt>
                <c:pt idx="382">
                  <c:v>1.091499999999979</c:v>
                </c:pt>
                <c:pt idx="383">
                  <c:v>1.091999999999979</c:v>
                </c:pt>
                <c:pt idx="384">
                  <c:v>1.0924999999999789</c:v>
                </c:pt>
                <c:pt idx="385">
                  <c:v>1.0929999999999789</c:v>
                </c:pt>
                <c:pt idx="386">
                  <c:v>1.0934999999999788</c:v>
                </c:pt>
                <c:pt idx="387">
                  <c:v>1.0939999999999788</c:v>
                </c:pt>
                <c:pt idx="388">
                  <c:v>1.0944999999999787</c:v>
                </c:pt>
                <c:pt idx="389">
                  <c:v>1.0949999999999787</c:v>
                </c:pt>
                <c:pt idx="390">
                  <c:v>1.0954999999999786</c:v>
                </c:pt>
                <c:pt idx="391">
                  <c:v>1.0959999999999785</c:v>
                </c:pt>
                <c:pt idx="392">
                  <c:v>1.0964999999999785</c:v>
                </c:pt>
                <c:pt idx="393">
                  <c:v>1.0969999999999784</c:v>
                </c:pt>
                <c:pt idx="394">
                  <c:v>1.0974999999999784</c:v>
                </c:pt>
                <c:pt idx="395">
                  <c:v>1.0979999999999783</c:v>
                </c:pt>
                <c:pt idx="396">
                  <c:v>1.0984999999999783</c:v>
                </c:pt>
                <c:pt idx="397">
                  <c:v>1.0989999999999782</c:v>
                </c:pt>
                <c:pt idx="398">
                  <c:v>1.0994999999999782</c:v>
                </c:pt>
                <c:pt idx="399">
                  <c:v>1.0999999999999781</c:v>
                </c:pt>
                <c:pt idx="400">
                  <c:v>1.1004999999999781</c:v>
                </c:pt>
                <c:pt idx="401">
                  <c:v>1.100999999999978</c:v>
                </c:pt>
                <c:pt idx="402">
                  <c:v>1.1014999999999779</c:v>
                </c:pt>
                <c:pt idx="403">
                  <c:v>1.1019999999999779</c:v>
                </c:pt>
                <c:pt idx="404">
                  <c:v>1.1024999999999778</c:v>
                </c:pt>
                <c:pt idx="405">
                  <c:v>1.1029999999999778</c:v>
                </c:pt>
                <c:pt idx="406">
                  <c:v>1.1034999999999777</c:v>
                </c:pt>
                <c:pt idx="407">
                  <c:v>1.1039999999999777</c:v>
                </c:pt>
                <c:pt idx="408">
                  <c:v>1.1044999999999776</c:v>
                </c:pt>
                <c:pt idx="409">
                  <c:v>1.1049999999999776</c:v>
                </c:pt>
                <c:pt idx="410">
                  <c:v>1.1054999999999775</c:v>
                </c:pt>
                <c:pt idx="411">
                  <c:v>1.1059999999999774</c:v>
                </c:pt>
                <c:pt idx="412">
                  <c:v>1.1064999999999774</c:v>
                </c:pt>
                <c:pt idx="413">
                  <c:v>1.1069999999999773</c:v>
                </c:pt>
                <c:pt idx="414">
                  <c:v>1.1074999999999773</c:v>
                </c:pt>
                <c:pt idx="415">
                  <c:v>1.1079999999999772</c:v>
                </c:pt>
                <c:pt idx="416">
                  <c:v>1.1084999999999772</c:v>
                </c:pt>
                <c:pt idx="417">
                  <c:v>1.1089999999999771</c:v>
                </c:pt>
                <c:pt idx="418">
                  <c:v>1.1094999999999771</c:v>
                </c:pt>
                <c:pt idx="419">
                  <c:v>1.109999999999977</c:v>
                </c:pt>
                <c:pt idx="420">
                  <c:v>1.1104999999999769</c:v>
                </c:pt>
                <c:pt idx="421">
                  <c:v>1.1109999999999769</c:v>
                </c:pt>
                <c:pt idx="422">
                  <c:v>1.1114999999999768</c:v>
                </c:pt>
                <c:pt idx="423">
                  <c:v>1.1119999999999768</c:v>
                </c:pt>
                <c:pt idx="424">
                  <c:v>1.1124999999999767</c:v>
                </c:pt>
                <c:pt idx="425">
                  <c:v>1.1129999999999767</c:v>
                </c:pt>
                <c:pt idx="426">
                  <c:v>1.1134999999999766</c:v>
                </c:pt>
                <c:pt idx="427">
                  <c:v>1.1139999999999766</c:v>
                </c:pt>
                <c:pt idx="428">
                  <c:v>1.1144999999999765</c:v>
                </c:pt>
                <c:pt idx="429">
                  <c:v>1.1149999999999765</c:v>
                </c:pt>
                <c:pt idx="430">
                  <c:v>1.1154999999999764</c:v>
                </c:pt>
                <c:pt idx="431">
                  <c:v>1.1159999999999763</c:v>
                </c:pt>
                <c:pt idx="432">
                  <c:v>1.1164999999999763</c:v>
                </c:pt>
                <c:pt idx="433">
                  <c:v>1.1169999999999762</c:v>
                </c:pt>
                <c:pt idx="434">
                  <c:v>1.1174999999999762</c:v>
                </c:pt>
                <c:pt idx="435">
                  <c:v>1.1179999999999761</c:v>
                </c:pt>
                <c:pt idx="436">
                  <c:v>1.1184999999999761</c:v>
                </c:pt>
                <c:pt idx="437">
                  <c:v>1.118999999999976</c:v>
                </c:pt>
                <c:pt idx="438">
                  <c:v>1.119499999999976</c:v>
                </c:pt>
                <c:pt idx="439">
                  <c:v>1.1199999999999759</c:v>
                </c:pt>
                <c:pt idx="440">
                  <c:v>1.1204999999999758</c:v>
                </c:pt>
                <c:pt idx="441">
                  <c:v>1.1209999999999758</c:v>
                </c:pt>
                <c:pt idx="442">
                  <c:v>1.1214999999999757</c:v>
                </c:pt>
                <c:pt idx="443">
                  <c:v>1.1219999999999757</c:v>
                </c:pt>
                <c:pt idx="444">
                  <c:v>1.1224999999999756</c:v>
                </c:pt>
                <c:pt idx="445">
                  <c:v>1.1229999999999756</c:v>
                </c:pt>
                <c:pt idx="446">
                  <c:v>1.1234999999999755</c:v>
                </c:pt>
                <c:pt idx="447">
                  <c:v>1.1239999999999755</c:v>
                </c:pt>
                <c:pt idx="448">
                  <c:v>1.1244999999999754</c:v>
                </c:pt>
                <c:pt idx="449">
                  <c:v>1.1249999999999754</c:v>
                </c:pt>
                <c:pt idx="450">
                  <c:v>1.1254999999999753</c:v>
                </c:pt>
                <c:pt idx="451">
                  <c:v>1.1259999999999752</c:v>
                </c:pt>
                <c:pt idx="452">
                  <c:v>1.1264999999999752</c:v>
                </c:pt>
                <c:pt idx="453">
                  <c:v>1.1269999999999751</c:v>
                </c:pt>
                <c:pt idx="454">
                  <c:v>1.1274999999999751</c:v>
                </c:pt>
                <c:pt idx="455">
                  <c:v>1.127999999999975</c:v>
                </c:pt>
                <c:pt idx="456">
                  <c:v>1.128499999999975</c:v>
                </c:pt>
                <c:pt idx="457">
                  <c:v>1.1289999999999749</c:v>
                </c:pt>
                <c:pt idx="458">
                  <c:v>1.1294999999999749</c:v>
                </c:pt>
                <c:pt idx="459">
                  <c:v>1.1299999999999748</c:v>
                </c:pt>
                <c:pt idx="460">
                  <c:v>1.1304999999999747</c:v>
                </c:pt>
                <c:pt idx="461">
                  <c:v>1.1309999999999747</c:v>
                </c:pt>
                <c:pt idx="462">
                  <c:v>1.1314999999999746</c:v>
                </c:pt>
                <c:pt idx="463">
                  <c:v>1.1319999999999746</c:v>
                </c:pt>
                <c:pt idx="464">
                  <c:v>1.1324999999999745</c:v>
                </c:pt>
                <c:pt idx="465">
                  <c:v>1.1329999999999745</c:v>
                </c:pt>
                <c:pt idx="466">
                  <c:v>1.1334999999999744</c:v>
                </c:pt>
                <c:pt idx="467">
                  <c:v>1.1339999999999744</c:v>
                </c:pt>
                <c:pt idx="468">
                  <c:v>1.1344999999999743</c:v>
                </c:pt>
                <c:pt idx="469">
                  <c:v>1.1349999999999743</c:v>
                </c:pt>
                <c:pt idx="470">
                  <c:v>1.1354999999999742</c:v>
                </c:pt>
                <c:pt idx="471">
                  <c:v>1.1359999999999741</c:v>
                </c:pt>
                <c:pt idx="472">
                  <c:v>1.1364999999999741</c:v>
                </c:pt>
                <c:pt idx="473">
                  <c:v>1.136999999999974</c:v>
                </c:pt>
                <c:pt idx="474">
                  <c:v>1.137499999999974</c:v>
                </c:pt>
                <c:pt idx="475">
                  <c:v>1.1379999999999739</c:v>
                </c:pt>
                <c:pt idx="476">
                  <c:v>1.1384999999999739</c:v>
                </c:pt>
                <c:pt idx="477">
                  <c:v>1.1389999999999738</c:v>
                </c:pt>
                <c:pt idx="478">
                  <c:v>1.1394999999999738</c:v>
                </c:pt>
                <c:pt idx="479">
                  <c:v>1.1399999999999737</c:v>
                </c:pt>
                <c:pt idx="480">
                  <c:v>1.1404999999999736</c:v>
                </c:pt>
                <c:pt idx="481">
                  <c:v>1.1409999999999736</c:v>
                </c:pt>
                <c:pt idx="482">
                  <c:v>1.1414999999999735</c:v>
                </c:pt>
                <c:pt idx="483">
                  <c:v>1.1419999999999735</c:v>
                </c:pt>
                <c:pt idx="484">
                  <c:v>1.1424999999999734</c:v>
                </c:pt>
                <c:pt idx="485">
                  <c:v>1.1429999999999734</c:v>
                </c:pt>
                <c:pt idx="486">
                  <c:v>1.1434999999999733</c:v>
                </c:pt>
                <c:pt idx="487">
                  <c:v>1.1439999999999733</c:v>
                </c:pt>
                <c:pt idx="488">
                  <c:v>1.1444999999999732</c:v>
                </c:pt>
                <c:pt idx="489">
                  <c:v>1.1449999999999732</c:v>
                </c:pt>
                <c:pt idx="490">
                  <c:v>1.1454999999999731</c:v>
                </c:pt>
                <c:pt idx="491">
                  <c:v>1.145999999999973</c:v>
                </c:pt>
                <c:pt idx="492">
                  <c:v>1.146499999999973</c:v>
                </c:pt>
                <c:pt idx="493">
                  <c:v>1.1469999999999729</c:v>
                </c:pt>
                <c:pt idx="494">
                  <c:v>1.1474999999999729</c:v>
                </c:pt>
                <c:pt idx="495">
                  <c:v>1.1479999999999728</c:v>
                </c:pt>
              </c:numCache>
            </c:numRef>
          </c:xVal>
          <c:yVal>
            <c:numRef>
              <c:f>演算処理!$AM$33:$AM$528</c:f>
              <c:numCache>
                <c:formatCode>General</c:formatCode>
                <c:ptCount val="496"/>
                <c:pt idx="0">
                  <c:v>-7.5344520929006592E-2</c:v>
                </c:pt>
                <c:pt idx="1">
                  <c:v>-7.6313888364693827E-2</c:v>
                </c:pt>
                <c:pt idx="2">
                  <c:v>-7.7299110316600056E-2</c:v>
                </c:pt>
                <c:pt idx="3">
                  <c:v>-7.8300513105731245E-2</c:v>
                </c:pt>
                <c:pt idx="4">
                  <c:v>-7.9318431256429567E-2</c:v>
                </c:pt>
                <c:pt idx="5">
                  <c:v>-8.0353207740998536E-2</c:v>
                </c:pt>
                <c:pt idx="6">
                  <c:v>-8.140519423277788E-2</c:v>
                </c:pt>
                <c:pt idx="7">
                  <c:v>-8.2474751368021723E-2</c:v>
                </c:pt>
                <c:pt idx="8">
                  <c:v>-8.3562249016891882E-2</c:v>
                </c:pt>
                <c:pt idx="9">
                  <c:v>-8.4668066563956965E-2</c:v>
                </c:pt>
                <c:pt idx="10">
                  <c:v>-8.5792593198548733E-2</c:v>
                </c:pt>
                <c:pt idx="11">
                  <c:v>-8.6936228215397662E-2</c:v>
                </c:pt>
                <c:pt idx="12">
                  <c:v>-8.8099381325943818E-2</c:v>
                </c:pt>
                <c:pt idx="13">
                  <c:v>-8.9282472980762181E-2</c:v>
                </c:pt>
                <c:pt idx="14">
                  <c:v>-9.0485934703534276E-2</c:v>
                </c:pt>
                <c:pt idx="15">
                  <c:v>-9.1710209437081885E-2</c:v>
                </c:pt>
                <c:pt idx="16">
                  <c:v>-9.2955751901899072E-2</c:v>
                </c:pt>
                <c:pt idx="17">
                  <c:v>-9.422302896773993E-2</c:v>
                </c:pt>
                <c:pt idx="18">
                  <c:v>-9.5512520038796414E-2</c:v>
                </c:pt>
                <c:pt idx="19">
                  <c:v>-9.682471745299405E-2</c:v>
                </c:pt>
                <c:pt idx="20">
                  <c:v>-9.8160126896061281E-2</c:v>
                </c:pt>
                <c:pt idx="21">
                  <c:v>-9.9519267830924851E-2</c:v>
                </c:pt>
                <c:pt idx="22">
                  <c:v>-0.10090267394312094</c:v>
                </c:pt>
                <c:pt idx="23">
                  <c:v>-0.10231089360287589</c:v>
                </c:pt>
                <c:pt idx="24">
                  <c:v>-0.10374449034460037</c:v>
                </c:pt>
                <c:pt idx="25">
                  <c:v>-0.10520404336449428</c:v>
                </c:pt>
                <c:pt idx="26">
                  <c:v>-0.10669014803707239</c:v>
                </c:pt>
                <c:pt idx="27">
                  <c:v>-0.10820341645143614</c:v>
                </c:pt>
                <c:pt idx="28">
                  <c:v>-0.10974447796810378</c:v>
                </c:pt>
                <c:pt idx="29">
                  <c:v>-0.11131397979736224</c:v>
                </c:pt>
                <c:pt idx="30">
                  <c:v>-0.11291258760002144</c:v>
                </c:pt>
                <c:pt idx="31">
                  <c:v>-0.11454098611159877</c:v>
                </c:pt>
                <c:pt idx="32">
                  <c:v>-0.11619987979094983</c:v>
                </c:pt>
                <c:pt idx="33">
                  <c:v>-0.11788999349445536</c:v>
                </c:pt>
                <c:pt idx="34">
                  <c:v>-0.11961207317688419</c:v>
                </c:pt>
                <c:pt idx="35">
                  <c:v>-0.12136688662014078</c:v>
                </c:pt>
                <c:pt idx="36">
                  <c:v>-0.12315522419117701</c:v>
                </c:pt>
                <c:pt idx="37">
                  <c:v>-0.12497789963035025</c:v>
                </c:pt>
                <c:pt idx="38">
                  <c:v>-0.12683575087167187</c:v>
                </c:pt>
                <c:pt idx="39">
                  <c:v>-0.12872964089636596</c:v>
                </c:pt>
                <c:pt idx="40">
                  <c:v>-0.13066045862129916</c:v>
                </c:pt>
                <c:pt idx="41">
                  <c:v>-0.1326291198238799</c:v>
                </c:pt>
                <c:pt idx="42">
                  <c:v>-0.13463656810517588</c:v>
                </c:pt>
                <c:pt idx="43">
                  <c:v>-0.13668377589296346</c:v>
                </c:pt>
                <c:pt idx="44">
                  <c:v>-0.13877174548666132</c:v>
                </c:pt>
                <c:pt idx="45">
                  <c:v>-0.14090151014610525</c:v>
                </c:pt>
                <c:pt idx="46">
                  <c:v>-0.14307413522624685</c:v>
                </c:pt>
                <c:pt idx="47">
                  <c:v>-0.1452907193599805</c:v>
                </c:pt>
                <c:pt idx="48">
                  <c:v>-0.1475523956914237</c:v>
                </c:pt>
                <c:pt idx="49">
                  <c:v>-0.14986033316209757</c:v>
                </c:pt>
                <c:pt idx="50">
                  <c:v>-0.15221573785255543</c:v>
                </c:pt>
                <c:pt idx="51">
                  <c:v>-0.15461985438219814</c:v>
                </c:pt>
                <c:pt idx="52">
                  <c:v>-0.15707396737014223</c:v>
                </c:pt>
                <c:pt idx="53">
                  <c:v>-0.15957940296014117</c:v>
                </c:pt>
                <c:pt idx="54">
                  <c:v>-0.16213753041276716</c:v>
                </c:pt>
                <c:pt idx="55">
                  <c:v>-0.16474976376820444</c:v>
                </c:pt>
                <c:pt idx="56">
                  <c:v>-0.16741756358322329</c:v>
                </c:pt>
                <c:pt idx="57">
                  <c:v>-0.17014243874606663</c:v>
                </c:pt>
                <c:pt idx="58">
                  <c:v>-0.17292594837323486</c:v>
                </c:pt>
                <c:pt idx="59">
                  <c:v>-0.17576970379234555</c:v>
                </c:pt>
                <c:pt idx="60">
                  <c:v>-0.17867537061551086</c:v>
                </c:pt>
                <c:pt idx="61">
                  <c:v>-0.18164467090789296</c:v>
                </c:pt>
                <c:pt idx="62">
                  <c:v>-0.184679385456437</c:v>
                </c:pt>
                <c:pt idx="63">
                  <c:v>-0.18778135614395708</c:v>
                </c:pt>
                <c:pt idx="64">
                  <c:v>-0.19095248843420759</c:v>
                </c:pt>
                <c:pt idx="65">
                  <c:v>-0.19419475397374131</c:v>
                </c:pt>
                <c:pt idx="66">
                  <c:v>-0.19751019331681521</c:v>
                </c:pt>
                <c:pt idx="67">
                  <c:v>-0.20090091877994345</c:v>
                </c:pt>
                <c:pt idx="68">
                  <c:v>-0.20436911743304076</c:v>
                </c:pt>
                <c:pt idx="69">
                  <c:v>-0.20791705423462578</c:v>
                </c:pt>
                <c:pt idx="70">
                  <c:v>-0.21154707531887171</c:v>
                </c:pt>
                <c:pt idx="71">
                  <c:v>-0.21526161144289011</c:v>
                </c:pt>
                <c:pt idx="72">
                  <c:v>-0.21906318160305607</c:v>
                </c:pt>
                <c:pt idx="73">
                  <c:v>-0.22295439682978091</c:v>
                </c:pt>
                <c:pt idx="74">
                  <c:v>-0.22693796417065693</c:v>
                </c:pt>
                <c:pt idx="75">
                  <c:v>-0.23101669087263713</c:v>
                </c:pt>
                <c:pt idx="76">
                  <c:v>-0.23519348877439589</c:v>
                </c:pt>
                <c:pt idx="77">
                  <c:v>-0.23947137892091136</c:v>
                </c:pt>
                <c:pt idx="78">
                  <c:v>-0.24385349641294543</c:v>
                </c:pt>
                <c:pt idx="79">
                  <c:v>-0.24834309550493275</c:v>
                </c:pt>
                <c:pt idx="80">
                  <c:v>-0.25294355496569143</c:v>
                </c:pt>
                <c:pt idx="81">
                  <c:v>-0.25765838371723987</c:v>
                </c:pt>
                <c:pt idx="82">
                  <c:v>-0.26249122676807057</c:v>
                </c:pt>
                <c:pt idx="83">
                  <c:v>-0.26744587145820614</c:v>
                </c:pt>
                <c:pt idx="84">
                  <c:v>-0.27252625403457476</c:v>
                </c:pt>
                <c:pt idx="85">
                  <c:v>-0.27773646657640932</c:v>
                </c:pt>
                <c:pt idx="86">
                  <c:v>-0.28308076429176021</c:v>
                </c:pt>
                <c:pt idx="87">
                  <c:v>-0.28856357320749809</c:v>
                </c:pt>
                <c:pt idx="88">
                  <c:v>-0.29418949827682372</c:v>
                </c:pt>
                <c:pt idx="89">
                  <c:v>-0.29996333192980906</c:v>
                </c:pt>
                <c:pt idx="90">
                  <c:v>-0.30589006309429406</c:v>
                </c:pt>
                <c:pt idx="91">
                  <c:v>-0.31197488671633511</c:v>
                </c:pt>
                <c:pt idx="92">
                  <c:v>-0.31822321381134894</c:v>
                </c:pt>
                <c:pt idx="93">
                  <c:v>-0.32464068207932012</c:v>
                </c:pt>
                <c:pt idx="94">
                  <c:v>-0.33123316711974127</c:v>
                </c:pt>
                <c:pt idx="95">
                  <c:v>-0.33800679428440528</c:v>
                </c:pt>
                <c:pt idx="96">
                  <c:v>-0.34496795120895735</c:v>
                </c:pt>
                <c:pt idx="97">
                  <c:v>-0.35212330106690948</c:v>
                </c:pt>
                <c:pt idx="98">
                  <c:v>-0.35947979659298107</c:v>
                </c:pt>
                <c:pt idx="99">
                  <c:v>-0.36704469492603531</c:v>
                </c:pt>
                <c:pt idx="100">
                  <c:v>-0.37482557332540639</c:v>
                </c:pt>
                <c:pt idx="101">
                  <c:v>-0.38283034581844444</c:v>
                </c:pt>
                <c:pt idx="102">
                  <c:v>-0.39106728084120124</c:v>
                </c:pt>
                <c:pt idx="103">
                  <c:v>-0.39954501993884894</c:v>
                </c:pt>
                <c:pt idx="104">
                  <c:v>-0.40827259759725504</c:v>
                </c:pt>
                <c:pt idx="105">
                  <c:v>-0.41725946228250482</c:v>
                </c:pt>
                <c:pt idx="106">
                  <c:v>-0.42651549877088557</c:v>
                </c:pt>
                <c:pt idx="107">
                  <c:v>-0.43605105185809234</c:v>
                </c:pt>
                <c:pt idx="108">
                  <c:v>-0.44587695154303963</c:v>
                </c:pt>
                <c:pt idx="109">
                  <c:v>-0.45600453978908617</c:v>
                </c:pt>
                <c:pt idx="110">
                  <c:v>-0.46644569897317534</c:v>
                </c:pt>
                <c:pt idx="111">
                  <c:v>-0.47721288214210944</c:v>
                </c:pt>
                <c:pt idx="112">
                  <c:v>-0.48831914520420266</c:v>
                </c:pt>
                <c:pt idx="113">
                  <c:v>-0.49977818119475015</c:v>
                </c:pt>
                <c:pt idx="114">
                  <c:v>-0.51160435676450133</c:v>
                </c:pt>
                <c:pt idx="115">
                  <c:v>-0.52381275105211522</c:v>
                </c:pt>
                <c:pt idx="116">
                  <c:v>-0.53641919711436303</c:v>
                </c:pt>
                <c:pt idx="117">
                  <c:v>-0.54944032610170424</c:v>
                </c:pt>
                <c:pt idx="118">
                  <c:v>-0.56289361438189478</c:v>
                </c:pt>
                <c:pt idx="119">
                  <c:v>-0.57679743383070858</c:v>
                </c:pt>
                <c:pt idx="120">
                  <c:v>-0.59117110552654062</c:v>
                </c:pt>
                <c:pt idx="121">
                  <c:v>-0.60603495710503974</c:v>
                </c:pt>
                <c:pt idx="122">
                  <c:v>-0.62141038405094784</c:v>
                </c:pt>
                <c:pt idx="123">
                  <c:v>-0.63731991522712939</c:v>
                </c:pt>
                <c:pt idx="124">
                  <c:v>-0.65378728296573096</c:v>
                </c:pt>
                <c:pt idx="125">
                  <c:v>-0.67083749807344217</c:v>
                </c:pt>
                <c:pt idx="126">
                  <c:v>-0.68849693013235946</c:v>
                </c:pt>
                <c:pt idx="127">
                  <c:v>-0.70679339351013737</c:v>
                </c:pt>
                <c:pt idx="128">
                  <c:v>-0.72575623952805202</c:v>
                </c:pt>
                <c:pt idx="129">
                  <c:v>-0.74541645527392519</c:v>
                </c:pt>
                <c:pt idx="130">
                  <c:v>-0.76580676958842253</c:v>
                </c:pt>
                <c:pt idx="131">
                  <c:v>-0.78696176679866958</c:v>
                </c:pt>
                <c:pt idx="132">
                  <c:v>-0.80891800882286224</c:v>
                </c:pt>
                <c:pt idx="133">
                  <c:v>-0.83171416632352924</c:v>
                </c:pt>
                <c:pt idx="134">
                  <c:v>-0.85539115964632939</c:v>
                </c:pt>
                <c:pt idx="135">
                  <c:v>-0.87999231034585512</c:v>
                </c:pt>
                <c:pt idx="136">
                  <c:v>-0.90556350417050679</c:v>
                </c:pt>
                <c:pt idx="137">
                  <c:v>-0.93215336645563496</c:v>
                </c:pt>
                <c:pt idx="138">
                  <c:v>-0.95981345095860993</c:v>
                </c:pt>
                <c:pt idx="139">
                  <c:v>-0.98859844326179047</c:v>
                </c:pt>
                <c:pt idx="140">
                  <c:v>-1.0185663799704372</c:v>
                </c:pt>
                <c:pt idx="141">
                  <c:v>-1.0497788850432497</c:v>
                </c:pt>
                <c:pt idx="142">
                  <c:v>-1.0823014247145191</c:v>
                </c:pt>
                <c:pt idx="143">
                  <c:v>-1.1162035825996994</c:v>
                </c:pt>
                <c:pt idx="144">
                  <c:v>-1.1515593567219988</c:v>
                </c:pt>
                <c:pt idx="145">
                  <c:v>-1.1884474803575134</c:v>
                </c:pt>
                <c:pt idx="146">
                  <c:v>-1.2269517687720459</c:v>
                </c:pt>
                <c:pt idx="147">
                  <c:v>-1.2671614941159526</c:v>
                </c:pt>
                <c:pt idx="148">
                  <c:v>-1.30917179095556</c:v>
                </c:pt>
                <c:pt idx="149">
                  <c:v>-1.3530840951537682</c:v>
                </c:pt>
                <c:pt idx="150">
                  <c:v>-1.3990066190704222</c:v>
                </c:pt>
                <c:pt idx="151">
                  <c:v>-1.4470548663377176</c:v>
                </c:pt>
                <c:pt idx="152">
                  <c:v>-1.4973521897808877</c:v>
                </c:pt>
                <c:pt idx="153">
                  <c:v>-1.5500303964036544</c:v>
                </c:pt>
                <c:pt idx="154">
                  <c:v>-1.6052304037449938</c:v>
                </c:pt>
                <c:pt idx="155">
                  <c:v>-1.6631029523451537</c:v>
                </c:pt>
                <c:pt idx="156">
                  <c:v>-1.7238093795398122</c:v>
                </c:pt>
                <c:pt idx="157">
                  <c:v>-1.7875224603394284</c:v>
                </c:pt>
                <c:pt idx="158">
                  <c:v>-1.854427321755149</c:v>
                </c:pt>
                <c:pt idx="159">
                  <c:v>-1.9247224376130974</c:v>
                </c:pt>
                <c:pt idx="160">
                  <c:v>-1.9986207116687551</c:v>
                </c:pt>
                <c:pt idx="161">
                  <c:v>-2.0763506577073314</c:v>
                </c:pt>
                <c:pt idx="162">
                  <c:v>-2.1581576863124114</c:v>
                </c:pt>
                <c:pt idx="163">
                  <c:v>-2.2443055091278539</c:v>
                </c:pt>
                <c:pt idx="164">
                  <c:v>-2.3350776727518983</c:v>
                </c:pt>
                <c:pt idx="165">
                  <c:v>-2.4307792359224729</c:v>
                </c:pt>
                <c:pt idx="166">
                  <c:v>-2.5317386054171944</c:v>
                </c:pt>
                <c:pt idx="167">
                  <c:v>-2.6383095481500844</c:v>
                </c:pt>
                <c:pt idx="168">
                  <c:v>-2.7508733993551204</c:v>
                </c:pt>
                <c:pt idx="169">
                  <c:v>-2.8698414895742226</c:v>
                </c:pt>
                <c:pt idx="170">
                  <c:v>-2.9956578164929488</c:v>
                </c:pt>
                <c:pt idx="171">
                  <c:v>-3.1288019915825718</c:v>
                </c:pt>
                <c:pt idx="172">
                  <c:v>-3.2697924961139591</c:v>
                </c:pt>
                <c:pt idx="173">
                  <c:v>-3.4191902865152644</c:v>
                </c:pt>
                <c:pt idx="174">
                  <c:v>-3.5776027953571488</c:v>
                </c:pt>
                <c:pt idx="175">
                  <c:v>-3.7456883815500945</c:v>
                </c:pt>
                <c:pt idx="176">
                  <c:v>-3.9241612916674558</c:v>
                </c:pt>
                <c:pt idx="177">
                  <c:v>-4.1137972035904227</c:v>
                </c:pt>
                <c:pt idx="178">
                  <c:v>-4.3154394336451496</c:v>
                </c:pt>
                <c:pt idx="179">
                  <c:v>-4.5300058984466274</c:v>
                </c:pt>
                <c:pt idx="180">
                  <c:v>-4.7584969315434309</c:v>
                </c:pt>
                <c:pt idx="181">
                  <c:v>-5.0020040603825375</c:v>
                </c:pt>
                <c:pt idx="182">
                  <c:v>-5.2617198469944473</c:v>
                </c:pt>
                <c:pt idx="183">
                  <c:v>-5.5389488790009933</c:v>
                </c:pt>
                <c:pt idx="184">
                  <c:v>-5.8351199537693157</c:v>
                </c:pt>
                <c:pt idx="185">
                  <c:v>-6.1517994066807136</c:v>
                </c:pt>
                <c:pt idx="186">
                  <c:v>-6.4907053584369461</c:v>
                </c:pt>
                <c:pt idx="187">
                  <c:v>-6.853722334132736</c:v>
                </c:pt>
                <c:pt idx="188">
                  <c:v>-7.2429151317617091</c:v>
                </c:pt>
                <c:pt idx="189">
                  <c:v>-7.6605398050982867</c:v>
                </c:pt>
                <c:pt idx="190">
                  <c:v>-8.1090478536142889</c:v>
                </c:pt>
                <c:pt idx="191">
                  <c:v>-8.5910766166893175</c:v>
                </c:pt>
                <c:pt idx="192">
                  <c:v>-9.1094134613231752</c:v>
                </c:pt>
                <c:pt idx="193">
                  <c:v>-9.6669118979324899</c:v>
                </c:pt>
                <c:pt idx="194">
                  <c:v>-10.266321254475342</c:v>
                </c:pt>
                <c:pt idx="195">
                  <c:v>-10.909962941545409</c:v>
                </c:pt>
                <c:pt idx="196">
                  <c:v>-11.599137775645985</c:v>
                </c:pt>
                <c:pt idx="197">
                  <c:v>-12.333070131187899</c:v>
                </c:pt>
                <c:pt idx="198">
                  <c:v>-13.107080464740728</c:v>
                </c:pt>
                <c:pt idx="199">
                  <c:v>-13.909557018950737</c:v>
                </c:pt>
                <c:pt idx="200">
                  <c:v>-14.717325050352963</c:v>
                </c:pt>
                <c:pt idx="201">
                  <c:v>-15.489670328582335</c:v>
                </c:pt>
                <c:pt idx="202">
                  <c:v>-16.163535463426353</c:v>
                </c:pt>
                <c:pt idx="203">
                  <c:v>-16.656755141057605</c:v>
                </c:pt>
                <c:pt idx="204">
                  <c:v>-16.888429705511577</c:v>
                </c:pt>
                <c:pt idx="205">
                  <c:v>-16.814354048244798</c:v>
                </c:pt>
                <c:pt idx="206">
                  <c:v>-16.452105457816938</c:v>
                </c:pt>
                <c:pt idx="207">
                  <c:v>-15.870569399377427</c:v>
                </c:pt>
                <c:pt idx="208">
                  <c:v>-15.15497346585744</c:v>
                </c:pt>
                <c:pt idx="209">
                  <c:v>-14.378116706089843</c:v>
                </c:pt>
                <c:pt idx="210">
                  <c:v>-13.590338799670089</c:v>
                </c:pt>
                <c:pt idx="211">
                  <c:v>-12.821848441026367</c:v>
                </c:pt>
                <c:pt idx="212">
                  <c:v>-12.088706706160552</c:v>
                </c:pt>
                <c:pt idx="213">
                  <c:v>-11.398179732338578</c:v>
                </c:pt>
                <c:pt idx="214">
                  <c:v>-10.752454048087262</c:v>
                </c:pt>
                <c:pt idx="215">
                  <c:v>-10.150945918559549</c:v>
                </c:pt>
                <c:pt idx="216">
                  <c:v>-9.5916580717191664</c:v>
                </c:pt>
                <c:pt idx="217">
                  <c:v>-9.0719503890113451</c:v>
                </c:pt>
                <c:pt idx="218">
                  <c:v>-8.5889660843206368</c:v>
                </c:pt>
                <c:pt idx="219">
                  <c:v>-8.1398599711355786</c:v>
                </c:pt>
                <c:pt idx="220">
                  <c:v>-7.7219145865678396</c:v>
                </c:pt>
                <c:pt idx="221">
                  <c:v>-7.3325935268202134</c:v>
                </c:pt>
                <c:pt idx="222">
                  <c:v>-6.969560187322962</c:v>
                </c:pt>
                <c:pt idx="223">
                  <c:v>-6.6306779492092716</c:v>
                </c:pt>
                <c:pt idx="224">
                  <c:v>-6.3140009001129513</c:v>
                </c:pt>
                <c:pt idx="225">
                  <c:v>-6.0177601971809649</c:v>
                </c:pt>
                <c:pt idx="226">
                  <c:v>-5.7403488998209298</c:v>
                </c:pt>
                <c:pt idx="227">
                  <c:v>-5.480306793530195</c:v>
                </c:pt>
                <c:pt idx="228">
                  <c:v>-5.2363059805559438</c:v>
                </c:pt>
                <c:pt idx="229">
                  <c:v>-5.0071375912524889</c:v>
                </c:pt>
                <c:pt idx="230">
                  <c:v>-4.7916997354329958</c:v>
                </c:pt>
                <c:pt idx="231">
                  <c:v>-4.5889866867471172</c:v>
                </c:pt>
                <c:pt idx="232">
                  <c:v>-4.3980792291637583</c:v>
                </c:pt>
                <c:pt idx="233">
                  <c:v>-4.2181360661305458</c:v>
                </c:pt>
                <c:pt idx="234">
                  <c:v>-4.0483861842250954</c:v>
                </c:pt>
                <c:pt idx="235">
                  <c:v>-3.888122064942622</c:v>
                </c:pt>
                <c:pt idx="236">
                  <c:v>-3.7366936453833768</c:v>
                </c:pt>
                <c:pt idx="237">
                  <c:v>-3.5935029379852592</c:v>
                </c:pt>
                <c:pt idx="238">
                  <c:v>-3.4579992294090971</c:v>
                </c:pt>
                <c:pt idx="239">
                  <c:v>-3.3296747883313671</c:v>
                </c:pt>
                <c:pt idx="240">
                  <c:v>-3.2080610207963396</c:v>
                </c:pt>
                <c:pt idx="241">
                  <c:v>-3.0927250197482365</c:v>
                </c:pt>
                <c:pt idx="242">
                  <c:v>-2.9832664623784626</c:v>
                </c:pt>
                <c:pt idx="243">
                  <c:v>-2.8793148150238239</c:v>
                </c:pt>
                <c:pt idx="244">
                  <c:v>-2.7805268106241909</c:v>
                </c:pt>
                <c:pt idx="245">
                  <c:v>-2.6865841682834759</c:v>
                </c:pt>
                <c:pt idx="246">
                  <c:v>-2.5971915283745846</c:v>
                </c:pt>
                <c:pt idx="247">
                  <c:v>-2.5120745799718436</c:v>
                </c:pt>
                <c:pt idx="248">
                  <c:v>-2.4309783602661246</c:v>
                </c:pt>
                <c:pt idx="249">
                  <c:v>-2.3536657080883061</c:v>
                </c:pt>
                <c:pt idx="250">
                  <c:v>-2.2799158557937291</c:v>
                </c:pt>
                <c:pt idx="251">
                  <c:v>-2.2095231456000564</c:v>
                </c:pt>
                <c:pt idx="252">
                  <c:v>-2.1422958580616469</c:v>
                </c:pt>
                <c:pt idx="253">
                  <c:v>-2.0780551417481865</c:v>
                </c:pt>
                <c:pt idx="254">
                  <c:v>-2.0166340343984936</c:v>
                </c:pt>
                <c:pt idx="255">
                  <c:v>-1.9578765668743374</c:v>
                </c:pt>
                <c:pt idx="256">
                  <c:v>-1.9016369421609738</c:v>
                </c:pt>
                <c:pt idx="257">
                  <c:v>-1.8477787824718062</c:v>
                </c:pt>
                <c:pt idx="258">
                  <c:v>-1.7961744382294249</c:v>
                </c:pt>
                <c:pt idx="259">
                  <c:v>-1.7467043533261379</c:v>
                </c:pt>
                <c:pt idx="260">
                  <c:v>-1.6992564816268558</c:v>
                </c:pt>
                <c:pt idx="261">
                  <c:v>-1.6537257501730995</c:v>
                </c:pt>
                <c:pt idx="262">
                  <c:v>-1.6100135649897438</c:v>
                </c:pt>
                <c:pt idx="263">
                  <c:v>-1.5680273557892976</c:v>
                </c:pt>
                <c:pt idx="264">
                  <c:v>-1.5276801562214104</c:v>
                </c:pt>
                <c:pt idx="265">
                  <c:v>-1.4888902166301434</c:v>
                </c:pt>
                <c:pt idx="266">
                  <c:v>-1.4515806465642704</c:v>
                </c:pt>
                <c:pt idx="267">
                  <c:v>-1.4156790845398346</c:v>
                </c:pt>
                <c:pt idx="268">
                  <c:v>-1.3811173927823988</c:v>
                </c:pt>
                <c:pt idx="269">
                  <c:v>-1.3478313748820114</c:v>
                </c:pt>
                <c:pt idx="270">
                  <c:v>-1.3157605144794005</c:v>
                </c:pt>
                <c:pt idx="271">
                  <c:v>-1.2848477332692256</c:v>
                </c:pt>
                <c:pt idx="272">
                  <c:v>-1.2550391667574921</c:v>
                </c:pt>
                <c:pt idx="273">
                  <c:v>-1.2262839563470496</c:v>
                </c:pt>
                <c:pt idx="274">
                  <c:v>-1.1985340564491711</c:v>
                </c:pt>
                <c:pt idx="275">
                  <c:v>-1.1717440554313079</c:v>
                </c:pt>
                <c:pt idx="276">
                  <c:v>-1.1458710093132369</c:v>
                </c:pt>
                <c:pt idx="277">
                  <c:v>-1.1208742872162303</c:v>
                </c:pt>
                <c:pt idx="278">
                  <c:v>-1.0967154276539524</c:v>
                </c:pt>
                <c:pt idx="279">
                  <c:v>-1.0733580048303046</c:v>
                </c:pt>
                <c:pt idx="280">
                  <c:v>-1.0507675041788731</c:v>
                </c:pt>
                <c:pt idx="281">
                  <c:v>-1.0289112064421708</c:v>
                </c:pt>
                <c:pt idx="282">
                  <c:v>-1.0077580796463967</c:v>
                </c:pt>
                <c:pt idx="283">
                  <c:v>-0.98727867838022609</c:v>
                </c:pt>
                <c:pt idx="284">
                  <c:v>-0.96744504983404489</c:v>
                </c:pt>
                <c:pt idx="285">
                  <c:v>-0.94823064609998919</c:v>
                </c:pt>
                <c:pt idx="286">
                  <c:v>-0.92961024227312539</c:v>
                </c:pt>
                <c:pt idx="287">
                  <c:v>-0.91155985993075628</c:v>
                </c:pt>
                <c:pt idx="288">
                  <c:v>-0.89405669560027401</c:v>
                </c:pt>
                <c:pt idx="289">
                  <c:v>-0.87707905385670237</c:v>
                </c:pt>
                <c:pt idx="290">
                  <c:v>-0.86060628471901779</c:v>
                </c:pt>
                <c:pt idx="291">
                  <c:v>-0.84461872504011648</c:v>
                </c:pt>
                <c:pt idx="292">
                  <c:v>-0.82909764360877891</c:v>
                </c:pt>
                <c:pt idx="293">
                  <c:v>-0.81402518970371252</c:v>
                </c:pt>
                <c:pt idx="294">
                  <c:v>-0.79938434485937859</c:v>
                </c:pt>
                <c:pt idx="295">
                  <c:v>-0.78515887762166625</c:v>
                </c:pt>
                <c:pt idx="296">
                  <c:v>-0.77133330108816933</c:v>
                </c:pt>
                <c:pt idx="297">
                  <c:v>-0.75789283304306687</c:v>
                </c:pt>
                <c:pt idx="298">
                  <c:v>-0.74482335851091452</c:v>
                </c:pt>
                <c:pt idx="299">
                  <c:v>-0.73211139456646124</c:v>
                </c:pt>
                <c:pt idx="300">
                  <c:v>-0.71974405724969337</c:v>
                </c:pt>
                <c:pt idx="301">
                  <c:v>-0.70770903044626798</c:v>
                </c:pt>
                <c:pt idx="302">
                  <c:v>-0.69599453660364907</c:v>
                </c:pt>
                <c:pt idx="303">
                  <c:v>-0.68458930916261518</c:v>
                </c:pt>
                <c:pt idx="304">
                  <c:v>-0.67348256659240835</c:v>
                </c:pt>
                <c:pt idx="305">
                  <c:v>-0.66266398792580672</c:v>
                </c:pt>
                <c:pt idx="306">
                  <c:v>-0.65212368969769796</c:v>
                </c:pt>
                <c:pt idx="307">
                  <c:v>-0.64185220419748412</c:v>
                </c:pt>
                <c:pt idx="308">
                  <c:v>-0.63184045895206042</c:v>
                </c:pt>
                <c:pt idx="309">
                  <c:v>-0.62207975736167331</c:v>
                </c:pt>
                <c:pt idx="310">
                  <c:v>-0.61256176041658184</c:v>
                </c:pt>
                <c:pt idx="311">
                  <c:v>-0.60327846942718066</c:v>
                </c:pt>
                <c:pt idx="312">
                  <c:v>-0.59422220970495609</c:v>
                </c:pt>
                <c:pt idx="313">
                  <c:v>-0.58538561513589105</c:v>
                </c:pt>
                <c:pt idx="314">
                  <c:v>-0.57676161359180433</c:v>
                </c:pt>
                <c:pt idx="315">
                  <c:v>-0.56834341312884207</c:v>
                </c:pt>
                <c:pt idx="316">
                  <c:v>-0.56012448892565125</c:v>
                </c:pt>
                <c:pt idx="317">
                  <c:v>-0.55209857091698911</c:v>
                </c:pt>
                <c:pt idx="318">
                  <c:v>-0.54425963208132333</c:v>
                </c:pt>
                <c:pt idx="319">
                  <c:v>-0.53660187734384102</c:v>
                </c:pt>
                <c:pt idx="320">
                  <c:v>-0.52911973305858795</c:v>
                </c:pt>
                <c:pt idx="321">
                  <c:v>-0.52180783703604772</c:v>
                </c:pt>
                <c:pt idx="322">
                  <c:v>-0.51466102908443001</c:v>
                </c:pt>
                <c:pt idx="323">
                  <c:v>-0.50767434203506068</c:v>
                </c:pt>
                <c:pt idx="324">
                  <c:v>-0.50084299322415105</c:v>
                </c:pt>
                <c:pt idx="325">
                  <c:v>-0.49416237640491606</c:v>
                </c:pt>
                <c:pt idx="326">
                  <c:v>-0.48762805406574683</c:v>
                </c:pt>
                <c:pt idx="327">
                  <c:v>-0.48123575013149261</c:v>
                </c:pt>
                <c:pt idx="328">
                  <c:v>-0.47498134302654005</c:v>
                </c:pt>
                <c:pt idx="329">
                  <c:v>-0.46886085907950714</c:v>
                </c:pt>
                <c:pt idx="330">
                  <c:v>-0.46287046625070916</c:v>
                </c:pt>
                <c:pt idx="331">
                  <c:v>-0.45700646816466406</c:v>
                </c:pt>
                <c:pt idx="332">
                  <c:v>-0.45126529843103136</c:v>
                </c:pt>
                <c:pt idx="333">
                  <c:v>-0.44564351523826573</c:v>
                </c:pt>
                <c:pt idx="334">
                  <c:v>-0.440137796205336</c:v>
                </c:pt>
                <c:pt idx="335">
                  <c:v>-0.43474493347767812</c:v>
                </c:pt>
                <c:pt idx="336">
                  <c:v>-0.42946182905431041</c:v>
                </c:pt>
                <c:pt idx="337">
                  <c:v>-0.42428549033396107</c:v>
                </c:pt>
                <c:pt idx="338">
                  <c:v>-0.41921302586856357</c:v>
                </c:pt>
                <c:pt idx="339">
                  <c:v>-0.41424164131337526</c:v>
                </c:pt>
                <c:pt idx="340">
                  <c:v>-0.4093686355633972</c:v>
                </c:pt>
                <c:pt idx="341">
                  <c:v>-0.40459139706649938</c:v>
                </c:pt>
                <c:pt idx="342">
                  <c:v>-0.39990740030419569</c:v>
                </c:pt>
                <c:pt idx="343">
                  <c:v>-0.39531420243137649</c:v>
                </c:pt>
                <c:pt idx="344">
                  <c:v>-0.39080944006706375</c:v>
                </c:pt>
                <c:pt idx="345">
                  <c:v>-0.38639082622846077</c:v>
                </c:pt>
                <c:pt idx="346">
                  <c:v>-0.38205614740108618</c:v>
                </c:pt>
                <c:pt idx="347">
                  <c:v>-0.37780326073827131</c:v>
                </c:pt>
                <c:pt idx="348">
                  <c:v>-0.37363009138349529</c:v>
                </c:pt>
                <c:pt idx="349">
                  <c:v>-0.36953462990954844</c:v>
                </c:pt>
                <c:pt idx="350">
                  <c:v>-0.3655149298687777</c:v>
                </c:pt>
                <c:pt idx="351">
                  <c:v>-0.3615691054489486</c:v>
                </c:pt>
                <c:pt idx="352">
                  <c:v>-0.35769532922963948</c:v>
                </c:pt>
                <c:pt idx="353">
                  <c:v>-0.35389183003425695</c:v>
                </c:pt>
                <c:pt idx="354">
                  <c:v>-0.35015689087314311</c:v>
                </c:pt>
                <c:pt idx="355">
                  <c:v>-0.34648884697334492</c:v>
                </c:pt>
                <c:pt idx="356">
                  <c:v>-0.34288608389100206</c:v>
                </c:pt>
                <c:pt idx="357">
                  <c:v>-0.33934703570237634</c:v>
                </c:pt>
                <c:pt idx="358">
                  <c:v>-0.33587018326987655</c:v>
                </c:pt>
                <c:pt idx="359">
                  <c:v>-0.33245405257955962</c:v>
                </c:pt>
                <c:pt idx="360">
                  <c:v>-0.32909721314675622</c:v>
                </c:pt>
                <c:pt idx="361">
                  <c:v>-0.3257982764867195</c:v>
                </c:pt>
                <c:pt idx="362">
                  <c:v>-0.32255589464724843</c:v>
                </c:pt>
                <c:pt idx="363">
                  <c:v>-0.31936875880049015</c:v>
                </c:pt>
                <c:pt idx="364">
                  <c:v>-0.31623559789122485</c:v>
                </c:pt>
                <c:pt idx="365">
                  <c:v>-0.31315517733904008</c:v>
                </c:pt>
                <c:pt idx="366">
                  <c:v>-0.31012629779200879</c:v>
                </c:pt>
                <c:pt idx="367">
                  <c:v>-0.307147793929544</c:v>
                </c:pt>
                <c:pt idx="368">
                  <c:v>-0.30421853331222565</c:v>
                </c:pt>
                <c:pt idx="369">
                  <c:v>-0.30133741527654551</c:v>
                </c:pt>
                <c:pt idx="370">
                  <c:v>-0.29850336987257237</c:v>
                </c:pt>
                <c:pt idx="371">
                  <c:v>-0.29571535684264549</c:v>
                </c:pt>
                <c:pt idx="372">
                  <c:v>-0.29297236463930509</c:v>
                </c:pt>
                <c:pt idx="373">
                  <c:v>-0.29027340948079228</c:v>
                </c:pt>
                <c:pt idx="374">
                  <c:v>-0.28761753444244537</c:v>
                </c:pt>
                <c:pt idx="375">
                  <c:v>-0.28500380858246466</c:v>
                </c:pt>
                <c:pt idx="376">
                  <c:v>-0.28243132610059979</c:v>
                </c:pt>
                <c:pt idx="377">
                  <c:v>-0.27989920552832293</c:v>
                </c:pt>
                <c:pt idx="378">
                  <c:v>-0.2774065889491712</c:v>
                </c:pt>
                <c:pt idx="379">
                  <c:v>-0.27495264124799573</c:v>
                </c:pt>
                <c:pt idx="380">
                  <c:v>-0.27253654938788213</c:v>
                </c:pt>
                <c:pt idx="381">
                  <c:v>-0.27015752171360369</c:v>
                </c:pt>
                <c:pt idx="382">
                  <c:v>-0.26781478728051189</c:v>
                </c:pt>
                <c:pt idx="383">
                  <c:v>-0.26550759520778561</c:v>
                </c:pt>
                <c:pt idx="384">
                  <c:v>-0.26323521405506695</c:v>
                </c:pt>
                <c:pt idx="385">
                  <c:v>-0.26099693122151513</c:v>
                </c:pt>
                <c:pt idx="386">
                  <c:v>-0.25879205236636121</c:v>
                </c:pt>
                <c:pt idx="387">
                  <c:v>-0.25661990085009601</c:v>
                </c:pt>
                <c:pt idx="388">
                  <c:v>-0.25447981719545992</c:v>
                </c:pt>
                <c:pt idx="389">
                  <c:v>-0.25237115856744807</c:v>
                </c:pt>
                <c:pt idx="390">
                  <c:v>-0.25029329827154301</c:v>
                </c:pt>
                <c:pt idx="391">
                  <c:v>-0.24824562526948898</c:v>
                </c:pt>
                <c:pt idx="392">
                  <c:v>-0.24622754371188865</c:v>
                </c:pt>
                <c:pt idx="393">
                  <c:v>-0.24423847248696806</c:v>
                </c:pt>
                <c:pt idx="394">
                  <c:v>-0.24227784478485653</c:v>
                </c:pt>
                <c:pt idx="395">
                  <c:v>-0.24034510767682829</c:v>
                </c:pt>
                <c:pt idx="396">
                  <c:v>-0.23843972170884351</c:v>
                </c:pt>
                <c:pt idx="397">
                  <c:v>-0.23656116050893633</c:v>
                </c:pt>
                <c:pt idx="398">
                  <c:v>-0.23470891040782038</c:v>
                </c:pt>
                <c:pt idx="399">
                  <c:v>-0.23288247007226476</c:v>
                </c:pt>
                <c:pt idx="400">
                  <c:v>-0.23108135015073783</c:v>
                </c:pt>
                <c:pt idx="401">
                  <c:v>-0.22930507293086477</c:v>
                </c:pt>
                <c:pt idx="402">
                  <c:v>-0.22755317200820302</c:v>
                </c:pt>
                <c:pt idx="403">
                  <c:v>-0.22582519196599968</c:v>
                </c:pt>
                <c:pt idx="404">
                  <c:v>-0.22412068806543881</c:v>
                </c:pt>
                <c:pt idx="405">
                  <c:v>-0.22243922594599724</c:v>
                </c:pt>
                <c:pt idx="406">
                  <c:v>-0.2207803813356139</c:v>
                </c:pt>
                <c:pt idx="407">
                  <c:v>-0.21914373977018342</c:v>
                </c:pt>
                <c:pt idx="408">
                  <c:v>-0.21752889632214167</c:v>
                </c:pt>
                <c:pt idx="409">
                  <c:v>-0.21593545533775949</c:v>
                </c:pt>
                <c:pt idx="410">
                  <c:v>-0.21436303018281266</c:v>
                </c:pt>
                <c:pt idx="411">
                  <c:v>-0.21281124299637294</c:v>
                </c:pt>
                <c:pt idx="412">
                  <c:v>-0.21127972445238688</c:v>
                </c:pt>
                <c:pt idx="413">
                  <c:v>-0.20976811352877034</c:v>
                </c:pt>
                <c:pt idx="414">
                  <c:v>-0.20827605728378062</c:v>
                </c:pt>
                <c:pt idx="415">
                  <c:v>-0.20680321063933155</c:v>
                </c:pt>
                <c:pt idx="416">
                  <c:v>-0.20534923617110745</c:v>
                </c:pt>
                <c:pt idx="417">
                  <c:v>-0.20391380390515676</c:v>
                </c:pt>
                <c:pt idx="418">
                  <c:v>-0.20249659112075297</c:v>
                </c:pt>
                <c:pt idx="419">
                  <c:v>-0.20109728215933442</c:v>
                </c:pt>
                <c:pt idx="420">
                  <c:v>-0.19971556823927467</c:v>
                </c:pt>
                <c:pt idx="421">
                  <c:v>-0.1983511472763127</c:v>
                </c:pt>
                <c:pt idx="422">
                  <c:v>-0.19700372370939678</c:v>
                </c:pt>
                <c:pt idx="423">
                  <c:v>-0.19567300833184081</c:v>
                </c:pt>
                <c:pt idx="424">
                  <c:v>-0.19435871812749717</c:v>
                </c:pt>
                <c:pt idx="425">
                  <c:v>-0.19306057611188965</c:v>
                </c:pt>
                <c:pt idx="426">
                  <c:v>-0.191778311178044</c:v>
                </c:pt>
                <c:pt idx="427">
                  <c:v>-0.19051165794693822</c:v>
                </c:pt>
                <c:pt idx="428">
                  <c:v>-0.1892603566223291</c:v>
                </c:pt>
                <c:pt idx="429">
                  <c:v>-0.18802415284989191</c:v>
                </c:pt>
                <c:pt idx="430">
                  <c:v>-0.186802797580468</c:v>
                </c:pt>
                <c:pt idx="431">
                  <c:v>-0.18559604693732934</c:v>
                </c:pt>
                <c:pt idx="432">
                  <c:v>-0.18440366208727449</c:v>
                </c:pt>
                <c:pt idx="433">
                  <c:v>-0.18322540911547933</c:v>
                </c:pt>
                <c:pt idx="434">
                  <c:v>-0.18206105890396879</c:v>
                </c:pt>
                <c:pt idx="435">
                  <c:v>-0.18091038701354506</c:v>
                </c:pt>
                <c:pt idx="436">
                  <c:v>-0.17977317356912467</c:v>
                </c:pt>
                <c:pt idx="437">
                  <c:v>-0.17864920314833363</c:v>
                </c:pt>
                <c:pt idx="438">
                  <c:v>-0.17753826467327211</c:v>
                </c:pt>
                <c:pt idx="439">
                  <c:v>-0.17644015130530946</c:v>
                </c:pt>
                <c:pt idx="440">
                  <c:v>-0.17535466034289751</c:v>
                </c:pt>
                <c:pt idx="441">
                  <c:v>-0.17428159312219238</c:v>
                </c:pt>
                <c:pt idx="442">
                  <c:v>-0.17322075492048419</c:v>
                </c:pt>
                <c:pt idx="443">
                  <c:v>-0.17217195486231401</c:v>
                </c:pt>
                <c:pt idx="444">
                  <c:v>-0.17113500582817853</c:v>
                </c:pt>
                <c:pt idx="445">
                  <c:v>-0.17010972436576288</c:v>
                </c:pt>
                <c:pt idx="446">
                  <c:v>-0.16909593060361927</c:v>
                </c:pt>
                <c:pt idx="447">
                  <c:v>-0.16809344816719721</c:v>
                </c:pt>
                <c:pt idx="448">
                  <c:v>-0.16710210409718973</c:v>
                </c:pt>
                <c:pt idx="449">
                  <c:v>-0.16612172877005119</c:v>
                </c:pt>
                <c:pt idx="450">
                  <c:v>-0.16515215582074444</c:v>
                </c:pt>
                <c:pt idx="451">
                  <c:v>-0.16419322206747161</c:v>
                </c:pt>
                <c:pt idx="452">
                  <c:v>-0.16324476743852762</c:v>
                </c:pt>
                <c:pt idx="453">
                  <c:v>-0.16230663490103348</c:v>
                </c:pt>
                <c:pt idx="454">
                  <c:v>-0.16137867039162196</c:v>
                </c:pt>
                <c:pt idx="455">
                  <c:v>-0.16046072274892856</c:v>
                </c:pt>
                <c:pt idx="456">
                  <c:v>-0.15955264364789976</c:v>
                </c:pt>
                <c:pt idx="457">
                  <c:v>-0.15865428753580543</c:v>
                </c:pt>
                <c:pt idx="458">
                  <c:v>-0.15776551156993998</c:v>
                </c:pt>
                <c:pt idx="459">
                  <c:v>-0.15688617555697787</c:v>
                </c:pt>
                <c:pt idx="460">
                  <c:v>-0.15601614189386792</c:v>
                </c:pt>
                <c:pt idx="461">
                  <c:v>-0.15515527551030547</c:v>
                </c:pt>
                <c:pt idx="462">
                  <c:v>-0.15430344381265315</c:v>
                </c:pt>
                <c:pt idx="463">
                  <c:v>-0.15346051662934126</c:v>
                </c:pt>
                <c:pt idx="464">
                  <c:v>-0.1526263661576403</c:v>
                </c:pt>
                <c:pt idx="465">
                  <c:v>-0.15180086691183733</c:v>
                </c:pt>
                <c:pt idx="466">
                  <c:v>-0.15098389567267873</c:v>
                </c:pt>
                <c:pt idx="467">
                  <c:v>-0.1501753314381456</c:v>
                </c:pt>
                <c:pt idx="468">
                  <c:v>-0.14937505537545329</c:v>
                </c:pt>
                <c:pt idx="469">
                  <c:v>-0.14858295077425554</c:v>
                </c:pt>
                <c:pt idx="470">
                  <c:v>-0.14779890300104725</c:v>
                </c:pt>
                <c:pt idx="471">
                  <c:v>-0.14702279945468802</c:v>
                </c:pt>
                <c:pt idx="472">
                  <c:v>-0.14625452952303433</c:v>
                </c:pt>
                <c:pt idx="473">
                  <c:v>-0.14549398454068319</c:v>
                </c:pt>
                <c:pt idx="474">
                  <c:v>-0.14474105774771506</c:v>
                </c:pt>
                <c:pt idx="475">
                  <c:v>-0.14399564424948372</c:v>
                </c:pt>
                <c:pt idx="476">
                  <c:v>-0.14325764097739921</c:v>
                </c:pt>
                <c:pt idx="477">
                  <c:v>-0.14252694665065244</c:v>
                </c:pt>
                <c:pt idx="478">
                  <c:v>-0.14180346173889177</c:v>
                </c:pt>
                <c:pt idx="479">
                  <c:v>-0.14108708842579687</c:v>
                </c:pt>
                <c:pt idx="480">
                  <c:v>-0.14037773057354516</c:v>
                </c:pt>
                <c:pt idx="481">
                  <c:v>-0.13967529368812784</c:v>
                </c:pt>
                <c:pt idx="482">
                  <c:v>-0.13897968488551565</c:v>
                </c:pt>
                <c:pt idx="483">
                  <c:v>-0.1382908128586133</c:v>
                </c:pt>
                <c:pt idx="484">
                  <c:v>-0.1376085878450328</c:v>
                </c:pt>
                <c:pt idx="485">
                  <c:v>-0.13693292159560941</c:v>
                </c:pt>
                <c:pt idx="486">
                  <c:v>-0.13626372734369113</c:v>
                </c:pt>
                <c:pt idx="487">
                  <c:v>-0.13560091977513195</c:v>
                </c:pt>
                <c:pt idx="488">
                  <c:v>-0.13494441499899801</c:v>
                </c:pt>
                <c:pt idx="489">
                  <c:v>-0.1342941305189787</c:v>
                </c:pt>
                <c:pt idx="490">
                  <c:v>-0.13364998520545529</c:v>
                </c:pt>
                <c:pt idx="491">
                  <c:v>-0.1330118992682171</c:v>
                </c:pt>
                <c:pt idx="492">
                  <c:v>-0.13237979422982615</c:v>
                </c:pt>
                <c:pt idx="493">
                  <c:v>-0.13175359289958266</c:v>
                </c:pt>
                <c:pt idx="494">
                  <c:v>-0.13113321934811939</c:v>
                </c:pt>
                <c:pt idx="495">
                  <c:v>-0.13051859888254694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2F6-42D3-A26A-3DDA0D70D3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2822368"/>
        <c:axId val="312815712"/>
      </c:scatterChart>
      <c:valAx>
        <c:axId val="312845664"/>
        <c:scaling>
          <c:orientation val="minMax"/>
          <c:min val="0.85000000000000009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63858833405343174"/>
              <c:y val="0.904791339831709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312842336"/>
        <c:crossesAt val="-80"/>
        <c:crossBetween val="midCat"/>
        <c:majorUnit val="5.000000000000001E-2"/>
      </c:valAx>
      <c:valAx>
        <c:axId val="312842336"/>
        <c:scaling>
          <c:orientation val="minMax"/>
          <c:min val="-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減衰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312845664"/>
        <c:crossesAt val="0.1"/>
        <c:crossBetween val="midCat"/>
      </c:valAx>
      <c:valAx>
        <c:axId val="312815712"/>
        <c:scaling>
          <c:orientation val="minMax"/>
          <c:min val="-30"/>
        </c:scaling>
        <c:delete val="0"/>
        <c:axPos val="r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リターンロス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0.94287489063867014"/>
              <c:y val="0.1887842665500145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312822368"/>
        <c:crosses val="max"/>
        <c:crossBetween val="midCat"/>
        <c:majorUnit val="5"/>
      </c:valAx>
      <c:valAx>
        <c:axId val="3128223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12815712"/>
        <c:crossesAt val="-50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7679497686645897"/>
          <c:y val="0.57647529192940672"/>
          <c:w val="0.27666666666666667"/>
          <c:h val="0.15050342665500149"/>
        </c:manualLayout>
      </c:layout>
      <c:overlay val="1"/>
      <c:spPr>
        <a:solidFill>
          <a:schemeClr val="bg1">
            <a:alpha val="7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altLang="ja-JP" sz="1200"/>
              <a:t>BPF_1</a:t>
            </a:r>
            <a:r>
              <a:rPr lang="ja-JP" altLang="en-US" sz="1200"/>
              <a:t>段</a:t>
            </a:r>
            <a:endParaRPr lang="en-US" altLang="ja-JP" sz="1200"/>
          </a:p>
        </c:rich>
      </c:tx>
      <c:layout>
        <c:manualLayout>
          <c:xMode val="edge"/>
          <c:yMode val="edge"/>
          <c:x val="0.66887452411115478"/>
          <c:y val="7.89564148280966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0897797594285513"/>
          <c:y val="3.1152032816799295E-2"/>
          <c:w val="0.77675818909328032"/>
          <c:h val="0.8083824955930532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演算処理!$AG$33:$AG$528</c:f>
              <c:numCache>
                <c:formatCode>General</c:formatCode>
                <c:ptCount val="496"/>
                <c:pt idx="0">
                  <c:v>0.90049999999999997</c:v>
                </c:pt>
                <c:pt idx="1">
                  <c:v>0.90099999999999991</c:v>
                </c:pt>
                <c:pt idx="2">
                  <c:v>0.90149999999999986</c:v>
                </c:pt>
                <c:pt idx="3">
                  <c:v>0.9019999999999998</c:v>
                </c:pt>
                <c:pt idx="4">
                  <c:v>0.90249999999999975</c:v>
                </c:pt>
                <c:pt idx="5">
                  <c:v>0.90299999999999969</c:v>
                </c:pt>
                <c:pt idx="6">
                  <c:v>0.90349999999999964</c:v>
                </c:pt>
                <c:pt idx="7">
                  <c:v>0.90399999999999958</c:v>
                </c:pt>
                <c:pt idx="8">
                  <c:v>0.90449999999999953</c:v>
                </c:pt>
                <c:pt idx="9">
                  <c:v>0.90499999999999947</c:v>
                </c:pt>
                <c:pt idx="10">
                  <c:v>0.90549999999999942</c:v>
                </c:pt>
                <c:pt idx="11">
                  <c:v>0.90599999999999936</c:v>
                </c:pt>
                <c:pt idx="12">
                  <c:v>0.90649999999999931</c:v>
                </c:pt>
                <c:pt idx="13">
                  <c:v>0.90699999999999925</c:v>
                </c:pt>
                <c:pt idx="14">
                  <c:v>0.9074999999999992</c:v>
                </c:pt>
                <c:pt idx="15">
                  <c:v>0.90799999999999914</c:v>
                </c:pt>
                <c:pt idx="16">
                  <c:v>0.90849999999999909</c:v>
                </c:pt>
                <c:pt idx="17">
                  <c:v>0.90899999999999903</c:v>
                </c:pt>
                <c:pt idx="18">
                  <c:v>0.90949999999999898</c:v>
                </c:pt>
                <c:pt idx="19">
                  <c:v>0.90999999999999892</c:v>
                </c:pt>
                <c:pt idx="20">
                  <c:v>0.91049999999999887</c:v>
                </c:pt>
                <c:pt idx="21">
                  <c:v>0.91099999999999881</c:v>
                </c:pt>
                <c:pt idx="22">
                  <c:v>0.91149999999999876</c:v>
                </c:pt>
                <c:pt idx="23">
                  <c:v>0.9119999999999987</c:v>
                </c:pt>
                <c:pt idx="24">
                  <c:v>0.91249999999999865</c:v>
                </c:pt>
                <c:pt idx="25">
                  <c:v>0.91299999999999859</c:v>
                </c:pt>
                <c:pt idx="26">
                  <c:v>0.91349999999999854</c:v>
                </c:pt>
                <c:pt idx="27">
                  <c:v>0.91399999999999848</c:v>
                </c:pt>
                <c:pt idx="28">
                  <c:v>0.91449999999999843</c:v>
                </c:pt>
                <c:pt idx="29">
                  <c:v>0.91499999999999837</c:v>
                </c:pt>
                <c:pt idx="30">
                  <c:v>0.91549999999999832</c:v>
                </c:pt>
                <c:pt idx="31">
                  <c:v>0.91599999999999826</c:v>
                </c:pt>
                <c:pt idx="32">
                  <c:v>0.9164999999999982</c:v>
                </c:pt>
                <c:pt idx="33">
                  <c:v>0.91699999999999815</c:v>
                </c:pt>
                <c:pt idx="34">
                  <c:v>0.91749999999999809</c:v>
                </c:pt>
                <c:pt idx="35">
                  <c:v>0.91799999999999804</c:v>
                </c:pt>
                <c:pt idx="36">
                  <c:v>0.91849999999999798</c:v>
                </c:pt>
                <c:pt idx="37">
                  <c:v>0.91899999999999793</c:v>
                </c:pt>
                <c:pt idx="38">
                  <c:v>0.91949999999999787</c:v>
                </c:pt>
                <c:pt idx="39">
                  <c:v>0.91999999999999782</c:v>
                </c:pt>
                <c:pt idx="40">
                  <c:v>0.92049999999999776</c:v>
                </c:pt>
                <c:pt idx="41">
                  <c:v>0.92099999999999771</c:v>
                </c:pt>
                <c:pt idx="42">
                  <c:v>0.92149999999999765</c:v>
                </c:pt>
                <c:pt idx="43">
                  <c:v>0.9219999999999976</c:v>
                </c:pt>
                <c:pt idx="44">
                  <c:v>0.92249999999999754</c:v>
                </c:pt>
                <c:pt idx="45">
                  <c:v>0.92299999999999749</c:v>
                </c:pt>
                <c:pt idx="46">
                  <c:v>0.92349999999999743</c:v>
                </c:pt>
                <c:pt idx="47">
                  <c:v>0.92399999999999738</c:v>
                </c:pt>
                <c:pt idx="48">
                  <c:v>0.92449999999999732</c:v>
                </c:pt>
                <c:pt idx="49">
                  <c:v>0.92499999999999727</c:v>
                </c:pt>
                <c:pt idx="50">
                  <c:v>0.92549999999999721</c:v>
                </c:pt>
                <c:pt idx="51">
                  <c:v>0.92599999999999716</c:v>
                </c:pt>
                <c:pt idx="52">
                  <c:v>0.9264999999999971</c:v>
                </c:pt>
                <c:pt idx="53">
                  <c:v>0.92699999999999705</c:v>
                </c:pt>
                <c:pt idx="54">
                  <c:v>0.92749999999999699</c:v>
                </c:pt>
                <c:pt idx="55">
                  <c:v>0.92799999999999694</c:v>
                </c:pt>
                <c:pt idx="56">
                  <c:v>0.92849999999999688</c:v>
                </c:pt>
                <c:pt idx="57">
                  <c:v>0.92899999999999683</c:v>
                </c:pt>
                <c:pt idx="58">
                  <c:v>0.92949999999999677</c:v>
                </c:pt>
                <c:pt idx="59">
                  <c:v>0.92999999999999672</c:v>
                </c:pt>
                <c:pt idx="60">
                  <c:v>0.93049999999999666</c:v>
                </c:pt>
                <c:pt idx="61">
                  <c:v>0.93099999999999661</c:v>
                </c:pt>
                <c:pt idx="62">
                  <c:v>0.93149999999999655</c:v>
                </c:pt>
                <c:pt idx="63">
                  <c:v>0.9319999999999965</c:v>
                </c:pt>
                <c:pt idx="64">
                  <c:v>0.93249999999999644</c:v>
                </c:pt>
                <c:pt idx="65">
                  <c:v>0.93299999999999639</c:v>
                </c:pt>
                <c:pt idx="66">
                  <c:v>0.93349999999999633</c:v>
                </c:pt>
                <c:pt idx="67">
                  <c:v>0.93399999999999628</c:v>
                </c:pt>
                <c:pt idx="68">
                  <c:v>0.93449999999999622</c:v>
                </c:pt>
                <c:pt idx="69">
                  <c:v>0.93499999999999617</c:v>
                </c:pt>
                <c:pt idx="70">
                  <c:v>0.93549999999999611</c:v>
                </c:pt>
                <c:pt idx="71">
                  <c:v>0.93599999999999606</c:v>
                </c:pt>
                <c:pt idx="72">
                  <c:v>0.936499999999996</c:v>
                </c:pt>
                <c:pt idx="73">
                  <c:v>0.93699999999999595</c:v>
                </c:pt>
                <c:pt idx="74">
                  <c:v>0.93749999999999589</c:v>
                </c:pt>
                <c:pt idx="75">
                  <c:v>0.93799999999999584</c:v>
                </c:pt>
                <c:pt idx="76">
                  <c:v>0.93849999999999578</c:v>
                </c:pt>
                <c:pt idx="77">
                  <c:v>0.93899999999999573</c:v>
                </c:pt>
                <c:pt idx="78">
                  <c:v>0.93949999999999567</c:v>
                </c:pt>
                <c:pt idx="79">
                  <c:v>0.93999999999999562</c:v>
                </c:pt>
                <c:pt idx="80">
                  <c:v>0.94049999999999556</c:v>
                </c:pt>
                <c:pt idx="81">
                  <c:v>0.94099999999999551</c:v>
                </c:pt>
                <c:pt idx="82">
                  <c:v>0.94149999999999545</c:v>
                </c:pt>
                <c:pt idx="83">
                  <c:v>0.9419999999999954</c:v>
                </c:pt>
                <c:pt idx="84">
                  <c:v>0.94249999999999534</c:v>
                </c:pt>
                <c:pt idx="85">
                  <c:v>0.94299999999999529</c:v>
                </c:pt>
                <c:pt idx="86">
                  <c:v>0.94349999999999523</c:v>
                </c:pt>
                <c:pt idx="87">
                  <c:v>0.94399999999999518</c:v>
                </c:pt>
                <c:pt idx="88">
                  <c:v>0.94449999999999512</c:v>
                </c:pt>
                <c:pt idx="89">
                  <c:v>0.94499999999999507</c:v>
                </c:pt>
                <c:pt idx="90">
                  <c:v>0.94549999999999501</c:v>
                </c:pt>
                <c:pt idx="91">
                  <c:v>0.94599999999999496</c:v>
                </c:pt>
                <c:pt idx="92">
                  <c:v>0.9464999999999949</c:v>
                </c:pt>
                <c:pt idx="93">
                  <c:v>0.94699999999999485</c:v>
                </c:pt>
                <c:pt idx="94">
                  <c:v>0.94749999999999479</c:v>
                </c:pt>
                <c:pt idx="95">
                  <c:v>0.94799999999999474</c:v>
                </c:pt>
                <c:pt idx="96">
                  <c:v>0.94849999999999468</c:v>
                </c:pt>
                <c:pt idx="97">
                  <c:v>0.94899999999999463</c:v>
                </c:pt>
                <c:pt idx="98">
                  <c:v>0.94949999999999457</c:v>
                </c:pt>
                <c:pt idx="99">
                  <c:v>0.94999999999999452</c:v>
                </c:pt>
                <c:pt idx="100">
                  <c:v>0.95049999999999446</c:v>
                </c:pt>
                <c:pt idx="101">
                  <c:v>0.95099999999999441</c:v>
                </c:pt>
                <c:pt idx="102">
                  <c:v>0.95149999999999435</c:v>
                </c:pt>
                <c:pt idx="103">
                  <c:v>0.9519999999999943</c:v>
                </c:pt>
                <c:pt idx="104">
                  <c:v>0.95249999999999424</c:v>
                </c:pt>
                <c:pt idx="105">
                  <c:v>0.95299999999999419</c:v>
                </c:pt>
                <c:pt idx="106">
                  <c:v>0.95349999999999413</c:v>
                </c:pt>
                <c:pt idx="107">
                  <c:v>0.95399999999999407</c:v>
                </c:pt>
                <c:pt idx="108">
                  <c:v>0.95449999999999402</c:v>
                </c:pt>
                <c:pt idx="109">
                  <c:v>0.95499999999999396</c:v>
                </c:pt>
                <c:pt idx="110">
                  <c:v>0.95549999999999391</c:v>
                </c:pt>
                <c:pt idx="111">
                  <c:v>0.95599999999999385</c:v>
                </c:pt>
                <c:pt idx="112">
                  <c:v>0.9564999999999938</c:v>
                </c:pt>
                <c:pt idx="113">
                  <c:v>0.95699999999999374</c:v>
                </c:pt>
                <c:pt idx="114">
                  <c:v>0.95749999999999369</c:v>
                </c:pt>
                <c:pt idx="115">
                  <c:v>0.95799999999999363</c:v>
                </c:pt>
                <c:pt idx="116">
                  <c:v>0.95849999999999358</c:v>
                </c:pt>
                <c:pt idx="117">
                  <c:v>0.95899999999999352</c:v>
                </c:pt>
                <c:pt idx="118">
                  <c:v>0.95949999999999347</c:v>
                </c:pt>
                <c:pt idx="119">
                  <c:v>0.95999999999999341</c:v>
                </c:pt>
                <c:pt idx="120">
                  <c:v>0.96049999999999336</c:v>
                </c:pt>
                <c:pt idx="121">
                  <c:v>0.9609999999999933</c:v>
                </c:pt>
                <c:pt idx="122">
                  <c:v>0.96149999999999325</c:v>
                </c:pt>
                <c:pt idx="123">
                  <c:v>0.96199999999999319</c:v>
                </c:pt>
                <c:pt idx="124">
                  <c:v>0.96249999999999314</c:v>
                </c:pt>
                <c:pt idx="125">
                  <c:v>0.96299999999999308</c:v>
                </c:pt>
                <c:pt idx="126">
                  <c:v>0.96349999999999303</c:v>
                </c:pt>
                <c:pt idx="127">
                  <c:v>0.96399999999999297</c:v>
                </c:pt>
                <c:pt idx="128">
                  <c:v>0.96449999999999292</c:v>
                </c:pt>
                <c:pt idx="129">
                  <c:v>0.96499999999999286</c:v>
                </c:pt>
                <c:pt idx="130">
                  <c:v>0.96549999999999281</c:v>
                </c:pt>
                <c:pt idx="131">
                  <c:v>0.96599999999999275</c:v>
                </c:pt>
                <c:pt idx="132">
                  <c:v>0.9664999999999927</c:v>
                </c:pt>
                <c:pt idx="133">
                  <c:v>0.96699999999999264</c:v>
                </c:pt>
                <c:pt idx="134">
                  <c:v>0.96749999999999259</c:v>
                </c:pt>
                <c:pt idx="135">
                  <c:v>0.96799999999999253</c:v>
                </c:pt>
                <c:pt idx="136">
                  <c:v>0.96849999999999248</c:v>
                </c:pt>
                <c:pt idx="137">
                  <c:v>0.96899999999999242</c:v>
                </c:pt>
                <c:pt idx="138">
                  <c:v>0.96949999999999237</c:v>
                </c:pt>
                <c:pt idx="139">
                  <c:v>0.96999999999999231</c:v>
                </c:pt>
                <c:pt idx="140">
                  <c:v>0.97049999999999226</c:v>
                </c:pt>
                <c:pt idx="141">
                  <c:v>0.9709999999999922</c:v>
                </c:pt>
                <c:pt idx="142">
                  <c:v>0.97149999999999215</c:v>
                </c:pt>
                <c:pt idx="143">
                  <c:v>0.97199999999999209</c:v>
                </c:pt>
                <c:pt idx="144">
                  <c:v>0.97249999999999204</c:v>
                </c:pt>
                <c:pt idx="145">
                  <c:v>0.97299999999999198</c:v>
                </c:pt>
                <c:pt idx="146">
                  <c:v>0.97349999999999193</c:v>
                </c:pt>
                <c:pt idx="147">
                  <c:v>0.97399999999999187</c:v>
                </c:pt>
                <c:pt idx="148">
                  <c:v>0.97449999999999182</c:v>
                </c:pt>
                <c:pt idx="149">
                  <c:v>0.97499999999999176</c:v>
                </c:pt>
                <c:pt idx="150">
                  <c:v>0.97549999999999171</c:v>
                </c:pt>
                <c:pt idx="151">
                  <c:v>0.97599999999999165</c:v>
                </c:pt>
                <c:pt idx="152">
                  <c:v>0.9764999999999916</c:v>
                </c:pt>
                <c:pt idx="153">
                  <c:v>0.97699999999999154</c:v>
                </c:pt>
                <c:pt idx="154">
                  <c:v>0.97749999999999149</c:v>
                </c:pt>
                <c:pt idx="155">
                  <c:v>0.97799999999999143</c:v>
                </c:pt>
                <c:pt idx="156">
                  <c:v>0.97849999999999138</c:v>
                </c:pt>
                <c:pt idx="157">
                  <c:v>0.97899999999999132</c:v>
                </c:pt>
                <c:pt idx="158">
                  <c:v>0.97949999999999127</c:v>
                </c:pt>
                <c:pt idx="159">
                  <c:v>0.97999999999999121</c:v>
                </c:pt>
                <c:pt idx="160">
                  <c:v>0.98049999999999116</c:v>
                </c:pt>
                <c:pt idx="161">
                  <c:v>0.9809999999999911</c:v>
                </c:pt>
                <c:pt idx="162">
                  <c:v>0.98149999999999105</c:v>
                </c:pt>
                <c:pt idx="163">
                  <c:v>0.98199999999999099</c:v>
                </c:pt>
                <c:pt idx="164">
                  <c:v>0.98249999999999094</c:v>
                </c:pt>
                <c:pt idx="165">
                  <c:v>0.98299999999999088</c:v>
                </c:pt>
                <c:pt idx="166">
                  <c:v>0.98349999999999083</c:v>
                </c:pt>
                <c:pt idx="167">
                  <c:v>0.98399999999999077</c:v>
                </c:pt>
                <c:pt idx="168">
                  <c:v>0.98449999999999072</c:v>
                </c:pt>
                <c:pt idx="169">
                  <c:v>0.98499999999999066</c:v>
                </c:pt>
                <c:pt idx="170">
                  <c:v>0.98549999999999061</c:v>
                </c:pt>
                <c:pt idx="171">
                  <c:v>0.98599999999999055</c:v>
                </c:pt>
                <c:pt idx="172">
                  <c:v>0.9864999999999905</c:v>
                </c:pt>
                <c:pt idx="173">
                  <c:v>0.98699999999999044</c:v>
                </c:pt>
                <c:pt idx="174">
                  <c:v>0.98749999999999039</c:v>
                </c:pt>
                <c:pt idx="175">
                  <c:v>0.98799999999999033</c:v>
                </c:pt>
                <c:pt idx="176">
                  <c:v>0.98849999999999028</c:v>
                </c:pt>
                <c:pt idx="177">
                  <c:v>0.98899999999999022</c:v>
                </c:pt>
                <c:pt idx="178">
                  <c:v>0.98949999999999017</c:v>
                </c:pt>
                <c:pt idx="179">
                  <c:v>0.98999999999999011</c:v>
                </c:pt>
                <c:pt idx="180">
                  <c:v>0.99049999999999006</c:v>
                </c:pt>
                <c:pt idx="181">
                  <c:v>0.99099999999999</c:v>
                </c:pt>
                <c:pt idx="182">
                  <c:v>0.99149999999998994</c:v>
                </c:pt>
                <c:pt idx="183">
                  <c:v>0.99199999999998989</c:v>
                </c:pt>
                <c:pt idx="184">
                  <c:v>0.99249999999998983</c:v>
                </c:pt>
                <c:pt idx="185">
                  <c:v>0.99299999999998978</c:v>
                </c:pt>
                <c:pt idx="186">
                  <c:v>0.99349999999998972</c:v>
                </c:pt>
                <c:pt idx="187">
                  <c:v>0.99399999999998967</c:v>
                </c:pt>
                <c:pt idx="188">
                  <c:v>0.99449999999998961</c:v>
                </c:pt>
                <c:pt idx="189">
                  <c:v>0.99499999999998956</c:v>
                </c:pt>
                <c:pt idx="190">
                  <c:v>0.9954999999999895</c:v>
                </c:pt>
                <c:pt idx="191">
                  <c:v>0.99599999999998945</c:v>
                </c:pt>
                <c:pt idx="192">
                  <c:v>0.99649999999998939</c:v>
                </c:pt>
                <c:pt idx="193">
                  <c:v>0.99699999999998934</c:v>
                </c:pt>
                <c:pt idx="194">
                  <c:v>0.99749999999998928</c:v>
                </c:pt>
                <c:pt idx="195">
                  <c:v>0.99799999999998923</c:v>
                </c:pt>
                <c:pt idx="196">
                  <c:v>0.99849999999998917</c:v>
                </c:pt>
                <c:pt idx="197">
                  <c:v>0.99899999999998912</c:v>
                </c:pt>
                <c:pt idx="198">
                  <c:v>0.99949999999998906</c:v>
                </c:pt>
                <c:pt idx="199">
                  <c:v>0.99999999999998901</c:v>
                </c:pt>
                <c:pt idx="200">
                  <c:v>1.0004999999999891</c:v>
                </c:pt>
                <c:pt idx="201">
                  <c:v>1.000999999999989</c:v>
                </c:pt>
                <c:pt idx="202">
                  <c:v>1.001499999999989</c:v>
                </c:pt>
                <c:pt idx="203">
                  <c:v>1.0019999999999889</c:v>
                </c:pt>
                <c:pt idx="204">
                  <c:v>1.0024999999999888</c:v>
                </c:pt>
                <c:pt idx="205">
                  <c:v>1.0029999999999888</c:v>
                </c:pt>
                <c:pt idx="206">
                  <c:v>1.0034999999999887</c:v>
                </c:pt>
                <c:pt idx="207">
                  <c:v>1.0039999999999887</c:v>
                </c:pt>
                <c:pt idx="208">
                  <c:v>1.0044999999999886</c:v>
                </c:pt>
                <c:pt idx="209">
                  <c:v>1.0049999999999886</c:v>
                </c:pt>
                <c:pt idx="210">
                  <c:v>1.0054999999999885</c:v>
                </c:pt>
                <c:pt idx="211">
                  <c:v>1.0059999999999885</c:v>
                </c:pt>
                <c:pt idx="212">
                  <c:v>1.0064999999999884</c:v>
                </c:pt>
                <c:pt idx="213">
                  <c:v>1.0069999999999883</c:v>
                </c:pt>
                <c:pt idx="214">
                  <c:v>1.0074999999999883</c:v>
                </c:pt>
                <c:pt idx="215">
                  <c:v>1.0079999999999882</c:v>
                </c:pt>
                <c:pt idx="216">
                  <c:v>1.0084999999999882</c:v>
                </c:pt>
                <c:pt idx="217">
                  <c:v>1.0089999999999881</c:v>
                </c:pt>
                <c:pt idx="218">
                  <c:v>1.0094999999999881</c:v>
                </c:pt>
                <c:pt idx="219">
                  <c:v>1.009999999999988</c:v>
                </c:pt>
                <c:pt idx="220">
                  <c:v>1.010499999999988</c:v>
                </c:pt>
                <c:pt idx="221">
                  <c:v>1.0109999999999879</c:v>
                </c:pt>
                <c:pt idx="222">
                  <c:v>1.0114999999999879</c:v>
                </c:pt>
                <c:pt idx="223">
                  <c:v>1.0119999999999878</c:v>
                </c:pt>
                <c:pt idx="224">
                  <c:v>1.0124999999999877</c:v>
                </c:pt>
                <c:pt idx="225">
                  <c:v>1.0129999999999877</c:v>
                </c:pt>
                <c:pt idx="226">
                  <c:v>1.0134999999999876</c:v>
                </c:pt>
                <c:pt idx="227">
                  <c:v>1.0139999999999876</c:v>
                </c:pt>
                <c:pt idx="228">
                  <c:v>1.0144999999999875</c:v>
                </c:pt>
                <c:pt idx="229">
                  <c:v>1.0149999999999875</c:v>
                </c:pt>
                <c:pt idx="230">
                  <c:v>1.0154999999999874</c:v>
                </c:pt>
                <c:pt idx="231">
                  <c:v>1.0159999999999874</c:v>
                </c:pt>
                <c:pt idx="232">
                  <c:v>1.0164999999999873</c:v>
                </c:pt>
                <c:pt idx="233">
                  <c:v>1.0169999999999872</c:v>
                </c:pt>
                <c:pt idx="234">
                  <c:v>1.0174999999999872</c:v>
                </c:pt>
                <c:pt idx="235">
                  <c:v>1.0179999999999871</c:v>
                </c:pt>
                <c:pt idx="236">
                  <c:v>1.0184999999999871</c:v>
                </c:pt>
                <c:pt idx="237">
                  <c:v>1.018999999999987</c:v>
                </c:pt>
                <c:pt idx="238">
                  <c:v>1.019499999999987</c:v>
                </c:pt>
                <c:pt idx="239">
                  <c:v>1.0199999999999869</c:v>
                </c:pt>
                <c:pt idx="240">
                  <c:v>1.0204999999999869</c:v>
                </c:pt>
                <c:pt idx="241">
                  <c:v>1.0209999999999868</c:v>
                </c:pt>
                <c:pt idx="242">
                  <c:v>1.0214999999999868</c:v>
                </c:pt>
                <c:pt idx="243">
                  <c:v>1.0219999999999867</c:v>
                </c:pt>
                <c:pt idx="244">
                  <c:v>1.0224999999999866</c:v>
                </c:pt>
                <c:pt idx="245">
                  <c:v>1.0229999999999866</c:v>
                </c:pt>
                <c:pt idx="246">
                  <c:v>1.0234999999999865</c:v>
                </c:pt>
                <c:pt idx="247">
                  <c:v>1.0239999999999865</c:v>
                </c:pt>
                <c:pt idx="248">
                  <c:v>1.0244999999999864</c:v>
                </c:pt>
                <c:pt idx="249">
                  <c:v>1.0249999999999864</c:v>
                </c:pt>
                <c:pt idx="250">
                  <c:v>1.0254999999999863</c:v>
                </c:pt>
                <c:pt idx="251">
                  <c:v>1.0259999999999863</c:v>
                </c:pt>
                <c:pt idx="252">
                  <c:v>1.0264999999999862</c:v>
                </c:pt>
                <c:pt idx="253">
                  <c:v>1.0269999999999861</c:v>
                </c:pt>
                <c:pt idx="254">
                  <c:v>1.0274999999999861</c:v>
                </c:pt>
                <c:pt idx="255">
                  <c:v>1.027999999999986</c:v>
                </c:pt>
                <c:pt idx="256">
                  <c:v>1.028499999999986</c:v>
                </c:pt>
                <c:pt idx="257">
                  <c:v>1.0289999999999859</c:v>
                </c:pt>
                <c:pt idx="258">
                  <c:v>1.0294999999999859</c:v>
                </c:pt>
                <c:pt idx="259">
                  <c:v>1.0299999999999858</c:v>
                </c:pt>
                <c:pt idx="260">
                  <c:v>1.0304999999999858</c:v>
                </c:pt>
                <c:pt idx="261">
                  <c:v>1.0309999999999857</c:v>
                </c:pt>
                <c:pt idx="262">
                  <c:v>1.0314999999999857</c:v>
                </c:pt>
                <c:pt idx="263">
                  <c:v>1.0319999999999856</c:v>
                </c:pt>
                <c:pt idx="264">
                  <c:v>1.0324999999999855</c:v>
                </c:pt>
                <c:pt idx="265">
                  <c:v>1.0329999999999855</c:v>
                </c:pt>
                <c:pt idx="266">
                  <c:v>1.0334999999999854</c:v>
                </c:pt>
                <c:pt idx="267">
                  <c:v>1.0339999999999854</c:v>
                </c:pt>
                <c:pt idx="268">
                  <c:v>1.0344999999999853</c:v>
                </c:pt>
                <c:pt idx="269">
                  <c:v>1.0349999999999853</c:v>
                </c:pt>
                <c:pt idx="270">
                  <c:v>1.0354999999999852</c:v>
                </c:pt>
                <c:pt idx="271">
                  <c:v>1.0359999999999852</c:v>
                </c:pt>
                <c:pt idx="272">
                  <c:v>1.0364999999999851</c:v>
                </c:pt>
                <c:pt idx="273">
                  <c:v>1.036999999999985</c:v>
                </c:pt>
                <c:pt idx="274">
                  <c:v>1.037499999999985</c:v>
                </c:pt>
                <c:pt idx="275">
                  <c:v>1.0379999999999849</c:v>
                </c:pt>
                <c:pt idx="276">
                  <c:v>1.0384999999999849</c:v>
                </c:pt>
                <c:pt idx="277">
                  <c:v>1.0389999999999848</c:v>
                </c:pt>
                <c:pt idx="278">
                  <c:v>1.0394999999999848</c:v>
                </c:pt>
                <c:pt idx="279">
                  <c:v>1.0399999999999847</c:v>
                </c:pt>
                <c:pt idx="280">
                  <c:v>1.0404999999999847</c:v>
                </c:pt>
                <c:pt idx="281">
                  <c:v>1.0409999999999846</c:v>
                </c:pt>
                <c:pt idx="282">
                  <c:v>1.0414999999999845</c:v>
                </c:pt>
                <c:pt idx="283">
                  <c:v>1.0419999999999845</c:v>
                </c:pt>
                <c:pt idx="284">
                  <c:v>1.0424999999999844</c:v>
                </c:pt>
                <c:pt idx="285">
                  <c:v>1.0429999999999844</c:v>
                </c:pt>
                <c:pt idx="286">
                  <c:v>1.0434999999999843</c:v>
                </c:pt>
                <c:pt idx="287">
                  <c:v>1.0439999999999843</c:v>
                </c:pt>
                <c:pt idx="288">
                  <c:v>1.0444999999999842</c:v>
                </c:pt>
                <c:pt idx="289">
                  <c:v>1.0449999999999842</c:v>
                </c:pt>
                <c:pt idx="290">
                  <c:v>1.0454999999999841</c:v>
                </c:pt>
                <c:pt idx="291">
                  <c:v>1.0459999999999841</c:v>
                </c:pt>
                <c:pt idx="292">
                  <c:v>1.046499999999984</c:v>
                </c:pt>
                <c:pt idx="293">
                  <c:v>1.0469999999999839</c:v>
                </c:pt>
                <c:pt idx="294">
                  <c:v>1.0474999999999839</c:v>
                </c:pt>
                <c:pt idx="295">
                  <c:v>1.0479999999999838</c:v>
                </c:pt>
                <c:pt idx="296">
                  <c:v>1.0484999999999838</c:v>
                </c:pt>
                <c:pt idx="297">
                  <c:v>1.0489999999999837</c:v>
                </c:pt>
                <c:pt idx="298">
                  <c:v>1.0494999999999837</c:v>
                </c:pt>
                <c:pt idx="299">
                  <c:v>1.0499999999999836</c:v>
                </c:pt>
                <c:pt idx="300">
                  <c:v>1.0504999999999836</c:v>
                </c:pt>
                <c:pt idx="301">
                  <c:v>1.0509999999999835</c:v>
                </c:pt>
                <c:pt idx="302">
                  <c:v>1.0514999999999834</c:v>
                </c:pt>
                <c:pt idx="303">
                  <c:v>1.0519999999999834</c:v>
                </c:pt>
                <c:pt idx="304">
                  <c:v>1.0524999999999833</c:v>
                </c:pt>
                <c:pt idx="305">
                  <c:v>1.0529999999999833</c:v>
                </c:pt>
                <c:pt idx="306">
                  <c:v>1.0534999999999832</c:v>
                </c:pt>
                <c:pt idx="307">
                  <c:v>1.0539999999999832</c:v>
                </c:pt>
                <c:pt idx="308">
                  <c:v>1.0544999999999831</c:v>
                </c:pt>
                <c:pt idx="309">
                  <c:v>1.0549999999999831</c:v>
                </c:pt>
                <c:pt idx="310">
                  <c:v>1.055499999999983</c:v>
                </c:pt>
                <c:pt idx="311">
                  <c:v>1.055999999999983</c:v>
                </c:pt>
                <c:pt idx="312">
                  <c:v>1.0564999999999829</c:v>
                </c:pt>
                <c:pt idx="313">
                  <c:v>1.0569999999999828</c:v>
                </c:pt>
                <c:pt idx="314">
                  <c:v>1.0574999999999828</c:v>
                </c:pt>
                <c:pt idx="315">
                  <c:v>1.0579999999999827</c:v>
                </c:pt>
                <c:pt idx="316">
                  <c:v>1.0584999999999827</c:v>
                </c:pt>
                <c:pt idx="317">
                  <c:v>1.0589999999999826</c:v>
                </c:pt>
                <c:pt idx="318">
                  <c:v>1.0594999999999826</c:v>
                </c:pt>
                <c:pt idx="319">
                  <c:v>1.0599999999999825</c:v>
                </c:pt>
                <c:pt idx="320">
                  <c:v>1.0604999999999825</c:v>
                </c:pt>
                <c:pt idx="321">
                  <c:v>1.0609999999999824</c:v>
                </c:pt>
                <c:pt idx="322">
                  <c:v>1.0614999999999823</c:v>
                </c:pt>
                <c:pt idx="323">
                  <c:v>1.0619999999999823</c:v>
                </c:pt>
                <c:pt idx="324">
                  <c:v>1.0624999999999822</c:v>
                </c:pt>
                <c:pt idx="325">
                  <c:v>1.0629999999999822</c:v>
                </c:pt>
                <c:pt idx="326">
                  <c:v>1.0634999999999821</c:v>
                </c:pt>
                <c:pt idx="327">
                  <c:v>1.0639999999999821</c:v>
                </c:pt>
                <c:pt idx="328">
                  <c:v>1.064499999999982</c:v>
                </c:pt>
                <c:pt idx="329">
                  <c:v>1.064999999999982</c:v>
                </c:pt>
                <c:pt idx="330">
                  <c:v>1.0654999999999819</c:v>
                </c:pt>
                <c:pt idx="331">
                  <c:v>1.0659999999999819</c:v>
                </c:pt>
                <c:pt idx="332">
                  <c:v>1.0664999999999818</c:v>
                </c:pt>
                <c:pt idx="333">
                  <c:v>1.0669999999999817</c:v>
                </c:pt>
                <c:pt idx="334">
                  <c:v>1.0674999999999817</c:v>
                </c:pt>
                <c:pt idx="335">
                  <c:v>1.0679999999999816</c:v>
                </c:pt>
                <c:pt idx="336">
                  <c:v>1.0684999999999816</c:v>
                </c:pt>
                <c:pt idx="337">
                  <c:v>1.0689999999999815</c:v>
                </c:pt>
                <c:pt idx="338">
                  <c:v>1.0694999999999815</c:v>
                </c:pt>
                <c:pt idx="339">
                  <c:v>1.0699999999999814</c:v>
                </c:pt>
                <c:pt idx="340">
                  <c:v>1.0704999999999814</c:v>
                </c:pt>
                <c:pt idx="341">
                  <c:v>1.0709999999999813</c:v>
                </c:pt>
                <c:pt idx="342">
                  <c:v>1.0714999999999812</c:v>
                </c:pt>
                <c:pt idx="343">
                  <c:v>1.0719999999999812</c:v>
                </c:pt>
                <c:pt idx="344">
                  <c:v>1.0724999999999811</c:v>
                </c:pt>
                <c:pt idx="345">
                  <c:v>1.0729999999999811</c:v>
                </c:pt>
                <c:pt idx="346">
                  <c:v>1.073499999999981</c:v>
                </c:pt>
                <c:pt idx="347">
                  <c:v>1.073999999999981</c:v>
                </c:pt>
                <c:pt idx="348">
                  <c:v>1.0744999999999809</c:v>
                </c:pt>
                <c:pt idx="349">
                  <c:v>1.0749999999999809</c:v>
                </c:pt>
                <c:pt idx="350">
                  <c:v>1.0754999999999808</c:v>
                </c:pt>
                <c:pt idx="351">
                  <c:v>1.0759999999999807</c:v>
                </c:pt>
                <c:pt idx="352">
                  <c:v>1.0764999999999807</c:v>
                </c:pt>
                <c:pt idx="353">
                  <c:v>1.0769999999999806</c:v>
                </c:pt>
                <c:pt idx="354">
                  <c:v>1.0774999999999806</c:v>
                </c:pt>
                <c:pt idx="355">
                  <c:v>1.0779999999999805</c:v>
                </c:pt>
                <c:pt idx="356">
                  <c:v>1.0784999999999805</c:v>
                </c:pt>
                <c:pt idx="357">
                  <c:v>1.0789999999999804</c:v>
                </c:pt>
                <c:pt idx="358">
                  <c:v>1.0794999999999804</c:v>
                </c:pt>
                <c:pt idx="359">
                  <c:v>1.0799999999999803</c:v>
                </c:pt>
                <c:pt idx="360">
                  <c:v>1.0804999999999803</c:v>
                </c:pt>
                <c:pt idx="361">
                  <c:v>1.0809999999999802</c:v>
                </c:pt>
                <c:pt idx="362">
                  <c:v>1.0814999999999801</c:v>
                </c:pt>
                <c:pt idx="363">
                  <c:v>1.0819999999999801</c:v>
                </c:pt>
                <c:pt idx="364">
                  <c:v>1.08249999999998</c:v>
                </c:pt>
                <c:pt idx="365">
                  <c:v>1.08299999999998</c:v>
                </c:pt>
                <c:pt idx="366">
                  <c:v>1.0834999999999799</c:v>
                </c:pt>
                <c:pt idx="367">
                  <c:v>1.0839999999999799</c:v>
                </c:pt>
                <c:pt idx="368">
                  <c:v>1.0844999999999798</c:v>
                </c:pt>
                <c:pt idx="369">
                  <c:v>1.0849999999999798</c:v>
                </c:pt>
                <c:pt idx="370">
                  <c:v>1.0854999999999797</c:v>
                </c:pt>
                <c:pt idx="371">
                  <c:v>1.0859999999999796</c:v>
                </c:pt>
                <c:pt idx="372">
                  <c:v>1.0864999999999796</c:v>
                </c:pt>
                <c:pt idx="373">
                  <c:v>1.0869999999999795</c:v>
                </c:pt>
                <c:pt idx="374">
                  <c:v>1.0874999999999795</c:v>
                </c:pt>
                <c:pt idx="375">
                  <c:v>1.0879999999999794</c:v>
                </c:pt>
                <c:pt idx="376">
                  <c:v>1.0884999999999794</c:v>
                </c:pt>
                <c:pt idx="377">
                  <c:v>1.0889999999999793</c:v>
                </c:pt>
                <c:pt idx="378">
                  <c:v>1.0894999999999793</c:v>
                </c:pt>
                <c:pt idx="379">
                  <c:v>1.0899999999999792</c:v>
                </c:pt>
                <c:pt idx="380">
                  <c:v>1.0904999999999792</c:v>
                </c:pt>
                <c:pt idx="381">
                  <c:v>1.0909999999999791</c:v>
                </c:pt>
                <c:pt idx="382">
                  <c:v>1.091499999999979</c:v>
                </c:pt>
                <c:pt idx="383">
                  <c:v>1.091999999999979</c:v>
                </c:pt>
                <c:pt idx="384">
                  <c:v>1.0924999999999789</c:v>
                </c:pt>
                <c:pt idx="385">
                  <c:v>1.0929999999999789</c:v>
                </c:pt>
                <c:pt idx="386">
                  <c:v>1.0934999999999788</c:v>
                </c:pt>
                <c:pt idx="387">
                  <c:v>1.0939999999999788</c:v>
                </c:pt>
                <c:pt idx="388">
                  <c:v>1.0944999999999787</c:v>
                </c:pt>
                <c:pt idx="389">
                  <c:v>1.0949999999999787</c:v>
                </c:pt>
                <c:pt idx="390">
                  <c:v>1.0954999999999786</c:v>
                </c:pt>
                <c:pt idx="391">
                  <c:v>1.0959999999999785</c:v>
                </c:pt>
                <c:pt idx="392">
                  <c:v>1.0964999999999785</c:v>
                </c:pt>
                <c:pt idx="393">
                  <c:v>1.0969999999999784</c:v>
                </c:pt>
                <c:pt idx="394">
                  <c:v>1.0974999999999784</c:v>
                </c:pt>
                <c:pt idx="395">
                  <c:v>1.0979999999999783</c:v>
                </c:pt>
                <c:pt idx="396">
                  <c:v>1.0984999999999783</c:v>
                </c:pt>
                <c:pt idx="397">
                  <c:v>1.0989999999999782</c:v>
                </c:pt>
                <c:pt idx="398">
                  <c:v>1.0994999999999782</c:v>
                </c:pt>
                <c:pt idx="399">
                  <c:v>1.0999999999999781</c:v>
                </c:pt>
                <c:pt idx="400">
                  <c:v>1.1004999999999781</c:v>
                </c:pt>
                <c:pt idx="401">
                  <c:v>1.100999999999978</c:v>
                </c:pt>
                <c:pt idx="402">
                  <c:v>1.1014999999999779</c:v>
                </c:pt>
                <c:pt idx="403">
                  <c:v>1.1019999999999779</c:v>
                </c:pt>
                <c:pt idx="404">
                  <c:v>1.1024999999999778</c:v>
                </c:pt>
                <c:pt idx="405">
                  <c:v>1.1029999999999778</c:v>
                </c:pt>
                <c:pt idx="406">
                  <c:v>1.1034999999999777</c:v>
                </c:pt>
                <c:pt idx="407">
                  <c:v>1.1039999999999777</c:v>
                </c:pt>
                <c:pt idx="408">
                  <c:v>1.1044999999999776</c:v>
                </c:pt>
                <c:pt idx="409">
                  <c:v>1.1049999999999776</c:v>
                </c:pt>
                <c:pt idx="410">
                  <c:v>1.1054999999999775</c:v>
                </c:pt>
                <c:pt idx="411">
                  <c:v>1.1059999999999774</c:v>
                </c:pt>
                <c:pt idx="412">
                  <c:v>1.1064999999999774</c:v>
                </c:pt>
                <c:pt idx="413">
                  <c:v>1.1069999999999773</c:v>
                </c:pt>
                <c:pt idx="414">
                  <c:v>1.1074999999999773</c:v>
                </c:pt>
                <c:pt idx="415">
                  <c:v>1.1079999999999772</c:v>
                </c:pt>
                <c:pt idx="416">
                  <c:v>1.1084999999999772</c:v>
                </c:pt>
                <c:pt idx="417">
                  <c:v>1.1089999999999771</c:v>
                </c:pt>
                <c:pt idx="418">
                  <c:v>1.1094999999999771</c:v>
                </c:pt>
                <c:pt idx="419">
                  <c:v>1.109999999999977</c:v>
                </c:pt>
                <c:pt idx="420">
                  <c:v>1.1104999999999769</c:v>
                </c:pt>
                <c:pt idx="421">
                  <c:v>1.1109999999999769</c:v>
                </c:pt>
                <c:pt idx="422">
                  <c:v>1.1114999999999768</c:v>
                </c:pt>
                <c:pt idx="423">
                  <c:v>1.1119999999999768</c:v>
                </c:pt>
                <c:pt idx="424">
                  <c:v>1.1124999999999767</c:v>
                </c:pt>
                <c:pt idx="425">
                  <c:v>1.1129999999999767</c:v>
                </c:pt>
                <c:pt idx="426">
                  <c:v>1.1134999999999766</c:v>
                </c:pt>
                <c:pt idx="427">
                  <c:v>1.1139999999999766</c:v>
                </c:pt>
                <c:pt idx="428">
                  <c:v>1.1144999999999765</c:v>
                </c:pt>
                <c:pt idx="429">
                  <c:v>1.1149999999999765</c:v>
                </c:pt>
                <c:pt idx="430">
                  <c:v>1.1154999999999764</c:v>
                </c:pt>
                <c:pt idx="431">
                  <c:v>1.1159999999999763</c:v>
                </c:pt>
                <c:pt idx="432">
                  <c:v>1.1164999999999763</c:v>
                </c:pt>
                <c:pt idx="433">
                  <c:v>1.1169999999999762</c:v>
                </c:pt>
                <c:pt idx="434">
                  <c:v>1.1174999999999762</c:v>
                </c:pt>
                <c:pt idx="435">
                  <c:v>1.1179999999999761</c:v>
                </c:pt>
                <c:pt idx="436">
                  <c:v>1.1184999999999761</c:v>
                </c:pt>
                <c:pt idx="437">
                  <c:v>1.118999999999976</c:v>
                </c:pt>
                <c:pt idx="438">
                  <c:v>1.119499999999976</c:v>
                </c:pt>
                <c:pt idx="439">
                  <c:v>1.1199999999999759</c:v>
                </c:pt>
                <c:pt idx="440">
                  <c:v>1.1204999999999758</c:v>
                </c:pt>
                <c:pt idx="441">
                  <c:v>1.1209999999999758</c:v>
                </c:pt>
                <c:pt idx="442">
                  <c:v>1.1214999999999757</c:v>
                </c:pt>
                <c:pt idx="443">
                  <c:v>1.1219999999999757</c:v>
                </c:pt>
                <c:pt idx="444">
                  <c:v>1.1224999999999756</c:v>
                </c:pt>
                <c:pt idx="445">
                  <c:v>1.1229999999999756</c:v>
                </c:pt>
                <c:pt idx="446">
                  <c:v>1.1234999999999755</c:v>
                </c:pt>
                <c:pt idx="447">
                  <c:v>1.1239999999999755</c:v>
                </c:pt>
                <c:pt idx="448">
                  <c:v>1.1244999999999754</c:v>
                </c:pt>
                <c:pt idx="449">
                  <c:v>1.1249999999999754</c:v>
                </c:pt>
                <c:pt idx="450">
                  <c:v>1.1254999999999753</c:v>
                </c:pt>
                <c:pt idx="451">
                  <c:v>1.1259999999999752</c:v>
                </c:pt>
                <c:pt idx="452">
                  <c:v>1.1264999999999752</c:v>
                </c:pt>
                <c:pt idx="453">
                  <c:v>1.1269999999999751</c:v>
                </c:pt>
                <c:pt idx="454">
                  <c:v>1.1274999999999751</c:v>
                </c:pt>
                <c:pt idx="455">
                  <c:v>1.127999999999975</c:v>
                </c:pt>
                <c:pt idx="456">
                  <c:v>1.128499999999975</c:v>
                </c:pt>
                <c:pt idx="457">
                  <c:v>1.1289999999999749</c:v>
                </c:pt>
                <c:pt idx="458">
                  <c:v>1.1294999999999749</c:v>
                </c:pt>
                <c:pt idx="459">
                  <c:v>1.1299999999999748</c:v>
                </c:pt>
                <c:pt idx="460">
                  <c:v>1.1304999999999747</c:v>
                </c:pt>
                <c:pt idx="461">
                  <c:v>1.1309999999999747</c:v>
                </c:pt>
                <c:pt idx="462">
                  <c:v>1.1314999999999746</c:v>
                </c:pt>
                <c:pt idx="463">
                  <c:v>1.1319999999999746</c:v>
                </c:pt>
                <c:pt idx="464">
                  <c:v>1.1324999999999745</c:v>
                </c:pt>
                <c:pt idx="465">
                  <c:v>1.1329999999999745</c:v>
                </c:pt>
                <c:pt idx="466">
                  <c:v>1.1334999999999744</c:v>
                </c:pt>
                <c:pt idx="467">
                  <c:v>1.1339999999999744</c:v>
                </c:pt>
                <c:pt idx="468">
                  <c:v>1.1344999999999743</c:v>
                </c:pt>
                <c:pt idx="469">
                  <c:v>1.1349999999999743</c:v>
                </c:pt>
                <c:pt idx="470">
                  <c:v>1.1354999999999742</c:v>
                </c:pt>
                <c:pt idx="471">
                  <c:v>1.1359999999999741</c:v>
                </c:pt>
                <c:pt idx="472">
                  <c:v>1.1364999999999741</c:v>
                </c:pt>
                <c:pt idx="473">
                  <c:v>1.136999999999974</c:v>
                </c:pt>
                <c:pt idx="474">
                  <c:v>1.137499999999974</c:v>
                </c:pt>
                <c:pt idx="475">
                  <c:v>1.1379999999999739</c:v>
                </c:pt>
                <c:pt idx="476">
                  <c:v>1.1384999999999739</c:v>
                </c:pt>
                <c:pt idx="477">
                  <c:v>1.1389999999999738</c:v>
                </c:pt>
                <c:pt idx="478">
                  <c:v>1.1394999999999738</c:v>
                </c:pt>
                <c:pt idx="479">
                  <c:v>1.1399999999999737</c:v>
                </c:pt>
                <c:pt idx="480">
                  <c:v>1.1404999999999736</c:v>
                </c:pt>
                <c:pt idx="481">
                  <c:v>1.1409999999999736</c:v>
                </c:pt>
                <c:pt idx="482">
                  <c:v>1.1414999999999735</c:v>
                </c:pt>
                <c:pt idx="483">
                  <c:v>1.1419999999999735</c:v>
                </c:pt>
                <c:pt idx="484">
                  <c:v>1.1424999999999734</c:v>
                </c:pt>
                <c:pt idx="485">
                  <c:v>1.1429999999999734</c:v>
                </c:pt>
                <c:pt idx="486">
                  <c:v>1.1434999999999733</c:v>
                </c:pt>
                <c:pt idx="487">
                  <c:v>1.1439999999999733</c:v>
                </c:pt>
                <c:pt idx="488">
                  <c:v>1.1444999999999732</c:v>
                </c:pt>
                <c:pt idx="489">
                  <c:v>1.1449999999999732</c:v>
                </c:pt>
                <c:pt idx="490">
                  <c:v>1.1454999999999731</c:v>
                </c:pt>
                <c:pt idx="491">
                  <c:v>1.145999999999973</c:v>
                </c:pt>
                <c:pt idx="492">
                  <c:v>1.146499999999973</c:v>
                </c:pt>
                <c:pt idx="493">
                  <c:v>1.1469999999999729</c:v>
                </c:pt>
                <c:pt idx="494">
                  <c:v>1.1474999999999729</c:v>
                </c:pt>
                <c:pt idx="495">
                  <c:v>1.1479999999999728</c:v>
                </c:pt>
              </c:numCache>
            </c:numRef>
          </c:xVal>
          <c:yVal>
            <c:numRef>
              <c:f>演算処理!$AH$33:$AH$528</c:f>
              <c:numCache>
                <c:formatCode>General</c:formatCode>
                <c:ptCount val="496"/>
                <c:pt idx="0">
                  <c:v>-17.358978931455617</c:v>
                </c:pt>
                <c:pt idx="1">
                  <c:v>-17.305282064942556</c:v>
                </c:pt>
                <c:pt idx="2">
                  <c:v>-17.251398648639164</c:v>
                </c:pt>
                <c:pt idx="3">
                  <c:v>-17.197326923376803</c:v>
                </c:pt>
                <c:pt idx="4">
                  <c:v>-17.143065107246503</c:v>
                </c:pt>
                <c:pt idx="5">
                  <c:v>-17.088611395225676</c:v>
                </c:pt>
                <c:pt idx="6">
                  <c:v>-17.03396395879771</c:v>
                </c:pt>
                <c:pt idx="7">
                  <c:v>-16.979120945564489</c:v>
                </c:pt>
                <c:pt idx="8">
                  <c:v>-16.924080478851522</c:v>
                </c:pt>
                <c:pt idx="9">
                  <c:v>-16.868840657305675</c:v>
                </c:pt>
                <c:pt idx="10">
                  <c:v>-16.813399554485322</c:v>
                </c:pt>
                <c:pt idx="11">
                  <c:v>-16.757755218442764</c:v>
                </c:pt>
                <c:pt idx="12">
                  <c:v>-16.701905671298707</c:v>
                </c:pt>
                <c:pt idx="13">
                  <c:v>-16.64584890880889</c:v>
                </c:pt>
                <c:pt idx="14">
                  <c:v>-16.589582899922341</c:v>
                </c:pt>
                <c:pt idx="15">
                  <c:v>-16.53310558633148</c:v>
                </c:pt>
                <c:pt idx="16">
                  <c:v>-16.47641488201366</c:v>
                </c:pt>
                <c:pt idx="17">
                  <c:v>-16.419508672764152</c:v>
                </c:pt>
                <c:pt idx="18">
                  <c:v>-16.362384815720333</c:v>
                </c:pt>
                <c:pt idx="19">
                  <c:v>-16.305041138876895</c:v>
                </c:pt>
                <c:pt idx="20">
                  <c:v>-16.247475440592105</c:v>
                </c:pt>
                <c:pt idx="21">
                  <c:v>-16.189685489084745</c:v>
                </c:pt>
                <c:pt idx="22">
                  <c:v>-16.131669021921624</c:v>
                </c:pt>
                <c:pt idx="23">
                  <c:v>-16.073423745495646</c:v>
                </c:pt>
                <c:pt idx="24">
                  <c:v>-16.014947334494149</c:v>
                </c:pt>
                <c:pt idx="25">
                  <c:v>-15.956237431357296</c:v>
                </c:pt>
                <c:pt idx="26">
                  <c:v>-15.897291645726611</c:v>
                </c:pt>
                <c:pt idx="27">
                  <c:v>-15.838107553883203</c:v>
                </c:pt>
                <c:pt idx="28">
                  <c:v>-15.778682698175819</c:v>
                </c:pt>
                <c:pt idx="29">
                  <c:v>-15.71901458643829</c:v>
                </c:pt>
                <c:pt idx="30">
                  <c:v>-15.659100691396461</c:v>
                </c:pt>
                <c:pt idx="31">
                  <c:v>-15.598938450064349</c:v>
                </c:pt>
                <c:pt idx="32">
                  <c:v>-15.53852526312933</c:v>
                </c:pt>
                <c:pt idx="33">
                  <c:v>-15.477858494326389</c:v>
                </c:pt>
                <c:pt idx="34">
                  <c:v>-15.416935469801132</c:v>
                </c:pt>
                <c:pt idx="35">
                  <c:v>-15.355753477461487</c:v>
                </c:pt>
                <c:pt idx="36">
                  <c:v>-15.294309766318012</c:v>
                </c:pt>
                <c:pt idx="37">
                  <c:v>-15.232601545812638</c:v>
                </c:pt>
                <c:pt idx="38">
                  <c:v>-15.170625985135782</c:v>
                </c:pt>
                <c:pt idx="39">
                  <c:v>-15.108380212531642</c:v>
                </c:pt>
                <c:pt idx="40">
                  <c:v>-15.045861314591702</c:v>
                </c:pt>
                <c:pt idx="41">
                  <c:v>-14.983066335536321</c:v>
                </c:pt>
                <c:pt idx="42">
                  <c:v>-14.919992276484226</c:v>
                </c:pt>
                <c:pt idx="43">
                  <c:v>-14.856636094710034</c:v>
                </c:pt>
                <c:pt idx="44">
                  <c:v>-14.792994702889633</c:v>
                </c:pt>
                <c:pt idx="45">
                  <c:v>-14.729064968333441</c:v>
                </c:pt>
                <c:pt idx="46">
                  <c:v>-14.664843712207485</c:v>
                </c:pt>
                <c:pt idx="47">
                  <c:v>-14.6003277087424</c:v>
                </c:pt>
                <c:pt idx="48">
                  <c:v>-14.535513684430247</c:v>
                </c:pt>
                <c:pt idx="49">
                  <c:v>-14.47039831720935</c:v>
                </c:pt>
                <c:pt idx="50">
                  <c:v>-14.404978235637094</c:v>
                </c:pt>
                <c:pt idx="51">
                  <c:v>-14.339250018050841</c:v>
                </c:pt>
                <c:pt idx="52">
                  <c:v>-14.273210191717139</c:v>
                </c:pt>
                <c:pt idx="53">
                  <c:v>-14.206855231969319</c:v>
                </c:pt>
                <c:pt idx="54">
                  <c:v>-14.140181561333712</c:v>
                </c:pt>
                <c:pt idx="55">
                  <c:v>-14.073185548644755</c:v>
                </c:pt>
                <c:pt idx="56">
                  <c:v>-14.005863508149197</c:v>
                </c:pt>
                <c:pt idx="57">
                  <c:v>-13.938211698599805</c:v>
                </c:pt>
                <c:pt idx="58">
                  <c:v>-13.87022632233891</c:v>
                </c:pt>
                <c:pt idx="59">
                  <c:v>-13.801903524372307</c:v>
                </c:pt>
                <c:pt idx="60">
                  <c:v>-13.733239391433775</c:v>
                </c:pt>
                <c:pt idx="61">
                  <c:v>-13.66422995104112</c:v>
                </c:pt>
                <c:pt idx="62">
                  <c:v>-13.594871170544085</c:v>
                </c:pt>
                <c:pt idx="63">
                  <c:v>-13.525158956164972</c:v>
                </c:pt>
                <c:pt idx="64">
                  <c:v>-13.455089152032656</c:v>
                </c:pt>
                <c:pt idx="65">
                  <c:v>-13.38465753921108</c:v>
                </c:pt>
                <c:pt idx="66">
                  <c:v>-13.313859834722964</c:v>
                </c:pt>
                <c:pt idx="67">
                  <c:v>-13.242691690569925</c:v>
                </c:pt>
                <c:pt idx="68">
                  <c:v>-13.171148692750265</c:v>
                </c:pt>
                <c:pt idx="69">
                  <c:v>-13.099226360275624</c:v>
                </c:pt>
                <c:pt idx="70">
                  <c:v>-13.026920144188061</c:v>
                </c:pt>
                <c:pt idx="71">
                  <c:v>-12.954225426579097</c:v>
                </c:pt>
                <c:pt idx="72">
                  <c:v>-12.8811375196125</c:v>
                </c:pt>
                <c:pt idx="73">
                  <c:v>-12.807651664552861</c:v>
                </c:pt>
                <c:pt idx="74">
                  <c:v>-12.733763030801867</c:v>
                </c:pt>
                <c:pt idx="75">
                  <c:v>-12.659466714944742</c:v>
                </c:pt>
                <c:pt idx="76">
                  <c:v>-12.584757739809469</c:v>
                </c:pt>
                <c:pt idx="77">
                  <c:v>-12.50963105354138</c:v>
                </c:pt>
                <c:pt idx="78">
                  <c:v>-12.434081528696272</c:v>
                </c:pt>
                <c:pt idx="79">
                  <c:v>-12.358103961355392</c:v>
                </c:pt>
                <c:pt idx="80">
                  <c:v>-12.281693070265852</c:v>
                </c:pt>
                <c:pt idx="81">
                  <c:v>-12.204843496010431</c:v>
                </c:pt>
                <c:pt idx="82">
                  <c:v>-12.127549800210959</c:v>
                </c:pt>
                <c:pt idx="83">
                  <c:v>-12.049806464770382</c:v>
                </c:pt>
                <c:pt idx="84">
                  <c:v>-11.971607891157861</c:v>
                </c:pt>
                <c:pt idx="85">
                  <c:v>-11.892948399743219</c:v>
                </c:pt>
                <c:pt idx="86">
                  <c:v>-11.813822229186293</c:v>
                </c:pt>
                <c:pt idx="87">
                  <c:v>-11.734223535887915</c:v>
                </c:pt>
                <c:pt idx="88">
                  <c:v>-11.654146393509532</c:v>
                </c:pt>
                <c:pt idx="89">
                  <c:v>-11.573584792569395</c:v>
                </c:pt>
                <c:pt idx="90">
                  <c:v>-11.492532640123581</c:v>
                </c:pt>
                <c:pt idx="91">
                  <c:v>-11.410983759540997</c:v>
                </c:pt>
                <c:pt idx="92">
                  <c:v>-11.328931890382332</c:v>
                </c:pt>
                <c:pt idx="93">
                  <c:v>-11.246370688393725</c:v>
                </c:pt>
                <c:pt idx="94">
                  <c:v>-11.163293725626735</c:v>
                </c:pt>
                <c:pt idx="95">
                  <c:v>-11.079694490697431</c:v>
                </c:pt>
                <c:pt idx="96">
                  <c:v>-10.995566389198343</c:v>
                </c:pt>
                <c:pt idx="97">
                  <c:v>-10.910902744278028</c:v>
                </c:pt>
                <c:pt idx="98">
                  <c:v>-10.825696797404692</c:v>
                </c:pt>
                <c:pt idx="99">
                  <c:v>-10.73994170933128</c:v>
                </c:pt>
                <c:pt idx="100">
                  <c:v>-10.653630561281135</c:v>
                </c:pt>
                <c:pt idx="101">
                  <c:v>-10.566756356374867</c:v>
                </c:pt>
                <c:pt idx="102">
                  <c:v>-10.479312021320833</c:v>
                </c:pt>
                <c:pt idx="103">
                  <c:v>-10.391290408393562</c:v>
                </c:pt>
                <c:pt idx="104">
                  <c:v>-10.302684297726465</c:v>
                </c:pt>
                <c:pt idx="105">
                  <c:v>-10.213486399947207</c:v>
                </c:pt>
                <c:pt idx="106">
                  <c:v>-10.123689359187091</c:v>
                </c:pt>
                <c:pt idx="107">
                  <c:v>-10.033285756497568</c:v>
                </c:pt>
                <c:pt idx="108">
                  <c:v>-9.9422681137105577</c:v>
                </c:pt>
                <c:pt idx="109">
                  <c:v>-9.8506288977818741</c:v>
                </c:pt>
                <c:pt idx="110">
                  <c:v>-9.7583605256605992</c:v>
                </c:pt>
                <c:pt idx="111">
                  <c:v>-9.665455369730612</c:v>
                </c:pt>
                <c:pt idx="112">
                  <c:v>-9.5719057638744758</c:v>
                </c:pt>
                <c:pt idx="113">
                  <c:v>-9.4777040102143477</c:v>
                </c:pt>
                <c:pt idx="114">
                  <c:v>-9.3828423865883455</c:v>
                </c:pt>
                <c:pt idx="115">
                  <c:v>-9.2873131548267533</c:v>
                </c:pt>
                <c:pt idx="116">
                  <c:v>-9.1911085698969544</c:v>
                </c:pt>
                <c:pt idx="117">
                  <c:v>-9.0942208899921226</c:v>
                </c:pt>
                <c:pt idx="118">
                  <c:v>-8.9966423876448705</c:v>
                </c:pt>
                <c:pt idx="119">
                  <c:v>-8.8983653619536405</c:v>
                </c:pt>
                <c:pt idx="120">
                  <c:v>-8.7993821520171522</c:v>
                </c:pt>
                <c:pt idx="121">
                  <c:v>-8.6996851516798799</c:v>
                </c:pt>
                <c:pt idx="122">
                  <c:v>-8.5992668256999565</c:v>
                </c:pt>
                <c:pt idx="123">
                  <c:v>-8.4981197274603364</c:v>
                </c:pt>
                <c:pt idx="124">
                  <c:v>-8.3962365183534651</c:v>
                </c:pt>
                <c:pt idx="125">
                  <c:v>-8.2936099889807622</c:v>
                </c:pt>
                <c:pt idx="126">
                  <c:v>-8.1902330823193878</c:v>
                </c:pt>
                <c:pt idx="127">
                  <c:v>-8.0860989190209391</c:v>
                </c:pt>
                <c:pt idx="128">
                  <c:v>-7.9812008250202551</c:v>
                </c:pt>
                <c:pt idx="129">
                  <c:v>-7.8755323616462611</c:v>
                </c:pt>
                <c:pt idx="130">
                  <c:v>-7.7690873584421407</c:v>
                </c:pt>
                <c:pt idx="131">
                  <c:v>-7.6618599489183739</c:v>
                </c:pt>
                <c:pt idx="132">
                  <c:v>-7.5538446094789933</c:v>
                </c:pt>
                <c:pt idx="133">
                  <c:v>-7.4450362017804386</c:v>
                </c:pt>
                <c:pt idx="134">
                  <c:v>-7.335430018801345</c:v>
                </c:pt>
                <c:pt idx="135">
                  <c:v>-7.225021834922698</c:v>
                </c:pt>
                <c:pt idx="136">
                  <c:v>-7.1138079603392104</c:v>
                </c:pt>
                <c:pt idx="137">
                  <c:v>-7.0017853001462784</c:v>
                </c:pt>
                <c:pt idx="138">
                  <c:v>-6.8889514184704677</c:v>
                </c:pt>
                <c:pt idx="139">
                  <c:v>-6.7753046080369241</c:v>
                </c:pt>
                <c:pt idx="140">
                  <c:v>-6.6608439655929139</c:v>
                </c:pt>
                <c:pt idx="141">
                  <c:v>-6.5455694736338534</c:v>
                </c:pt>
                <c:pt idx="142">
                  <c:v>-6.4294820889052096</c:v>
                </c:pt>
                <c:pt idx="143">
                  <c:v>-6.3125838381815189</c:v>
                </c:pt>
                <c:pt idx="144">
                  <c:v>-6.194877921851706</c:v>
                </c:pt>
                <c:pt idx="145">
                  <c:v>-6.0763688258666759</c:v>
                </c:pt>
                <c:pt idx="146">
                  <c:v>-5.9570624426318375</c:v>
                </c:pt>
                <c:pt idx="147">
                  <c:v>-5.8369662014513599</c:v>
                </c:pt>
                <c:pt idx="148">
                  <c:v>-5.7160892091535311</c:v>
                </c:pt>
                <c:pt idx="149">
                  <c:v>-5.5944424015449092</c:v>
                </c:pt>
                <c:pt idx="150">
                  <c:v>-5.4720387063549039</c:v>
                </c:pt>
                <c:pt idx="151">
                  <c:v>-5.3488932183405034</c:v>
                </c:pt>
                <c:pt idx="152">
                  <c:v>-5.2250233872210741</c:v>
                </c:pt>
                <c:pt idx="153">
                  <c:v>-5.1004492191029307</c:v>
                </c:pt>
                <c:pt idx="154">
                  <c:v>-4.975193492032183</c:v>
                </c:pt>
                <c:pt idx="155">
                  <c:v>-4.8492819862775454</c:v>
                </c:pt>
                <c:pt idx="156">
                  <c:v>-4.7227437298899115</c:v>
                </c:pt>
                <c:pt idx="157">
                  <c:v>-4.5956112600096315</c:v>
                </c:pt>
                <c:pt idx="158">
                  <c:v>-4.4679209002901805</c:v>
                </c:pt>
                <c:pt idx="159">
                  <c:v>-4.3397130546748617</c:v>
                </c:pt>
                <c:pt idx="160">
                  <c:v>-4.2110325175952301</c:v>
                </c:pt>
                <c:pt idx="161">
                  <c:v>-4.0819288004505614</c:v>
                </c:pt>
                <c:pt idx="162">
                  <c:v>-3.9524564739719992</c:v>
                </c:pt>
                <c:pt idx="163">
                  <c:v>-3.8226755257633362</c:v>
                </c:pt>
                <c:pt idx="164">
                  <c:v>-3.6926517319390095</c:v>
                </c:pt>
                <c:pt idx="165">
                  <c:v>-3.5624570413393735</c:v>
                </c:pt>
                <c:pt idx="166">
                  <c:v>-3.4321699702874198</c:v>
                </c:pt>
                <c:pt idx="167">
                  <c:v>-3.3018760052520664</c:v>
                </c:pt>
                <c:pt idx="168">
                  <c:v>-3.1716680100962829</c:v>
                </c:pt>
                <c:pt idx="169">
                  <c:v>-3.0416466338072183</c:v>
                </c:pt>
                <c:pt idx="170">
                  <c:v>-2.9119207137282368</c:v>
                </c:pt>
                <c:pt idx="171">
                  <c:v>-2.7826076683389918</c:v>
                </c:pt>
                <c:pt idx="172">
                  <c:v>-2.6538338725632342</c:v>
                </c:pt>
                <c:pt idx="173">
                  <c:v>-2.5257350074331226</c:v>
                </c:pt>
                <c:pt idx="174">
                  <c:v>-2.3984563747182155</c:v>
                </c:pt>
                <c:pt idx="175">
                  <c:v>-2.2721531658609431</c:v>
                </c:pt>
                <c:pt idx="176">
                  <c:v>-2.1469906732761213</c:v>
                </c:pt>
                <c:pt idx="177">
                  <c:v>-2.0231444308164122</c:v>
                </c:pt>
                <c:pt idx="178">
                  <c:v>-1.9008002690282231</c:v>
                </c:pt>
                <c:pt idx="179">
                  <c:v>-1.7801542697914057</c:v>
                </c:pt>
                <c:pt idx="180">
                  <c:v>-1.6614126041302921</c:v>
                </c:pt>
                <c:pt idx="181">
                  <c:v>-1.5447912364933294</c:v>
                </c:pt>
                <c:pt idx="182">
                  <c:v>-1.4305154787276122</c:v>
                </c:pt>
                <c:pt idx="183">
                  <c:v>-1.3188193774318502</c:v>
                </c:pt>
                <c:pt idx="184">
                  <c:v>-1.2099449194703267</c:v>
                </c:pt>
                <c:pt idx="185">
                  <c:v>-1.1041410422811879</c:v>
                </c:pt>
                <c:pt idx="186">
                  <c:v>-1.0016624383126898</c:v>
                </c:pt>
                <c:pt idx="187">
                  <c:v>-0.90276814654559123</c:v>
                </c:pt>
                <c:pt idx="188">
                  <c:v>-0.80771992865162734</c:v>
                </c:pt>
                <c:pt idx="189">
                  <c:v>-0.71678043288908522</c:v>
                </c:pt>
                <c:pt idx="190">
                  <c:v>-0.63021115528473581</c:v>
                </c:pt>
                <c:pt idx="191">
                  <c:v>-0.54827021485970306</c:v>
                </c:pt>
                <c:pt idx="192">
                  <c:v>-0.47120996741531107</c:v>
                </c:pt>
                <c:pt idx="193">
                  <c:v>-0.3992744904111783</c:v>
                </c:pt>
                <c:pt idx="194">
                  <c:v>-0.33269697937676967</c:v>
                </c:pt>
                <c:pt idx="195">
                  <c:v>-0.27169710367124811</c:v>
                </c:pt>
                <c:pt idx="196">
                  <c:v>-0.21647837577828466</c:v>
                </c:pt>
                <c:pt idx="197">
                  <c:v>-0.16722559321561503</c:v>
                </c:pt>
                <c:pt idx="198">
                  <c:v>-0.12410241510454141</c:v>
                </c:pt>
                <c:pt idx="199">
                  <c:v>-8.7249136103259961E-2</c:v>
                </c:pt>
                <c:pt idx="200">
                  <c:v>-5.6780718489124485E-2</c:v>
                </c:pt>
                <c:pt idx="201">
                  <c:v>-3.2785138555542132E-2</c:v>
                </c:pt>
                <c:pt idx="202">
                  <c:v>-1.5322096216660343E-2</c:v>
                </c:pt>
                <c:pt idx="203">
                  <c:v>-4.4221270202644625E-3</c:v>
                </c:pt>
                <c:pt idx="204">
                  <c:v>-8.6144065654430156E-5</c:v>
                </c:pt>
                <c:pt idx="205">
                  <c:v>-2.2854241748954786E-3</c:v>
                </c:pt>
                <c:pt idx="206">
                  <c:v>-1.0962038752384634E-2</c:v>
                </c:pt>
                <c:pt idx="207">
                  <c:v>-2.6029715830683871E-2</c:v>
                </c:pt>
                <c:pt idx="208">
                  <c:v>-4.7375106584278764E-2</c:v>
                </c:pt>
                <c:pt idx="209">
                  <c:v>-7.4859417782077886E-2</c:v>
                </c:pt>
                <c:pt idx="210">
                  <c:v>-0.10832036181846887</c:v>
                </c:pt>
                <c:pt idx="211">
                  <c:v>-0.14757436853189862</c:v>
                </c:pt>
                <c:pt idx="212">
                  <c:v>-0.19241899823281947</c:v>
                </c:pt>
                <c:pt idx="213">
                  <c:v>-0.24263549327932976</c:v>
                </c:pt>
                <c:pt idx="214">
                  <c:v>-0.29799140604377544</c:v>
                </c:pt>
                <c:pt idx="215">
                  <c:v>-0.35824324394686358</c:v>
                </c:pt>
                <c:pt idx="216">
                  <c:v>-0.42313907702211917</c:v>
                </c:pt>
                <c:pt idx="217">
                  <c:v>-0.49242105976709738</c:v>
                </c:pt>
                <c:pt idx="218">
                  <c:v>-0.56582782636388484</c:v>
                </c:pt>
                <c:pt idx="219">
                  <c:v>-0.64309672623952874</c:v>
                </c:pt>
                <c:pt idx="220">
                  <c:v>-0.72396587495849696</c:v>
                </c:pt>
                <c:pt idx="221">
                  <c:v>-0.80817600322250294</c:v>
                </c:pt>
                <c:pt idx="222">
                  <c:v>-0.89547209400277106</c:v>
                </c:pt>
                <c:pt idx="223">
                  <c:v>-0.98560480432940012</c:v>
                </c:pt>
                <c:pt idx="224">
                  <c:v>-1.0783316738719473</c:v>
                </c:pt>
                <c:pt idx="225">
                  <c:v>-1.1734181270970898</c:v>
                </c:pt>
                <c:pt idx="226">
                  <c:v>-1.2706382794726543</c:v>
                </c:pt>
                <c:pt idx="227">
                  <c:v>-1.3697755609434201</c:v>
                </c:pt>
                <c:pt idx="228">
                  <c:v>-1.4706231718043106</c:v>
                </c:pt>
                <c:pt idx="229">
                  <c:v>-1.5729843872390727</c:v>
                </c:pt>
                <c:pt idx="230">
                  <c:v>-1.6766727272865762</c:v>
                </c:pt>
                <c:pt idx="231">
                  <c:v>-1.7815120089551724</c:v>
                </c:pt>
                <c:pt idx="232">
                  <c:v>-1.8873362967376845</c:v>
                </c:pt>
                <c:pt idx="233">
                  <c:v>-1.993989766991465</c:v>
                </c:pt>
                <c:pt idx="234">
                  <c:v>-2.1013265006274424</c:v>
                </c:pt>
                <c:pt idx="235">
                  <c:v>-2.2092102173824482</c:v>
                </c:pt>
                <c:pt idx="236">
                  <c:v>-2.3175139636957747</c:v>
                </c:pt>
                <c:pt idx="237">
                  <c:v>-2.4261197649279778</c:v>
                </c:pt>
                <c:pt idx="238">
                  <c:v>-2.5349182513908532</c:v>
                </c:pt>
                <c:pt idx="239">
                  <c:v>-2.6438082664336098</c:v>
                </c:pt>
                <c:pt idx="240">
                  <c:v>-2.7526964636742264</c:v>
                </c:pt>
                <c:pt idx="241">
                  <c:v>-2.8614968993937411</c:v>
                </c:pt>
                <c:pt idx="242">
                  <c:v>-2.9701306251305652</c:v>
                </c:pt>
                <c:pt idx="243">
                  <c:v>-3.0785252846293898</c:v>
                </c:pt>
                <c:pt idx="244">
                  <c:v>-3.1866147185118034</c:v>
                </c:pt>
                <c:pt idx="245">
                  <c:v>-3.2943385793437936</c:v>
                </c:pt>
                <c:pt idx="246">
                  <c:v>-3.4016419591700982</c:v>
                </c:pt>
                <c:pt idx="247">
                  <c:v>-3.508475031065184</c:v>
                </c:pt>
                <c:pt idx="248">
                  <c:v>-3.6147927058059031</c:v>
                </c:pt>
                <c:pt idx="249">
                  <c:v>-3.7205543043939477</c:v>
                </c:pt>
                <c:pt idx="250">
                  <c:v>-3.8257232468434337</c:v>
                </c:pt>
                <c:pt idx="251">
                  <c:v>-3.9302667573875461</c:v>
                </c:pt>
                <c:pt idx="252">
                  <c:v>-4.0341555860481657</c:v>
                </c:pt>
                <c:pt idx="253">
                  <c:v>-4.1373637463402853</c:v>
                </c:pt>
                <c:pt idx="254">
                  <c:v>-4.2398682687504898</c:v>
                </c:pt>
                <c:pt idx="255">
                  <c:v>-4.3416489695237646</c:v>
                </c:pt>
                <c:pt idx="256">
                  <c:v>-4.4426882342157352</c:v>
                </c:pt>
                <c:pt idx="257">
                  <c:v>-4.5429708154118318</c:v>
                </c:pt>
                <c:pt idx="258">
                  <c:v>-4.6424836439765027</c:v>
                </c:pt>
                <c:pt idx="259">
                  <c:v>-4.7412156531737306</c:v>
                </c:pt>
                <c:pt idx="260">
                  <c:v>-4.8391576149889755</c:v>
                </c:pt>
                <c:pt idx="261">
                  <c:v>-4.9363019879833949</c:v>
                </c:pt>
                <c:pt idx="262">
                  <c:v>-5.0326427760168873</c:v>
                </c:pt>
                <c:pt idx="263">
                  <c:v>-5.1281753971922059</c:v>
                </c:pt>
                <c:pt idx="264">
                  <c:v>-5.2228965623890282</c:v>
                </c:pt>
                <c:pt idx="265">
                  <c:v>-5.3168041627797304</c:v>
                </c:pt>
                <c:pt idx="266">
                  <c:v>-5.4098971657429749</c:v>
                </c:pt>
                <c:pt idx="267">
                  <c:v>-5.5021755186170127</c:v>
                </c:pt>
                <c:pt idx="268">
                  <c:v>-5.5936400597621159</c:v>
                </c:pt>
                <c:pt idx="269">
                  <c:v>-5.6842924364292369</c:v>
                </c:pt>
                <c:pt idx="270">
                  <c:v>-5.7741350289594751</c:v>
                </c:pt>
                <c:pt idx="271">
                  <c:v>-5.8631708808665834</c:v>
                </c:pt>
                <c:pt idx="272">
                  <c:v>-5.9514036343815828</c:v>
                </c:pt>
                <c:pt idx="273">
                  <c:v>-6.0388374710646353</c:v>
                </c:pt>
                <c:pt idx="274">
                  <c:v>-6.1254770571142769</c:v>
                </c:pt>
                <c:pt idx="275">
                  <c:v>-6.2113274930287998</c:v>
                </c:pt>
                <c:pt idx="276">
                  <c:v>-6.2963942672970754</c:v>
                </c:pt>
                <c:pt idx="277">
                  <c:v>-6.3806832138182488</c:v>
                </c:pt>
                <c:pt idx="278">
                  <c:v>-6.464200472770675</c:v>
                </c:pt>
                <c:pt idx="279">
                  <c:v>-6.5469524546695981</c:v>
                </c:pt>
                <c:pt idx="280">
                  <c:v>-6.6289458073721041</c:v>
                </c:pt>
                <c:pt idx="281">
                  <c:v>-6.7101873858046428</c:v>
                </c:pt>
                <c:pt idx="282">
                  <c:v>-6.7906842242050827</c:v>
                </c:pt>
                <c:pt idx="283">
                  <c:v>-6.870443510686278</c:v>
                </c:pt>
                <c:pt idx="284">
                  <c:v>-6.9494725639422139</c:v>
                </c:pt>
                <c:pt idx="285">
                  <c:v>-7.027778811931304</c:v>
                </c:pt>
                <c:pt idx="286">
                  <c:v>-7.1053697723834874</c:v>
                </c:pt>
                <c:pt idx="287">
                  <c:v>-7.1822530349893823</c:v>
                </c:pt>
                <c:pt idx="288">
                  <c:v>-7.2584362451403814</c:v>
                </c:pt>
                <c:pt idx="289">
                  <c:v>-7.3339270890984789</c:v>
                </c:pt>
                <c:pt idx="290">
                  <c:v>-7.4087332804836334</c:v>
                </c:pt>
                <c:pt idx="291">
                  <c:v>-7.4828625479754578</c:v>
                </c:pt>
                <c:pt idx="292">
                  <c:v>-7.5563226241332551</c:v>
                </c:pt>
                <c:pt idx="293">
                  <c:v>-7.6291212352462567</c:v>
                </c:pt>
                <c:pt idx="294">
                  <c:v>-7.7012660921324771</c:v>
                </c:pt>
                <c:pt idx="295">
                  <c:v>-7.7727648818108364</c:v>
                </c:pt>
                <c:pt idx="296">
                  <c:v>-7.8436252599769984</c:v>
                </c:pt>
                <c:pt idx="297">
                  <c:v>-7.9138548442187879</c:v>
                </c:pt>
                <c:pt idx="298">
                  <c:v>-7.9834612079119625</c:v>
                </c:pt>
                <c:pt idx="299">
                  <c:v>-8.0524518747415481</c:v>
                </c:pt>
                <c:pt idx="300">
                  <c:v>-8.1208343137984365</c:v>
                </c:pt>
                <c:pt idx="301">
                  <c:v>-8.1886159352047159</c:v>
                </c:pt>
                <c:pt idx="302">
                  <c:v>-8.2558040862244688</c:v>
                </c:pt>
                <c:pt idx="303">
                  <c:v>-8.3224060478208433</c:v>
                </c:pt>
                <c:pt idx="304">
                  <c:v>-8.3884290316225645</c:v>
                </c:pt>
                <c:pt idx="305">
                  <c:v>-8.4538801772661447</c:v>
                </c:pt>
                <c:pt idx="306">
                  <c:v>-8.5187665500828285</c:v>
                </c:pt>
                <c:pt idx="307">
                  <c:v>-8.5830951391014949</c:v>
                </c:pt>
                <c:pt idx="308">
                  <c:v>-8.6468728553410159</c:v>
                </c:pt>
                <c:pt idx="309">
                  <c:v>-8.7101065303676766</c:v>
                </c:pt>
                <c:pt idx="310">
                  <c:v>-8.7728029150951912</c:v>
                </c:pt>
                <c:pt idx="311">
                  <c:v>-8.8349686788064794</c:v>
                </c:pt>
                <c:pt idx="312">
                  <c:v>-8.8966104083780824</c:v>
                </c:pt>
                <c:pt idx="313">
                  <c:v>-8.9577346076895914</c:v>
                </c:pt>
                <c:pt idx="314">
                  <c:v>-9.018347697201758</c:v>
                </c:pt>
                <c:pt idx="315">
                  <c:v>-9.0784560136883528</c:v>
                </c:pt>
                <c:pt idx="316">
                  <c:v>-9.1380658101078858</c:v>
                </c:pt>
                <c:pt idx="317">
                  <c:v>-9.1971832556023791</c:v>
                </c:pt>
                <c:pt idx="318">
                  <c:v>-9.2558144356117253</c:v>
                </c:pt>
                <c:pt idx="319">
                  <c:v>-9.3139653520923531</c:v>
                </c:pt>
                <c:pt idx="320">
                  <c:v>-9.3716419238307225</c:v>
                </c:pt>
                <c:pt idx="321">
                  <c:v>-9.4288499868420992</c:v>
                </c:pt>
                <c:pt idx="322">
                  <c:v>-9.4855952948463109</c:v>
                </c:pt>
                <c:pt idx="323">
                  <c:v>-9.5418835198127603</c:v>
                </c:pt>
                <c:pt idx="324">
                  <c:v>-9.5977202525673491</c:v>
                </c:pt>
                <c:pt idx="325">
                  <c:v>-9.6531110034549013</c:v>
                </c:pt>
                <c:pt idx="326">
                  <c:v>-9.7080612030509243</c:v>
                </c:pt>
                <c:pt idx="327">
                  <c:v>-9.7625762029172076</c:v>
                </c:pt>
                <c:pt idx="328">
                  <c:v>-9.8166612763960259</c:v>
                </c:pt>
                <c:pt idx="329">
                  <c:v>-9.8703216194383323</c:v>
                </c:pt>
                <c:pt idx="330">
                  <c:v>-9.9235623514616726</c:v>
                </c:pt>
                <c:pt idx="331">
                  <c:v>-9.9763885162336532</c:v>
                </c:pt>
                <c:pt idx="332">
                  <c:v>-10.028805082777552</c:v>
                </c:pt>
                <c:pt idx="333">
                  <c:v>-10.080816946296585</c:v>
                </c:pt>
                <c:pt idx="334">
                  <c:v>-10.13242892911383</c:v>
                </c:pt>
                <c:pt idx="335">
                  <c:v>-10.18364578162501</c:v>
                </c:pt>
                <c:pt idx="336">
                  <c:v>-10.234472183261605</c:v>
                </c:pt>
                <c:pt idx="337">
                  <c:v>-10.284912743461824</c:v>
                </c:pt>
                <c:pt idx="338">
                  <c:v>-10.334972002647538</c:v>
                </c:pt>
                <c:pt idx="339">
                  <c:v>-10.384654433204904</c:v>
                </c:pt>
                <c:pt idx="340">
                  <c:v>-10.433964440467275</c:v>
                </c:pt>
                <c:pt idx="341">
                  <c:v>-10.482906363698472</c:v>
                </c:pt>
                <c:pt idx="342">
                  <c:v>-10.53148447707507</c:v>
                </c:pt>
                <c:pt idx="343">
                  <c:v>-10.579702990666435</c:v>
                </c:pt>
                <c:pt idx="344">
                  <c:v>-10.627566051411206</c:v>
                </c:pt>
                <c:pt idx="345">
                  <c:v>-10.675077744089087</c:v>
                </c:pt>
                <c:pt idx="346">
                  <c:v>-10.722242092287201</c:v>
                </c:pt>
                <c:pt idx="347">
                  <c:v>-10.769063059359782</c:v>
                </c:pt>
                <c:pt idx="348">
                  <c:v>-10.815544549380757</c:v>
                </c:pt>
                <c:pt idx="349">
                  <c:v>-10.861690408088194</c:v>
                </c:pt>
                <c:pt idx="350">
                  <c:v>-10.907504423820216</c:v>
                </c:pt>
                <c:pt idx="351">
                  <c:v>-10.952990328441706</c:v>
                </c:pt>
                <c:pt idx="352">
                  <c:v>-10.998151798261322</c:v>
                </c:pt>
                <c:pt idx="353">
                  <c:v>-11.042992454938382</c:v>
                </c:pt>
                <c:pt idx="354">
                  <c:v>-11.087515866379295</c:v>
                </c:pt>
                <c:pt idx="355">
                  <c:v>-11.131725547623077</c:v>
                </c:pt>
                <c:pt idx="356">
                  <c:v>-11.175624961715771</c:v>
                </c:pt>
                <c:pt idx="357">
                  <c:v>-11.219217520573551</c:v>
                </c:pt>
                <c:pt idx="358">
                  <c:v>-11.262506585834196</c:v>
                </c:pt>
                <c:pt idx="359">
                  <c:v>-11.305495469696851</c:v>
                </c:pt>
                <c:pt idx="360">
                  <c:v>-11.348187435749892</c:v>
                </c:pt>
                <c:pt idx="361">
                  <c:v>-11.390585699786866</c:v>
                </c:pt>
                <c:pt idx="362">
                  <c:v>-11.432693430610312</c:v>
                </c:pt>
                <c:pt idx="363">
                  <c:v>-11.474513750823514</c:v>
                </c:pt>
                <c:pt idx="364">
                  <c:v>-11.516049737610089</c:v>
                </c:pt>
                <c:pt idx="365">
                  <c:v>-11.557304423501479</c:v>
                </c:pt>
                <c:pt idx="366">
                  <c:v>-11.598280797132272</c:v>
                </c:pt>
                <c:pt idx="367">
                  <c:v>-11.638981803983356</c:v>
                </c:pt>
                <c:pt idx="368">
                  <c:v>-11.679410347113159</c:v>
                </c:pt>
                <c:pt idx="369">
                  <c:v>-11.71956928787672</c:v>
                </c:pt>
                <c:pt idx="370">
                  <c:v>-11.759461446632965</c:v>
                </c:pt>
                <c:pt idx="371">
                  <c:v>-11.799089603439974</c:v>
                </c:pt>
                <c:pt idx="372">
                  <c:v>-11.838456498738672</c:v>
                </c:pt>
                <c:pt idx="373">
                  <c:v>-11.877564834024668</c:v>
                </c:pt>
                <c:pt idx="374">
                  <c:v>-11.916417272508683</c:v>
                </c:pt>
                <c:pt idx="375">
                  <c:v>-11.955016439765476</c:v>
                </c:pt>
                <c:pt idx="376">
                  <c:v>-11.993364924371456</c:v>
                </c:pt>
                <c:pt idx="377">
                  <c:v>-12.031465278531176</c:v>
                </c:pt>
                <c:pt idx="378">
                  <c:v>-12.069320018692666</c:v>
                </c:pt>
                <c:pt idx="379">
                  <c:v>-12.106931626151971</c:v>
                </c:pt>
                <c:pt idx="380">
                  <c:v>-12.14430254764685</c:v>
                </c:pt>
                <c:pt idx="381">
                  <c:v>-12.181435195939873</c:v>
                </c:pt>
                <c:pt idx="382">
                  <c:v>-12.21833195039104</c:v>
                </c:pt>
                <c:pt idx="383">
                  <c:v>-12.254995157520092</c:v>
                </c:pt>
                <c:pt idx="384">
                  <c:v>-12.291427131558621</c:v>
                </c:pt>
                <c:pt idx="385">
                  <c:v>-12.327630154992184</c:v>
                </c:pt>
                <c:pt idx="386">
                  <c:v>-12.363606479092542</c:v>
                </c:pt>
                <c:pt idx="387">
                  <c:v>-12.399358324440193</c:v>
                </c:pt>
                <c:pt idx="388">
                  <c:v>-12.434887881437348</c:v>
                </c:pt>
                <c:pt idx="389">
                  <c:v>-12.470197310811526</c:v>
                </c:pt>
                <c:pt idx="390">
                  <c:v>-12.505288744109864</c:v>
                </c:pt>
                <c:pt idx="391">
                  <c:v>-12.540164284184385</c:v>
                </c:pt>
                <c:pt idx="392">
                  <c:v>-12.574826005668305</c:v>
                </c:pt>
                <c:pt idx="393">
                  <c:v>-12.609275955443589</c:v>
                </c:pt>
                <c:pt idx="394">
                  <c:v>-12.64351615309983</c:v>
                </c:pt>
                <c:pt idx="395">
                  <c:v>-12.677548591384692</c:v>
                </c:pt>
                <c:pt idx="396">
                  <c:v>-12.711375236646056</c:v>
                </c:pt>
                <c:pt idx="397">
                  <c:v>-12.744998029265901</c:v>
                </c:pt>
                <c:pt idx="398">
                  <c:v>-12.778418884086243</c:v>
                </c:pt>
                <c:pt idx="399">
                  <c:v>-12.811639690827171</c:v>
                </c:pt>
                <c:pt idx="400">
                  <c:v>-12.844662314497102</c:v>
                </c:pt>
                <c:pt idx="401">
                  <c:v>-12.877488595795526</c:v>
                </c:pt>
                <c:pt idx="402">
                  <c:v>-12.910120351508205</c:v>
                </c:pt>
                <c:pt idx="403">
                  <c:v>-12.942559374895131</c:v>
                </c:pt>
                <c:pt idx="404">
                  <c:v>-12.974807436071288</c:v>
                </c:pt>
                <c:pt idx="405">
                  <c:v>-13.006866282380344</c:v>
                </c:pt>
                <c:pt idx="406">
                  <c:v>-13.038737638761486</c:v>
                </c:pt>
                <c:pt idx="407">
                  <c:v>-13.070423208109432</c:v>
                </c:pt>
                <c:pt idx="408">
                  <c:v>-13.101924671627872</c:v>
                </c:pt>
                <c:pt idx="409">
                  <c:v>-13.133243689176247</c:v>
                </c:pt>
                <c:pt idx="410">
                  <c:v>-13.164381899610358</c:v>
                </c:pt>
                <c:pt idx="411">
                  <c:v>-13.195340921116454</c:v>
                </c:pt>
                <c:pt idx="412">
                  <c:v>-13.226122351539392</c:v>
                </c:pt>
                <c:pt idx="413">
                  <c:v>-13.256727768704621</c:v>
                </c:pt>
                <c:pt idx="414">
                  <c:v>-13.287158730734346</c:v>
                </c:pt>
                <c:pt idx="415">
                  <c:v>-13.317416776357838</c:v>
                </c:pt>
                <c:pt idx="416">
                  <c:v>-13.347503425216106</c:v>
                </c:pt>
                <c:pt idx="417">
                  <c:v>-13.377420178160957</c:v>
                </c:pt>
                <c:pt idx="418">
                  <c:v>-13.407168517548664</c:v>
                </c:pt>
                <c:pt idx="419">
                  <c:v>-13.436749907528181</c:v>
                </c:pt>
                <c:pt idx="420">
                  <c:v>-13.466165794324198</c:v>
                </c:pt>
                <c:pt idx="421">
                  <c:v>-13.495417606515016</c:v>
                </c:pt>
                <c:pt idx="422">
                  <c:v>-13.524506755305381</c:v>
                </c:pt>
                <c:pt idx="423">
                  <c:v>-13.553434634794341</c:v>
                </c:pt>
                <c:pt idx="424">
                  <c:v>-13.582202622238349</c:v>
                </c:pt>
                <c:pt idx="425">
                  <c:v>-13.610812078309511</c:v>
                </c:pt>
                <c:pt idx="426">
                  <c:v>-13.639264347349236</c:v>
                </c:pt>
                <c:pt idx="427">
                  <c:v>-13.667560757617302</c:v>
                </c:pt>
                <c:pt idx="428">
                  <c:v>-13.695702621536483</c:v>
                </c:pt>
                <c:pt idx="429">
                  <c:v>-13.723691235932696</c:v>
                </c:pt>
                <c:pt idx="430">
                  <c:v>-13.751527882271004</c:v>
                </c:pt>
                <c:pt idx="431">
                  <c:v>-13.77921382688722</c:v>
                </c:pt>
                <c:pt idx="432">
                  <c:v>-13.806750321215542</c:v>
                </c:pt>
                <c:pt idx="433">
                  <c:v>-13.834138602012056</c:v>
                </c:pt>
                <c:pt idx="434">
                  <c:v>-13.861379891574249</c:v>
                </c:pt>
                <c:pt idx="435">
                  <c:v>-13.888475397956714</c:v>
                </c:pt>
                <c:pt idx="436">
                  <c:v>-13.915426315182968</c:v>
                </c:pt>
                <c:pt idx="437">
                  <c:v>-13.942233823453559</c:v>
                </c:pt>
                <c:pt idx="438">
                  <c:v>-13.968899089350511</c:v>
                </c:pt>
                <c:pt idx="439">
                  <c:v>-13.995423266038149</c:v>
                </c:pt>
                <c:pt idx="440">
                  <c:v>-14.021807493460452</c:v>
                </c:pt>
                <c:pt idx="441">
                  <c:v>-14.048052898534905</c:v>
                </c:pt>
                <c:pt idx="442">
                  <c:v>-14.074160595342986</c:v>
                </c:pt>
                <c:pt idx="443">
                  <c:v>-14.10013168531732</c:v>
                </c:pt>
                <c:pt idx="444">
                  <c:v>-14.125967257425604</c:v>
                </c:pt>
                <c:pt idx="445">
                  <c:v>-14.151668388351336</c:v>
                </c:pt>
                <c:pt idx="446">
                  <c:v>-14.177236142671379</c:v>
                </c:pt>
                <c:pt idx="447">
                  <c:v>-14.202671573030511</c:v>
                </c:pt>
                <c:pt idx="448">
                  <c:v>-14.227975720312928</c:v>
                </c:pt>
                <c:pt idx="449">
                  <c:v>-14.253149613810823</c:v>
                </c:pt>
                <c:pt idx="450">
                  <c:v>-14.27819427139006</c:v>
                </c:pt>
                <c:pt idx="451">
                  <c:v>-14.303110699653026</c:v>
                </c:pt>
                <c:pt idx="452">
                  <c:v>-14.327899894098682</c:v>
                </c:pt>
                <c:pt idx="453">
                  <c:v>-14.35256283927991</c:v>
                </c:pt>
                <c:pt idx="454">
                  <c:v>-14.377100508958183</c:v>
                </c:pt>
                <c:pt idx="455">
                  <c:v>-14.401513866255568</c:v>
                </c:pt>
                <c:pt idx="456">
                  <c:v>-14.425803863804283</c:v>
                </c:pt>
                <c:pt idx="457">
                  <c:v>-14.449971443893553</c:v>
                </c:pt>
                <c:pt idx="458">
                  <c:v>-14.474017538614131</c:v>
                </c:pt>
                <c:pt idx="459">
                  <c:v>-14.497943070000357</c:v>
                </c:pt>
                <c:pt idx="460">
                  <c:v>-14.521748950169806</c:v>
                </c:pt>
                <c:pt idx="461">
                  <c:v>-14.545436081460645</c:v>
                </c:pt>
                <c:pt idx="462">
                  <c:v>-14.569005356566677</c:v>
                </c:pt>
                <c:pt idx="463">
                  <c:v>-14.592457658670146</c:v>
                </c:pt>
                <c:pt idx="464">
                  <c:v>-14.615793861572319</c:v>
                </c:pt>
                <c:pt idx="465">
                  <c:v>-14.639014829821946</c:v>
                </c:pt>
                <c:pt idx="466">
                  <c:v>-14.662121418841584</c:v>
                </c:pt>
                <c:pt idx="467">
                  <c:v>-14.685114475051828</c:v>
                </c:pt>
                <c:pt idx="468">
                  <c:v>-14.707994835993489</c:v>
                </c:pt>
                <c:pt idx="469">
                  <c:v>-14.730763330447843</c:v>
                </c:pt>
                <c:pt idx="470">
                  <c:v>-14.753420778554817</c:v>
                </c:pt>
                <c:pt idx="471">
                  <c:v>-14.775967991929313</c:v>
                </c:pt>
                <c:pt idx="472">
                  <c:v>-14.79840577377562</c:v>
                </c:pt>
                <c:pt idx="473">
                  <c:v>-14.820734918999992</c:v>
                </c:pt>
                <c:pt idx="474">
                  <c:v>-14.842956214321335</c:v>
                </c:pt>
                <c:pt idx="475">
                  <c:v>-14.865070438380211</c:v>
                </c:pt>
                <c:pt idx="476">
                  <c:v>-14.887078361846019</c:v>
                </c:pt>
                <c:pt idx="477">
                  <c:v>-14.908980747522433</c:v>
                </c:pt>
                <c:pt idx="478">
                  <c:v>-14.930778350451243</c:v>
                </c:pt>
                <c:pt idx="479">
                  <c:v>-14.952471918014435</c:v>
                </c:pt>
                <c:pt idx="480">
                  <c:v>-14.974062190034726</c:v>
                </c:pt>
                <c:pt idx="481">
                  <c:v>-14.995549898874431</c:v>
                </c:pt>
                <c:pt idx="482">
                  <c:v>-15.016935769532827</c:v>
                </c:pt>
                <c:pt idx="483">
                  <c:v>-15.038220519741918</c:v>
                </c:pt>
                <c:pt idx="484">
                  <c:v>-15.059404860060736</c:v>
                </c:pt>
                <c:pt idx="485">
                  <c:v>-15.080489493968127</c:v>
                </c:pt>
                <c:pt idx="486">
                  <c:v>-15.101475117954102</c:v>
                </c:pt>
                <c:pt idx="487">
                  <c:v>-15.122362421609733</c:v>
                </c:pt>
                <c:pt idx="488">
                  <c:v>-15.143152087715663</c:v>
                </c:pt>
                <c:pt idx="489">
                  <c:v>-15.163844792329266</c:v>
                </c:pt>
                <c:pt idx="490">
                  <c:v>-15.18444120487035</c:v>
                </c:pt>
                <c:pt idx="491">
                  <c:v>-15.204941988205665</c:v>
                </c:pt>
                <c:pt idx="492">
                  <c:v>-15.225347798732018</c:v>
                </c:pt>
                <c:pt idx="493">
                  <c:v>-15.24565928645811</c:v>
                </c:pt>
                <c:pt idx="494">
                  <c:v>-15.265877095085171</c:v>
                </c:pt>
                <c:pt idx="495">
                  <c:v>-15.286001862086273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760-403C-B159-05AB68C771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7875536"/>
        <c:axId val="1017874288"/>
      </c:scatterChart>
      <c:scatterChart>
        <c:scatterStyle val="lineMarker"/>
        <c:varyColors val="0"/>
        <c:ser>
          <c:idx val="1"/>
          <c:order val="1"/>
          <c:tx>
            <c:v>リップル</c:v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演算処理!$AG$33:$AG$528</c:f>
              <c:numCache>
                <c:formatCode>General</c:formatCode>
                <c:ptCount val="496"/>
                <c:pt idx="0">
                  <c:v>0.90049999999999997</c:v>
                </c:pt>
                <c:pt idx="1">
                  <c:v>0.90099999999999991</c:v>
                </c:pt>
                <c:pt idx="2">
                  <c:v>0.90149999999999986</c:v>
                </c:pt>
                <c:pt idx="3">
                  <c:v>0.9019999999999998</c:v>
                </c:pt>
                <c:pt idx="4">
                  <c:v>0.90249999999999975</c:v>
                </c:pt>
                <c:pt idx="5">
                  <c:v>0.90299999999999969</c:v>
                </c:pt>
                <c:pt idx="6">
                  <c:v>0.90349999999999964</c:v>
                </c:pt>
                <c:pt idx="7">
                  <c:v>0.90399999999999958</c:v>
                </c:pt>
                <c:pt idx="8">
                  <c:v>0.90449999999999953</c:v>
                </c:pt>
                <c:pt idx="9">
                  <c:v>0.90499999999999947</c:v>
                </c:pt>
                <c:pt idx="10">
                  <c:v>0.90549999999999942</c:v>
                </c:pt>
                <c:pt idx="11">
                  <c:v>0.90599999999999936</c:v>
                </c:pt>
                <c:pt idx="12">
                  <c:v>0.90649999999999931</c:v>
                </c:pt>
                <c:pt idx="13">
                  <c:v>0.90699999999999925</c:v>
                </c:pt>
                <c:pt idx="14">
                  <c:v>0.9074999999999992</c:v>
                </c:pt>
                <c:pt idx="15">
                  <c:v>0.90799999999999914</c:v>
                </c:pt>
                <c:pt idx="16">
                  <c:v>0.90849999999999909</c:v>
                </c:pt>
                <c:pt idx="17">
                  <c:v>0.90899999999999903</c:v>
                </c:pt>
                <c:pt idx="18">
                  <c:v>0.90949999999999898</c:v>
                </c:pt>
                <c:pt idx="19">
                  <c:v>0.90999999999999892</c:v>
                </c:pt>
                <c:pt idx="20">
                  <c:v>0.91049999999999887</c:v>
                </c:pt>
                <c:pt idx="21">
                  <c:v>0.91099999999999881</c:v>
                </c:pt>
                <c:pt idx="22">
                  <c:v>0.91149999999999876</c:v>
                </c:pt>
                <c:pt idx="23">
                  <c:v>0.9119999999999987</c:v>
                </c:pt>
                <c:pt idx="24">
                  <c:v>0.91249999999999865</c:v>
                </c:pt>
                <c:pt idx="25">
                  <c:v>0.91299999999999859</c:v>
                </c:pt>
                <c:pt idx="26">
                  <c:v>0.91349999999999854</c:v>
                </c:pt>
                <c:pt idx="27">
                  <c:v>0.91399999999999848</c:v>
                </c:pt>
                <c:pt idx="28">
                  <c:v>0.91449999999999843</c:v>
                </c:pt>
                <c:pt idx="29">
                  <c:v>0.91499999999999837</c:v>
                </c:pt>
                <c:pt idx="30">
                  <c:v>0.91549999999999832</c:v>
                </c:pt>
                <c:pt idx="31">
                  <c:v>0.91599999999999826</c:v>
                </c:pt>
                <c:pt idx="32">
                  <c:v>0.9164999999999982</c:v>
                </c:pt>
                <c:pt idx="33">
                  <c:v>0.91699999999999815</c:v>
                </c:pt>
                <c:pt idx="34">
                  <c:v>0.91749999999999809</c:v>
                </c:pt>
                <c:pt idx="35">
                  <c:v>0.91799999999999804</c:v>
                </c:pt>
                <c:pt idx="36">
                  <c:v>0.91849999999999798</c:v>
                </c:pt>
                <c:pt idx="37">
                  <c:v>0.91899999999999793</c:v>
                </c:pt>
                <c:pt idx="38">
                  <c:v>0.91949999999999787</c:v>
                </c:pt>
                <c:pt idx="39">
                  <c:v>0.91999999999999782</c:v>
                </c:pt>
                <c:pt idx="40">
                  <c:v>0.92049999999999776</c:v>
                </c:pt>
                <c:pt idx="41">
                  <c:v>0.92099999999999771</c:v>
                </c:pt>
                <c:pt idx="42">
                  <c:v>0.92149999999999765</c:v>
                </c:pt>
                <c:pt idx="43">
                  <c:v>0.9219999999999976</c:v>
                </c:pt>
                <c:pt idx="44">
                  <c:v>0.92249999999999754</c:v>
                </c:pt>
                <c:pt idx="45">
                  <c:v>0.92299999999999749</c:v>
                </c:pt>
                <c:pt idx="46">
                  <c:v>0.92349999999999743</c:v>
                </c:pt>
                <c:pt idx="47">
                  <c:v>0.92399999999999738</c:v>
                </c:pt>
                <c:pt idx="48">
                  <c:v>0.92449999999999732</c:v>
                </c:pt>
                <c:pt idx="49">
                  <c:v>0.92499999999999727</c:v>
                </c:pt>
                <c:pt idx="50">
                  <c:v>0.92549999999999721</c:v>
                </c:pt>
                <c:pt idx="51">
                  <c:v>0.92599999999999716</c:v>
                </c:pt>
                <c:pt idx="52">
                  <c:v>0.9264999999999971</c:v>
                </c:pt>
                <c:pt idx="53">
                  <c:v>0.92699999999999705</c:v>
                </c:pt>
                <c:pt idx="54">
                  <c:v>0.92749999999999699</c:v>
                </c:pt>
                <c:pt idx="55">
                  <c:v>0.92799999999999694</c:v>
                </c:pt>
                <c:pt idx="56">
                  <c:v>0.92849999999999688</c:v>
                </c:pt>
                <c:pt idx="57">
                  <c:v>0.92899999999999683</c:v>
                </c:pt>
                <c:pt idx="58">
                  <c:v>0.92949999999999677</c:v>
                </c:pt>
                <c:pt idx="59">
                  <c:v>0.92999999999999672</c:v>
                </c:pt>
                <c:pt idx="60">
                  <c:v>0.93049999999999666</c:v>
                </c:pt>
                <c:pt idx="61">
                  <c:v>0.93099999999999661</c:v>
                </c:pt>
                <c:pt idx="62">
                  <c:v>0.93149999999999655</c:v>
                </c:pt>
                <c:pt idx="63">
                  <c:v>0.9319999999999965</c:v>
                </c:pt>
                <c:pt idx="64">
                  <c:v>0.93249999999999644</c:v>
                </c:pt>
                <c:pt idx="65">
                  <c:v>0.93299999999999639</c:v>
                </c:pt>
                <c:pt idx="66">
                  <c:v>0.93349999999999633</c:v>
                </c:pt>
                <c:pt idx="67">
                  <c:v>0.93399999999999628</c:v>
                </c:pt>
                <c:pt idx="68">
                  <c:v>0.93449999999999622</c:v>
                </c:pt>
                <c:pt idx="69">
                  <c:v>0.93499999999999617</c:v>
                </c:pt>
                <c:pt idx="70">
                  <c:v>0.93549999999999611</c:v>
                </c:pt>
                <c:pt idx="71">
                  <c:v>0.93599999999999606</c:v>
                </c:pt>
                <c:pt idx="72">
                  <c:v>0.936499999999996</c:v>
                </c:pt>
                <c:pt idx="73">
                  <c:v>0.93699999999999595</c:v>
                </c:pt>
                <c:pt idx="74">
                  <c:v>0.93749999999999589</c:v>
                </c:pt>
                <c:pt idx="75">
                  <c:v>0.93799999999999584</c:v>
                </c:pt>
                <c:pt idx="76">
                  <c:v>0.93849999999999578</c:v>
                </c:pt>
                <c:pt idx="77">
                  <c:v>0.93899999999999573</c:v>
                </c:pt>
                <c:pt idx="78">
                  <c:v>0.93949999999999567</c:v>
                </c:pt>
                <c:pt idx="79">
                  <c:v>0.93999999999999562</c:v>
                </c:pt>
                <c:pt idx="80">
                  <c:v>0.94049999999999556</c:v>
                </c:pt>
                <c:pt idx="81">
                  <c:v>0.94099999999999551</c:v>
                </c:pt>
                <c:pt idx="82">
                  <c:v>0.94149999999999545</c:v>
                </c:pt>
                <c:pt idx="83">
                  <c:v>0.9419999999999954</c:v>
                </c:pt>
                <c:pt idx="84">
                  <c:v>0.94249999999999534</c:v>
                </c:pt>
                <c:pt idx="85">
                  <c:v>0.94299999999999529</c:v>
                </c:pt>
                <c:pt idx="86">
                  <c:v>0.94349999999999523</c:v>
                </c:pt>
                <c:pt idx="87">
                  <c:v>0.94399999999999518</c:v>
                </c:pt>
                <c:pt idx="88">
                  <c:v>0.94449999999999512</c:v>
                </c:pt>
                <c:pt idx="89">
                  <c:v>0.94499999999999507</c:v>
                </c:pt>
                <c:pt idx="90">
                  <c:v>0.94549999999999501</c:v>
                </c:pt>
                <c:pt idx="91">
                  <c:v>0.94599999999999496</c:v>
                </c:pt>
                <c:pt idx="92">
                  <c:v>0.9464999999999949</c:v>
                </c:pt>
                <c:pt idx="93">
                  <c:v>0.94699999999999485</c:v>
                </c:pt>
                <c:pt idx="94">
                  <c:v>0.94749999999999479</c:v>
                </c:pt>
                <c:pt idx="95">
                  <c:v>0.94799999999999474</c:v>
                </c:pt>
                <c:pt idx="96">
                  <c:v>0.94849999999999468</c:v>
                </c:pt>
                <c:pt idx="97">
                  <c:v>0.94899999999999463</c:v>
                </c:pt>
                <c:pt idx="98">
                  <c:v>0.94949999999999457</c:v>
                </c:pt>
                <c:pt idx="99">
                  <c:v>0.94999999999999452</c:v>
                </c:pt>
                <c:pt idx="100">
                  <c:v>0.95049999999999446</c:v>
                </c:pt>
                <c:pt idx="101">
                  <c:v>0.95099999999999441</c:v>
                </c:pt>
                <c:pt idx="102">
                  <c:v>0.95149999999999435</c:v>
                </c:pt>
                <c:pt idx="103">
                  <c:v>0.9519999999999943</c:v>
                </c:pt>
                <c:pt idx="104">
                  <c:v>0.95249999999999424</c:v>
                </c:pt>
                <c:pt idx="105">
                  <c:v>0.95299999999999419</c:v>
                </c:pt>
                <c:pt idx="106">
                  <c:v>0.95349999999999413</c:v>
                </c:pt>
                <c:pt idx="107">
                  <c:v>0.95399999999999407</c:v>
                </c:pt>
                <c:pt idx="108">
                  <c:v>0.95449999999999402</c:v>
                </c:pt>
                <c:pt idx="109">
                  <c:v>0.95499999999999396</c:v>
                </c:pt>
                <c:pt idx="110">
                  <c:v>0.95549999999999391</c:v>
                </c:pt>
                <c:pt idx="111">
                  <c:v>0.95599999999999385</c:v>
                </c:pt>
                <c:pt idx="112">
                  <c:v>0.9564999999999938</c:v>
                </c:pt>
                <c:pt idx="113">
                  <c:v>0.95699999999999374</c:v>
                </c:pt>
                <c:pt idx="114">
                  <c:v>0.95749999999999369</c:v>
                </c:pt>
                <c:pt idx="115">
                  <c:v>0.95799999999999363</c:v>
                </c:pt>
                <c:pt idx="116">
                  <c:v>0.95849999999999358</c:v>
                </c:pt>
                <c:pt idx="117">
                  <c:v>0.95899999999999352</c:v>
                </c:pt>
                <c:pt idx="118">
                  <c:v>0.95949999999999347</c:v>
                </c:pt>
                <c:pt idx="119">
                  <c:v>0.95999999999999341</c:v>
                </c:pt>
                <c:pt idx="120">
                  <c:v>0.96049999999999336</c:v>
                </c:pt>
                <c:pt idx="121">
                  <c:v>0.9609999999999933</c:v>
                </c:pt>
                <c:pt idx="122">
                  <c:v>0.96149999999999325</c:v>
                </c:pt>
                <c:pt idx="123">
                  <c:v>0.96199999999999319</c:v>
                </c:pt>
                <c:pt idx="124">
                  <c:v>0.96249999999999314</c:v>
                </c:pt>
                <c:pt idx="125">
                  <c:v>0.96299999999999308</c:v>
                </c:pt>
                <c:pt idx="126">
                  <c:v>0.96349999999999303</c:v>
                </c:pt>
                <c:pt idx="127">
                  <c:v>0.96399999999999297</c:v>
                </c:pt>
                <c:pt idx="128">
                  <c:v>0.96449999999999292</c:v>
                </c:pt>
                <c:pt idx="129">
                  <c:v>0.96499999999999286</c:v>
                </c:pt>
                <c:pt idx="130">
                  <c:v>0.96549999999999281</c:v>
                </c:pt>
                <c:pt idx="131">
                  <c:v>0.96599999999999275</c:v>
                </c:pt>
                <c:pt idx="132">
                  <c:v>0.9664999999999927</c:v>
                </c:pt>
                <c:pt idx="133">
                  <c:v>0.96699999999999264</c:v>
                </c:pt>
                <c:pt idx="134">
                  <c:v>0.96749999999999259</c:v>
                </c:pt>
                <c:pt idx="135">
                  <c:v>0.96799999999999253</c:v>
                </c:pt>
                <c:pt idx="136">
                  <c:v>0.96849999999999248</c:v>
                </c:pt>
                <c:pt idx="137">
                  <c:v>0.96899999999999242</c:v>
                </c:pt>
                <c:pt idx="138">
                  <c:v>0.96949999999999237</c:v>
                </c:pt>
                <c:pt idx="139">
                  <c:v>0.96999999999999231</c:v>
                </c:pt>
                <c:pt idx="140">
                  <c:v>0.97049999999999226</c:v>
                </c:pt>
                <c:pt idx="141">
                  <c:v>0.9709999999999922</c:v>
                </c:pt>
                <c:pt idx="142">
                  <c:v>0.97149999999999215</c:v>
                </c:pt>
                <c:pt idx="143">
                  <c:v>0.97199999999999209</c:v>
                </c:pt>
                <c:pt idx="144">
                  <c:v>0.97249999999999204</c:v>
                </c:pt>
                <c:pt idx="145">
                  <c:v>0.97299999999999198</c:v>
                </c:pt>
                <c:pt idx="146">
                  <c:v>0.97349999999999193</c:v>
                </c:pt>
                <c:pt idx="147">
                  <c:v>0.97399999999999187</c:v>
                </c:pt>
                <c:pt idx="148">
                  <c:v>0.97449999999999182</c:v>
                </c:pt>
                <c:pt idx="149">
                  <c:v>0.97499999999999176</c:v>
                </c:pt>
                <c:pt idx="150">
                  <c:v>0.97549999999999171</c:v>
                </c:pt>
                <c:pt idx="151">
                  <c:v>0.97599999999999165</c:v>
                </c:pt>
                <c:pt idx="152">
                  <c:v>0.9764999999999916</c:v>
                </c:pt>
                <c:pt idx="153">
                  <c:v>0.97699999999999154</c:v>
                </c:pt>
                <c:pt idx="154">
                  <c:v>0.97749999999999149</c:v>
                </c:pt>
                <c:pt idx="155">
                  <c:v>0.97799999999999143</c:v>
                </c:pt>
                <c:pt idx="156">
                  <c:v>0.97849999999999138</c:v>
                </c:pt>
                <c:pt idx="157">
                  <c:v>0.97899999999999132</c:v>
                </c:pt>
                <c:pt idx="158">
                  <c:v>0.97949999999999127</c:v>
                </c:pt>
                <c:pt idx="159">
                  <c:v>0.97999999999999121</c:v>
                </c:pt>
                <c:pt idx="160">
                  <c:v>0.98049999999999116</c:v>
                </c:pt>
                <c:pt idx="161">
                  <c:v>0.9809999999999911</c:v>
                </c:pt>
                <c:pt idx="162">
                  <c:v>0.98149999999999105</c:v>
                </c:pt>
                <c:pt idx="163">
                  <c:v>0.98199999999999099</c:v>
                </c:pt>
                <c:pt idx="164">
                  <c:v>0.98249999999999094</c:v>
                </c:pt>
                <c:pt idx="165">
                  <c:v>0.98299999999999088</c:v>
                </c:pt>
                <c:pt idx="166">
                  <c:v>0.98349999999999083</c:v>
                </c:pt>
                <c:pt idx="167">
                  <c:v>0.98399999999999077</c:v>
                </c:pt>
                <c:pt idx="168">
                  <c:v>0.98449999999999072</c:v>
                </c:pt>
                <c:pt idx="169">
                  <c:v>0.98499999999999066</c:v>
                </c:pt>
                <c:pt idx="170">
                  <c:v>0.98549999999999061</c:v>
                </c:pt>
                <c:pt idx="171">
                  <c:v>0.98599999999999055</c:v>
                </c:pt>
                <c:pt idx="172">
                  <c:v>0.9864999999999905</c:v>
                </c:pt>
                <c:pt idx="173">
                  <c:v>0.98699999999999044</c:v>
                </c:pt>
                <c:pt idx="174">
                  <c:v>0.98749999999999039</c:v>
                </c:pt>
                <c:pt idx="175">
                  <c:v>0.98799999999999033</c:v>
                </c:pt>
                <c:pt idx="176">
                  <c:v>0.98849999999999028</c:v>
                </c:pt>
                <c:pt idx="177">
                  <c:v>0.98899999999999022</c:v>
                </c:pt>
                <c:pt idx="178">
                  <c:v>0.98949999999999017</c:v>
                </c:pt>
                <c:pt idx="179">
                  <c:v>0.98999999999999011</c:v>
                </c:pt>
                <c:pt idx="180">
                  <c:v>0.99049999999999006</c:v>
                </c:pt>
                <c:pt idx="181">
                  <c:v>0.99099999999999</c:v>
                </c:pt>
                <c:pt idx="182">
                  <c:v>0.99149999999998994</c:v>
                </c:pt>
                <c:pt idx="183">
                  <c:v>0.99199999999998989</c:v>
                </c:pt>
                <c:pt idx="184">
                  <c:v>0.99249999999998983</c:v>
                </c:pt>
                <c:pt idx="185">
                  <c:v>0.99299999999998978</c:v>
                </c:pt>
                <c:pt idx="186">
                  <c:v>0.99349999999998972</c:v>
                </c:pt>
                <c:pt idx="187">
                  <c:v>0.99399999999998967</c:v>
                </c:pt>
                <c:pt idx="188">
                  <c:v>0.99449999999998961</c:v>
                </c:pt>
                <c:pt idx="189">
                  <c:v>0.99499999999998956</c:v>
                </c:pt>
                <c:pt idx="190">
                  <c:v>0.9954999999999895</c:v>
                </c:pt>
                <c:pt idx="191">
                  <c:v>0.99599999999998945</c:v>
                </c:pt>
                <c:pt idx="192">
                  <c:v>0.99649999999998939</c:v>
                </c:pt>
                <c:pt idx="193">
                  <c:v>0.99699999999998934</c:v>
                </c:pt>
                <c:pt idx="194">
                  <c:v>0.99749999999998928</c:v>
                </c:pt>
                <c:pt idx="195">
                  <c:v>0.99799999999998923</c:v>
                </c:pt>
                <c:pt idx="196">
                  <c:v>0.99849999999998917</c:v>
                </c:pt>
                <c:pt idx="197">
                  <c:v>0.99899999999998912</c:v>
                </c:pt>
                <c:pt idx="198">
                  <c:v>0.99949999999998906</c:v>
                </c:pt>
                <c:pt idx="199">
                  <c:v>0.99999999999998901</c:v>
                </c:pt>
                <c:pt idx="200">
                  <c:v>1.0004999999999891</c:v>
                </c:pt>
                <c:pt idx="201">
                  <c:v>1.000999999999989</c:v>
                </c:pt>
                <c:pt idx="202">
                  <c:v>1.001499999999989</c:v>
                </c:pt>
                <c:pt idx="203">
                  <c:v>1.0019999999999889</c:v>
                </c:pt>
                <c:pt idx="204">
                  <c:v>1.0024999999999888</c:v>
                </c:pt>
                <c:pt idx="205">
                  <c:v>1.0029999999999888</c:v>
                </c:pt>
                <c:pt idx="206">
                  <c:v>1.0034999999999887</c:v>
                </c:pt>
                <c:pt idx="207">
                  <c:v>1.0039999999999887</c:v>
                </c:pt>
                <c:pt idx="208">
                  <c:v>1.0044999999999886</c:v>
                </c:pt>
                <c:pt idx="209">
                  <c:v>1.0049999999999886</c:v>
                </c:pt>
                <c:pt idx="210">
                  <c:v>1.0054999999999885</c:v>
                </c:pt>
                <c:pt idx="211">
                  <c:v>1.0059999999999885</c:v>
                </c:pt>
                <c:pt idx="212">
                  <c:v>1.0064999999999884</c:v>
                </c:pt>
                <c:pt idx="213">
                  <c:v>1.0069999999999883</c:v>
                </c:pt>
                <c:pt idx="214">
                  <c:v>1.0074999999999883</c:v>
                </c:pt>
                <c:pt idx="215">
                  <c:v>1.0079999999999882</c:v>
                </c:pt>
                <c:pt idx="216">
                  <c:v>1.0084999999999882</c:v>
                </c:pt>
                <c:pt idx="217">
                  <c:v>1.0089999999999881</c:v>
                </c:pt>
                <c:pt idx="218">
                  <c:v>1.0094999999999881</c:v>
                </c:pt>
                <c:pt idx="219">
                  <c:v>1.009999999999988</c:v>
                </c:pt>
                <c:pt idx="220">
                  <c:v>1.010499999999988</c:v>
                </c:pt>
                <c:pt idx="221">
                  <c:v>1.0109999999999879</c:v>
                </c:pt>
                <c:pt idx="222">
                  <c:v>1.0114999999999879</c:v>
                </c:pt>
                <c:pt idx="223">
                  <c:v>1.0119999999999878</c:v>
                </c:pt>
                <c:pt idx="224">
                  <c:v>1.0124999999999877</c:v>
                </c:pt>
                <c:pt idx="225">
                  <c:v>1.0129999999999877</c:v>
                </c:pt>
                <c:pt idx="226">
                  <c:v>1.0134999999999876</c:v>
                </c:pt>
                <c:pt idx="227">
                  <c:v>1.0139999999999876</c:v>
                </c:pt>
                <c:pt idx="228">
                  <c:v>1.0144999999999875</c:v>
                </c:pt>
                <c:pt idx="229">
                  <c:v>1.0149999999999875</c:v>
                </c:pt>
                <c:pt idx="230">
                  <c:v>1.0154999999999874</c:v>
                </c:pt>
                <c:pt idx="231">
                  <c:v>1.0159999999999874</c:v>
                </c:pt>
                <c:pt idx="232">
                  <c:v>1.0164999999999873</c:v>
                </c:pt>
                <c:pt idx="233">
                  <c:v>1.0169999999999872</c:v>
                </c:pt>
                <c:pt idx="234">
                  <c:v>1.0174999999999872</c:v>
                </c:pt>
                <c:pt idx="235">
                  <c:v>1.0179999999999871</c:v>
                </c:pt>
                <c:pt idx="236">
                  <c:v>1.0184999999999871</c:v>
                </c:pt>
                <c:pt idx="237">
                  <c:v>1.018999999999987</c:v>
                </c:pt>
                <c:pt idx="238">
                  <c:v>1.019499999999987</c:v>
                </c:pt>
                <c:pt idx="239">
                  <c:v>1.0199999999999869</c:v>
                </c:pt>
                <c:pt idx="240">
                  <c:v>1.0204999999999869</c:v>
                </c:pt>
                <c:pt idx="241">
                  <c:v>1.0209999999999868</c:v>
                </c:pt>
                <c:pt idx="242">
                  <c:v>1.0214999999999868</c:v>
                </c:pt>
                <c:pt idx="243">
                  <c:v>1.0219999999999867</c:v>
                </c:pt>
                <c:pt idx="244">
                  <c:v>1.0224999999999866</c:v>
                </c:pt>
                <c:pt idx="245">
                  <c:v>1.0229999999999866</c:v>
                </c:pt>
                <c:pt idx="246">
                  <c:v>1.0234999999999865</c:v>
                </c:pt>
                <c:pt idx="247">
                  <c:v>1.0239999999999865</c:v>
                </c:pt>
                <c:pt idx="248">
                  <c:v>1.0244999999999864</c:v>
                </c:pt>
                <c:pt idx="249">
                  <c:v>1.0249999999999864</c:v>
                </c:pt>
                <c:pt idx="250">
                  <c:v>1.0254999999999863</c:v>
                </c:pt>
                <c:pt idx="251">
                  <c:v>1.0259999999999863</c:v>
                </c:pt>
                <c:pt idx="252">
                  <c:v>1.0264999999999862</c:v>
                </c:pt>
                <c:pt idx="253">
                  <c:v>1.0269999999999861</c:v>
                </c:pt>
                <c:pt idx="254">
                  <c:v>1.0274999999999861</c:v>
                </c:pt>
                <c:pt idx="255">
                  <c:v>1.027999999999986</c:v>
                </c:pt>
                <c:pt idx="256">
                  <c:v>1.028499999999986</c:v>
                </c:pt>
                <c:pt idx="257">
                  <c:v>1.0289999999999859</c:v>
                </c:pt>
                <c:pt idx="258">
                  <c:v>1.0294999999999859</c:v>
                </c:pt>
                <c:pt idx="259">
                  <c:v>1.0299999999999858</c:v>
                </c:pt>
                <c:pt idx="260">
                  <c:v>1.0304999999999858</c:v>
                </c:pt>
                <c:pt idx="261">
                  <c:v>1.0309999999999857</c:v>
                </c:pt>
                <c:pt idx="262">
                  <c:v>1.0314999999999857</c:v>
                </c:pt>
                <c:pt idx="263">
                  <c:v>1.0319999999999856</c:v>
                </c:pt>
                <c:pt idx="264">
                  <c:v>1.0324999999999855</c:v>
                </c:pt>
                <c:pt idx="265">
                  <c:v>1.0329999999999855</c:v>
                </c:pt>
                <c:pt idx="266">
                  <c:v>1.0334999999999854</c:v>
                </c:pt>
                <c:pt idx="267">
                  <c:v>1.0339999999999854</c:v>
                </c:pt>
                <c:pt idx="268">
                  <c:v>1.0344999999999853</c:v>
                </c:pt>
                <c:pt idx="269">
                  <c:v>1.0349999999999853</c:v>
                </c:pt>
                <c:pt idx="270">
                  <c:v>1.0354999999999852</c:v>
                </c:pt>
                <c:pt idx="271">
                  <c:v>1.0359999999999852</c:v>
                </c:pt>
                <c:pt idx="272">
                  <c:v>1.0364999999999851</c:v>
                </c:pt>
                <c:pt idx="273">
                  <c:v>1.036999999999985</c:v>
                </c:pt>
                <c:pt idx="274">
                  <c:v>1.037499999999985</c:v>
                </c:pt>
                <c:pt idx="275">
                  <c:v>1.0379999999999849</c:v>
                </c:pt>
                <c:pt idx="276">
                  <c:v>1.0384999999999849</c:v>
                </c:pt>
                <c:pt idx="277">
                  <c:v>1.0389999999999848</c:v>
                </c:pt>
                <c:pt idx="278">
                  <c:v>1.0394999999999848</c:v>
                </c:pt>
                <c:pt idx="279">
                  <c:v>1.0399999999999847</c:v>
                </c:pt>
                <c:pt idx="280">
                  <c:v>1.0404999999999847</c:v>
                </c:pt>
                <c:pt idx="281">
                  <c:v>1.0409999999999846</c:v>
                </c:pt>
                <c:pt idx="282">
                  <c:v>1.0414999999999845</c:v>
                </c:pt>
                <c:pt idx="283">
                  <c:v>1.0419999999999845</c:v>
                </c:pt>
                <c:pt idx="284">
                  <c:v>1.0424999999999844</c:v>
                </c:pt>
                <c:pt idx="285">
                  <c:v>1.0429999999999844</c:v>
                </c:pt>
                <c:pt idx="286">
                  <c:v>1.0434999999999843</c:v>
                </c:pt>
                <c:pt idx="287">
                  <c:v>1.0439999999999843</c:v>
                </c:pt>
                <c:pt idx="288">
                  <c:v>1.0444999999999842</c:v>
                </c:pt>
                <c:pt idx="289">
                  <c:v>1.0449999999999842</c:v>
                </c:pt>
                <c:pt idx="290">
                  <c:v>1.0454999999999841</c:v>
                </c:pt>
                <c:pt idx="291">
                  <c:v>1.0459999999999841</c:v>
                </c:pt>
                <c:pt idx="292">
                  <c:v>1.046499999999984</c:v>
                </c:pt>
                <c:pt idx="293">
                  <c:v>1.0469999999999839</c:v>
                </c:pt>
                <c:pt idx="294">
                  <c:v>1.0474999999999839</c:v>
                </c:pt>
                <c:pt idx="295">
                  <c:v>1.0479999999999838</c:v>
                </c:pt>
                <c:pt idx="296">
                  <c:v>1.0484999999999838</c:v>
                </c:pt>
                <c:pt idx="297">
                  <c:v>1.0489999999999837</c:v>
                </c:pt>
                <c:pt idx="298">
                  <c:v>1.0494999999999837</c:v>
                </c:pt>
                <c:pt idx="299">
                  <c:v>1.0499999999999836</c:v>
                </c:pt>
                <c:pt idx="300">
                  <c:v>1.0504999999999836</c:v>
                </c:pt>
                <c:pt idx="301">
                  <c:v>1.0509999999999835</c:v>
                </c:pt>
                <c:pt idx="302">
                  <c:v>1.0514999999999834</c:v>
                </c:pt>
                <c:pt idx="303">
                  <c:v>1.0519999999999834</c:v>
                </c:pt>
                <c:pt idx="304">
                  <c:v>1.0524999999999833</c:v>
                </c:pt>
                <c:pt idx="305">
                  <c:v>1.0529999999999833</c:v>
                </c:pt>
                <c:pt idx="306">
                  <c:v>1.0534999999999832</c:v>
                </c:pt>
                <c:pt idx="307">
                  <c:v>1.0539999999999832</c:v>
                </c:pt>
                <c:pt idx="308">
                  <c:v>1.0544999999999831</c:v>
                </c:pt>
                <c:pt idx="309">
                  <c:v>1.0549999999999831</c:v>
                </c:pt>
                <c:pt idx="310">
                  <c:v>1.055499999999983</c:v>
                </c:pt>
                <c:pt idx="311">
                  <c:v>1.055999999999983</c:v>
                </c:pt>
                <c:pt idx="312">
                  <c:v>1.0564999999999829</c:v>
                </c:pt>
                <c:pt idx="313">
                  <c:v>1.0569999999999828</c:v>
                </c:pt>
                <c:pt idx="314">
                  <c:v>1.0574999999999828</c:v>
                </c:pt>
                <c:pt idx="315">
                  <c:v>1.0579999999999827</c:v>
                </c:pt>
                <c:pt idx="316">
                  <c:v>1.0584999999999827</c:v>
                </c:pt>
                <c:pt idx="317">
                  <c:v>1.0589999999999826</c:v>
                </c:pt>
                <c:pt idx="318">
                  <c:v>1.0594999999999826</c:v>
                </c:pt>
                <c:pt idx="319">
                  <c:v>1.0599999999999825</c:v>
                </c:pt>
                <c:pt idx="320">
                  <c:v>1.0604999999999825</c:v>
                </c:pt>
                <c:pt idx="321">
                  <c:v>1.0609999999999824</c:v>
                </c:pt>
                <c:pt idx="322">
                  <c:v>1.0614999999999823</c:v>
                </c:pt>
                <c:pt idx="323">
                  <c:v>1.0619999999999823</c:v>
                </c:pt>
                <c:pt idx="324">
                  <c:v>1.0624999999999822</c:v>
                </c:pt>
                <c:pt idx="325">
                  <c:v>1.0629999999999822</c:v>
                </c:pt>
                <c:pt idx="326">
                  <c:v>1.0634999999999821</c:v>
                </c:pt>
                <c:pt idx="327">
                  <c:v>1.0639999999999821</c:v>
                </c:pt>
                <c:pt idx="328">
                  <c:v>1.064499999999982</c:v>
                </c:pt>
                <c:pt idx="329">
                  <c:v>1.064999999999982</c:v>
                </c:pt>
                <c:pt idx="330">
                  <c:v>1.0654999999999819</c:v>
                </c:pt>
                <c:pt idx="331">
                  <c:v>1.0659999999999819</c:v>
                </c:pt>
                <c:pt idx="332">
                  <c:v>1.0664999999999818</c:v>
                </c:pt>
                <c:pt idx="333">
                  <c:v>1.0669999999999817</c:v>
                </c:pt>
                <c:pt idx="334">
                  <c:v>1.0674999999999817</c:v>
                </c:pt>
                <c:pt idx="335">
                  <c:v>1.0679999999999816</c:v>
                </c:pt>
                <c:pt idx="336">
                  <c:v>1.0684999999999816</c:v>
                </c:pt>
                <c:pt idx="337">
                  <c:v>1.0689999999999815</c:v>
                </c:pt>
                <c:pt idx="338">
                  <c:v>1.0694999999999815</c:v>
                </c:pt>
                <c:pt idx="339">
                  <c:v>1.0699999999999814</c:v>
                </c:pt>
                <c:pt idx="340">
                  <c:v>1.0704999999999814</c:v>
                </c:pt>
                <c:pt idx="341">
                  <c:v>1.0709999999999813</c:v>
                </c:pt>
                <c:pt idx="342">
                  <c:v>1.0714999999999812</c:v>
                </c:pt>
                <c:pt idx="343">
                  <c:v>1.0719999999999812</c:v>
                </c:pt>
                <c:pt idx="344">
                  <c:v>1.0724999999999811</c:v>
                </c:pt>
                <c:pt idx="345">
                  <c:v>1.0729999999999811</c:v>
                </c:pt>
                <c:pt idx="346">
                  <c:v>1.073499999999981</c:v>
                </c:pt>
                <c:pt idx="347">
                  <c:v>1.073999999999981</c:v>
                </c:pt>
                <c:pt idx="348">
                  <c:v>1.0744999999999809</c:v>
                </c:pt>
                <c:pt idx="349">
                  <c:v>1.0749999999999809</c:v>
                </c:pt>
                <c:pt idx="350">
                  <c:v>1.0754999999999808</c:v>
                </c:pt>
                <c:pt idx="351">
                  <c:v>1.0759999999999807</c:v>
                </c:pt>
                <c:pt idx="352">
                  <c:v>1.0764999999999807</c:v>
                </c:pt>
                <c:pt idx="353">
                  <c:v>1.0769999999999806</c:v>
                </c:pt>
                <c:pt idx="354">
                  <c:v>1.0774999999999806</c:v>
                </c:pt>
                <c:pt idx="355">
                  <c:v>1.0779999999999805</c:v>
                </c:pt>
                <c:pt idx="356">
                  <c:v>1.0784999999999805</c:v>
                </c:pt>
                <c:pt idx="357">
                  <c:v>1.0789999999999804</c:v>
                </c:pt>
                <c:pt idx="358">
                  <c:v>1.0794999999999804</c:v>
                </c:pt>
                <c:pt idx="359">
                  <c:v>1.0799999999999803</c:v>
                </c:pt>
                <c:pt idx="360">
                  <c:v>1.0804999999999803</c:v>
                </c:pt>
                <c:pt idx="361">
                  <c:v>1.0809999999999802</c:v>
                </c:pt>
                <c:pt idx="362">
                  <c:v>1.0814999999999801</c:v>
                </c:pt>
                <c:pt idx="363">
                  <c:v>1.0819999999999801</c:v>
                </c:pt>
                <c:pt idx="364">
                  <c:v>1.08249999999998</c:v>
                </c:pt>
                <c:pt idx="365">
                  <c:v>1.08299999999998</c:v>
                </c:pt>
                <c:pt idx="366">
                  <c:v>1.0834999999999799</c:v>
                </c:pt>
                <c:pt idx="367">
                  <c:v>1.0839999999999799</c:v>
                </c:pt>
                <c:pt idx="368">
                  <c:v>1.0844999999999798</c:v>
                </c:pt>
                <c:pt idx="369">
                  <c:v>1.0849999999999798</c:v>
                </c:pt>
                <c:pt idx="370">
                  <c:v>1.0854999999999797</c:v>
                </c:pt>
                <c:pt idx="371">
                  <c:v>1.0859999999999796</c:v>
                </c:pt>
                <c:pt idx="372">
                  <c:v>1.0864999999999796</c:v>
                </c:pt>
                <c:pt idx="373">
                  <c:v>1.0869999999999795</c:v>
                </c:pt>
                <c:pt idx="374">
                  <c:v>1.0874999999999795</c:v>
                </c:pt>
                <c:pt idx="375">
                  <c:v>1.0879999999999794</c:v>
                </c:pt>
                <c:pt idx="376">
                  <c:v>1.0884999999999794</c:v>
                </c:pt>
                <c:pt idx="377">
                  <c:v>1.0889999999999793</c:v>
                </c:pt>
                <c:pt idx="378">
                  <c:v>1.0894999999999793</c:v>
                </c:pt>
                <c:pt idx="379">
                  <c:v>1.0899999999999792</c:v>
                </c:pt>
                <c:pt idx="380">
                  <c:v>1.0904999999999792</c:v>
                </c:pt>
                <c:pt idx="381">
                  <c:v>1.0909999999999791</c:v>
                </c:pt>
                <c:pt idx="382">
                  <c:v>1.091499999999979</c:v>
                </c:pt>
                <c:pt idx="383">
                  <c:v>1.091999999999979</c:v>
                </c:pt>
                <c:pt idx="384">
                  <c:v>1.0924999999999789</c:v>
                </c:pt>
                <c:pt idx="385">
                  <c:v>1.0929999999999789</c:v>
                </c:pt>
                <c:pt idx="386">
                  <c:v>1.0934999999999788</c:v>
                </c:pt>
                <c:pt idx="387">
                  <c:v>1.0939999999999788</c:v>
                </c:pt>
                <c:pt idx="388">
                  <c:v>1.0944999999999787</c:v>
                </c:pt>
                <c:pt idx="389">
                  <c:v>1.0949999999999787</c:v>
                </c:pt>
                <c:pt idx="390">
                  <c:v>1.0954999999999786</c:v>
                </c:pt>
                <c:pt idx="391">
                  <c:v>1.0959999999999785</c:v>
                </c:pt>
                <c:pt idx="392">
                  <c:v>1.0964999999999785</c:v>
                </c:pt>
                <c:pt idx="393">
                  <c:v>1.0969999999999784</c:v>
                </c:pt>
                <c:pt idx="394">
                  <c:v>1.0974999999999784</c:v>
                </c:pt>
                <c:pt idx="395">
                  <c:v>1.0979999999999783</c:v>
                </c:pt>
                <c:pt idx="396">
                  <c:v>1.0984999999999783</c:v>
                </c:pt>
                <c:pt idx="397">
                  <c:v>1.0989999999999782</c:v>
                </c:pt>
                <c:pt idx="398">
                  <c:v>1.0994999999999782</c:v>
                </c:pt>
                <c:pt idx="399">
                  <c:v>1.0999999999999781</c:v>
                </c:pt>
                <c:pt idx="400">
                  <c:v>1.1004999999999781</c:v>
                </c:pt>
                <c:pt idx="401">
                  <c:v>1.100999999999978</c:v>
                </c:pt>
                <c:pt idx="402">
                  <c:v>1.1014999999999779</c:v>
                </c:pt>
                <c:pt idx="403">
                  <c:v>1.1019999999999779</c:v>
                </c:pt>
                <c:pt idx="404">
                  <c:v>1.1024999999999778</c:v>
                </c:pt>
                <c:pt idx="405">
                  <c:v>1.1029999999999778</c:v>
                </c:pt>
                <c:pt idx="406">
                  <c:v>1.1034999999999777</c:v>
                </c:pt>
                <c:pt idx="407">
                  <c:v>1.1039999999999777</c:v>
                </c:pt>
                <c:pt idx="408">
                  <c:v>1.1044999999999776</c:v>
                </c:pt>
                <c:pt idx="409">
                  <c:v>1.1049999999999776</c:v>
                </c:pt>
                <c:pt idx="410">
                  <c:v>1.1054999999999775</c:v>
                </c:pt>
                <c:pt idx="411">
                  <c:v>1.1059999999999774</c:v>
                </c:pt>
                <c:pt idx="412">
                  <c:v>1.1064999999999774</c:v>
                </c:pt>
                <c:pt idx="413">
                  <c:v>1.1069999999999773</c:v>
                </c:pt>
                <c:pt idx="414">
                  <c:v>1.1074999999999773</c:v>
                </c:pt>
                <c:pt idx="415">
                  <c:v>1.1079999999999772</c:v>
                </c:pt>
                <c:pt idx="416">
                  <c:v>1.1084999999999772</c:v>
                </c:pt>
                <c:pt idx="417">
                  <c:v>1.1089999999999771</c:v>
                </c:pt>
                <c:pt idx="418">
                  <c:v>1.1094999999999771</c:v>
                </c:pt>
                <c:pt idx="419">
                  <c:v>1.109999999999977</c:v>
                </c:pt>
                <c:pt idx="420">
                  <c:v>1.1104999999999769</c:v>
                </c:pt>
                <c:pt idx="421">
                  <c:v>1.1109999999999769</c:v>
                </c:pt>
                <c:pt idx="422">
                  <c:v>1.1114999999999768</c:v>
                </c:pt>
                <c:pt idx="423">
                  <c:v>1.1119999999999768</c:v>
                </c:pt>
                <c:pt idx="424">
                  <c:v>1.1124999999999767</c:v>
                </c:pt>
                <c:pt idx="425">
                  <c:v>1.1129999999999767</c:v>
                </c:pt>
                <c:pt idx="426">
                  <c:v>1.1134999999999766</c:v>
                </c:pt>
                <c:pt idx="427">
                  <c:v>1.1139999999999766</c:v>
                </c:pt>
                <c:pt idx="428">
                  <c:v>1.1144999999999765</c:v>
                </c:pt>
                <c:pt idx="429">
                  <c:v>1.1149999999999765</c:v>
                </c:pt>
                <c:pt idx="430">
                  <c:v>1.1154999999999764</c:v>
                </c:pt>
                <c:pt idx="431">
                  <c:v>1.1159999999999763</c:v>
                </c:pt>
                <c:pt idx="432">
                  <c:v>1.1164999999999763</c:v>
                </c:pt>
                <c:pt idx="433">
                  <c:v>1.1169999999999762</c:v>
                </c:pt>
                <c:pt idx="434">
                  <c:v>1.1174999999999762</c:v>
                </c:pt>
                <c:pt idx="435">
                  <c:v>1.1179999999999761</c:v>
                </c:pt>
                <c:pt idx="436">
                  <c:v>1.1184999999999761</c:v>
                </c:pt>
                <c:pt idx="437">
                  <c:v>1.118999999999976</c:v>
                </c:pt>
                <c:pt idx="438">
                  <c:v>1.119499999999976</c:v>
                </c:pt>
                <c:pt idx="439">
                  <c:v>1.1199999999999759</c:v>
                </c:pt>
                <c:pt idx="440">
                  <c:v>1.1204999999999758</c:v>
                </c:pt>
                <c:pt idx="441">
                  <c:v>1.1209999999999758</c:v>
                </c:pt>
                <c:pt idx="442">
                  <c:v>1.1214999999999757</c:v>
                </c:pt>
                <c:pt idx="443">
                  <c:v>1.1219999999999757</c:v>
                </c:pt>
                <c:pt idx="444">
                  <c:v>1.1224999999999756</c:v>
                </c:pt>
                <c:pt idx="445">
                  <c:v>1.1229999999999756</c:v>
                </c:pt>
                <c:pt idx="446">
                  <c:v>1.1234999999999755</c:v>
                </c:pt>
                <c:pt idx="447">
                  <c:v>1.1239999999999755</c:v>
                </c:pt>
                <c:pt idx="448">
                  <c:v>1.1244999999999754</c:v>
                </c:pt>
                <c:pt idx="449">
                  <c:v>1.1249999999999754</c:v>
                </c:pt>
                <c:pt idx="450">
                  <c:v>1.1254999999999753</c:v>
                </c:pt>
                <c:pt idx="451">
                  <c:v>1.1259999999999752</c:v>
                </c:pt>
                <c:pt idx="452">
                  <c:v>1.1264999999999752</c:v>
                </c:pt>
                <c:pt idx="453">
                  <c:v>1.1269999999999751</c:v>
                </c:pt>
                <c:pt idx="454">
                  <c:v>1.1274999999999751</c:v>
                </c:pt>
                <c:pt idx="455">
                  <c:v>1.127999999999975</c:v>
                </c:pt>
                <c:pt idx="456">
                  <c:v>1.128499999999975</c:v>
                </c:pt>
                <c:pt idx="457">
                  <c:v>1.1289999999999749</c:v>
                </c:pt>
                <c:pt idx="458">
                  <c:v>1.1294999999999749</c:v>
                </c:pt>
                <c:pt idx="459">
                  <c:v>1.1299999999999748</c:v>
                </c:pt>
                <c:pt idx="460">
                  <c:v>1.1304999999999747</c:v>
                </c:pt>
                <c:pt idx="461">
                  <c:v>1.1309999999999747</c:v>
                </c:pt>
                <c:pt idx="462">
                  <c:v>1.1314999999999746</c:v>
                </c:pt>
                <c:pt idx="463">
                  <c:v>1.1319999999999746</c:v>
                </c:pt>
                <c:pt idx="464">
                  <c:v>1.1324999999999745</c:v>
                </c:pt>
                <c:pt idx="465">
                  <c:v>1.1329999999999745</c:v>
                </c:pt>
                <c:pt idx="466">
                  <c:v>1.1334999999999744</c:v>
                </c:pt>
                <c:pt idx="467">
                  <c:v>1.1339999999999744</c:v>
                </c:pt>
                <c:pt idx="468">
                  <c:v>1.1344999999999743</c:v>
                </c:pt>
                <c:pt idx="469">
                  <c:v>1.1349999999999743</c:v>
                </c:pt>
                <c:pt idx="470">
                  <c:v>1.1354999999999742</c:v>
                </c:pt>
                <c:pt idx="471">
                  <c:v>1.1359999999999741</c:v>
                </c:pt>
                <c:pt idx="472">
                  <c:v>1.1364999999999741</c:v>
                </c:pt>
                <c:pt idx="473">
                  <c:v>1.136999999999974</c:v>
                </c:pt>
                <c:pt idx="474">
                  <c:v>1.137499999999974</c:v>
                </c:pt>
                <c:pt idx="475">
                  <c:v>1.1379999999999739</c:v>
                </c:pt>
                <c:pt idx="476">
                  <c:v>1.1384999999999739</c:v>
                </c:pt>
                <c:pt idx="477">
                  <c:v>1.1389999999999738</c:v>
                </c:pt>
                <c:pt idx="478">
                  <c:v>1.1394999999999738</c:v>
                </c:pt>
                <c:pt idx="479">
                  <c:v>1.1399999999999737</c:v>
                </c:pt>
                <c:pt idx="480">
                  <c:v>1.1404999999999736</c:v>
                </c:pt>
                <c:pt idx="481">
                  <c:v>1.1409999999999736</c:v>
                </c:pt>
                <c:pt idx="482">
                  <c:v>1.1414999999999735</c:v>
                </c:pt>
                <c:pt idx="483">
                  <c:v>1.1419999999999735</c:v>
                </c:pt>
                <c:pt idx="484">
                  <c:v>1.1424999999999734</c:v>
                </c:pt>
                <c:pt idx="485">
                  <c:v>1.1429999999999734</c:v>
                </c:pt>
                <c:pt idx="486">
                  <c:v>1.1434999999999733</c:v>
                </c:pt>
                <c:pt idx="487">
                  <c:v>1.1439999999999733</c:v>
                </c:pt>
                <c:pt idx="488">
                  <c:v>1.1444999999999732</c:v>
                </c:pt>
                <c:pt idx="489">
                  <c:v>1.1449999999999732</c:v>
                </c:pt>
                <c:pt idx="490">
                  <c:v>1.1454999999999731</c:v>
                </c:pt>
                <c:pt idx="491">
                  <c:v>1.145999999999973</c:v>
                </c:pt>
                <c:pt idx="492">
                  <c:v>1.146499999999973</c:v>
                </c:pt>
                <c:pt idx="493">
                  <c:v>1.1469999999999729</c:v>
                </c:pt>
                <c:pt idx="494">
                  <c:v>1.1474999999999729</c:v>
                </c:pt>
                <c:pt idx="495">
                  <c:v>1.1479999999999728</c:v>
                </c:pt>
              </c:numCache>
            </c:numRef>
          </c:xVal>
          <c:yVal>
            <c:numRef>
              <c:f>演算処理!$AJ$33:$AJ$528</c:f>
              <c:numCache>
                <c:formatCode>General</c:formatCode>
                <c:ptCount val="496"/>
                <c:pt idx="45">
                  <c:v>-14.729064968333441</c:v>
                </c:pt>
                <c:pt idx="46">
                  <c:v>-14.664843712207485</c:v>
                </c:pt>
                <c:pt idx="47">
                  <c:v>-14.6003277087424</c:v>
                </c:pt>
                <c:pt idx="48">
                  <c:v>-14.535513684430247</c:v>
                </c:pt>
                <c:pt idx="49">
                  <c:v>-14.47039831720935</c:v>
                </c:pt>
                <c:pt idx="50">
                  <c:v>-14.404978235637094</c:v>
                </c:pt>
                <c:pt idx="51">
                  <c:v>-14.339250018050841</c:v>
                </c:pt>
                <c:pt idx="52">
                  <c:v>-14.273210191717139</c:v>
                </c:pt>
                <c:pt idx="53">
                  <c:v>-14.206855231969319</c:v>
                </c:pt>
                <c:pt idx="54">
                  <c:v>-14.140181561333712</c:v>
                </c:pt>
                <c:pt idx="55">
                  <c:v>-14.073185548644755</c:v>
                </c:pt>
                <c:pt idx="56">
                  <c:v>-14.005863508149197</c:v>
                </c:pt>
                <c:pt idx="57">
                  <c:v>-13.938211698599805</c:v>
                </c:pt>
                <c:pt idx="58">
                  <c:v>-13.87022632233891</c:v>
                </c:pt>
                <c:pt idx="59">
                  <c:v>-13.801903524372307</c:v>
                </c:pt>
                <c:pt idx="60">
                  <c:v>-13.733239391433775</c:v>
                </c:pt>
                <c:pt idx="61">
                  <c:v>-13.66422995104112</c:v>
                </c:pt>
                <c:pt idx="62">
                  <c:v>-13.594871170544085</c:v>
                </c:pt>
                <c:pt idx="63">
                  <c:v>-13.525158956164972</c:v>
                </c:pt>
                <c:pt idx="64">
                  <c:v>-13.455089152032656</c:v>
                </c:pt>
                <c:pt idx="65">
                  <c:v>-13.38465753921108</c:v>
                </c:pt>
                <c:pt idx="66">
                  <c:v>-13.313859834722964</c:v>
                </c:pt>
                <c:pt idx="67">
                  <c:v>-13.242691690569925</c:v>
                </c:pt>
                <c:pt idx="68">
                  <c:v>-13.171148692750265</c:v>
                </c:pt>
                <c:pt idx="69">
                  <c:v>-13.099226360275624</c:v>
                </c:pt>
                <c:pt idx="70">
                  <c:v>-13.026920144188061</c:v>
                </c:pt>
                <c:pt idx="71">
                  <c:v>-12.954225426579097</c:v>
                </c:pt>
                <c:pt idx="72">
                  <c:v>-12.8811375196125</c:v>
                </c:pt>
                <c:pt idx="73">
                  <c:v>-12.807651664552861</c:v>
                </c:pt>
                <c:pt idx="74">
                  <c:v>-12.733763030801867</c:v>
                </c:pt>
                <c:pt idx="75">
                  <c:v>-12.659466714944742</c:v>
                </c:pt>
                <c:pt idx="76">
                  <c:v>-12.584757739809469</c:v>
                </c:pt>
                <c:pt idx="77">
                  <c:v>-12.50963105354138</c:v>
                </c:pt>
                <c:pt idx="78">
                  <c:v>-12.434081528696272</c:v>
                </c:pt>
                <c:pt idx="79">
                  <c:v>-12.358103961355392</c:v>
                </c:pt>
                <c:pt idx="80">
                  <c:v>-12.281693070265852</c:v>
                </c:pt>
                <c:pt idx="81">
                  <c:v>-12.204843496010431</c:v>
                </c:pt>
                <c:pt idx="82">
                  <c:v>-12.127549800210959</c:v>
                </c:pt>
                <c:pt idx="83">
                  <c:v>-12.049806464770382</c:v>
                </c:pt>
                <c:pt idx="84">
                  <c:v>-11.971607891157861</c:v>
                </c:pt>
                <c:pt idx="85">
                  <c:v>-11.892948399743219</c:v>
                </c:pt>
                <c:pt idx="86">
                  <c:v>-11.813822229186293</c:v>
                </c:pt>
                <c:pt idx="87">
                  <c:v>-11.734223535887915</c:v>
                </c:pt>
                <c:pt idx="88">
                  <c:v>-11.654146393509532</c:v>
                </c:pt>
                <c:pt idx="89">
                  <c:v>-11.573584792569395</c:v>
                </c:pt>
                <c:pt idx="90">
                  <c:v>-11.492532640123581</c:v>
                </c:pt>
                <c:pt idx="91">
                  <c:v>-11.410983759540997</c:v>
                </c:pt>
                <c:pt idx="92">
                  <c:v>-11.328931890382332</c:v>
                </c:pt>
                <c:pt idx="93">
                  <c:v>-11.246370688393725</c:v>
                </c:pt>
                <c:pt idx="94">
                  <c:v>-11.163293725626735</c:v>
                </c:pt>
                <c:pt idx="95">
                  <c:v>-11.079694490697431</c:v>
                </c:pt>
                <c:pt idx="96">
                  <c:v>-10.995566389198343</c:v>
                </c:pt>
                <c:pt idx="97">
                  <c:v>-10.910902744278028</c:v>
                </c:pt>
                <c:pt idx="98">
                  <c:v>-10.825696797404692</c:v>
                </c:pt>
                <c:pt idx="99">
                  <c:v>-10.73994170933128</c:v>
                </c:pt>
                <c:pt idx="100">
                  <c:v>-10.653630561281135</c:v>
                </c:pt>
                <c:pt idx="101">
                  <c:v>-10.566756356374867</c:v>
                </c:pt>
                <c:pt idx="102">
                  <c:v>-10.479312021320833</c:v>
                </c:pt>
                <c:pt idx="103">
                  <c:v>-10.391290408393562</c:v>
                </c:pt>
                <c:pt idx="104">
                  <c:v>-10.302684297726465</c:v>
                </c:pt>
                <c:pt idx="105">
                  <c:v>-10.213486399947207</c:v>
                </c:pt>
                <c:pt idx="106">
                  <c:v>-10.123689359187091</c:v>
                </c:pt>
                <c:pt idx="107">
                  <c:v>-10.033285756497568</c:v>
                </c:pt>
                <c:pt idx="108">
                  <c:v>-9.9422681137105577</c:v>
                </c:pt>
                <c:pt idx="109">
                  <c:v>-9.8506288977818741</c:v>
                </c:pt>
                <c:pt idx="110">
                  <c:v>-9.7583605256605992</c:v>
                </c:pt>
                <c:pt idx="111">
                  <c:v>-9.665455369730612</c:v>
                </c:pt>
                <c:pt idx="112">
                  <c:v>-9.5719057638744758</c:v>
                </c:pt>
                <c:pt idx="113">
                  <c:v>-9.4777040102143477</c:v>
                </c:pt>
                <c:pt idx="114">
                  <c:v>-9.3828423865883455</c:v>
                </c:pt>
                <c:pt idx="115">
                  <c:v>-9.2873131548267533</c:v>
                </c:pt>
                <c:pt idx="116">
                  <c:v>-9.1911085698969544</c:v>
                </c:pt>
                <c:pt idx="117">
                  <c:v>-9.0942208899921226</c:v>
                </c:pt>
                <c:pt idx="118">
                  <c:v>-8.9966423876448705</c:v>
                </c:pt>
                <c:pt idx="119">
                  <c:v>-8.8983653619536405</c:v>
                </c:pt>
                <c:pt idx="120">
                  <c:v>-8.7993821520171522</c:v>
                </c:pt>
                <c:pt idx="121">
                  <c:v>-8.6996851516798799</c:v>
                </c:pt>
                <c:pt idx="122">
                  <c:v>-8.5992668256999565</c:v>
                </c:pt>
                <c:pt idx="123">
                  <c:v>-8.4981197274603364</c:v>
                </c:pt>
                <c:pt idx="124">
                  <c:v>-8.3962365183534651</c:v>
                </c:pt>
                <c:pt idx="125">
                  <c:v>-8.2936099889807622</c:v>
                </c:pt>
                <c:pt idx="126">
                  <c:v>-8.1902330823193878</c:v>
                </c:pt>
                <c:pt idx="127">
                  <c:v>-8.0860989190209391</c:v>
                </c:pt>
                <c:pt idx="128">
                  <c:v>-7.9812008250202551</c:v>
                </c:pt>
                <c:pt idx="129">
                  <c:v>-7.8755323616462611</c:v>
                </c:pt>
                <c:pt idx="130">
                  <c:v>-7.7690873584421407</c:v>
                </c:pt>
                <c:pt idx="131">
                  <c:v>-7.6618599489183739</c:v>
                </c:pt>
                <c:pt idx="132">
                  <c:v>-7.5538446094789933</c:v>
                </c:pt>
                <c:pt idx="133">
                  <c:v>-7.4450362017804386</c:v>
                </c:pt>
                <c:pt idx="134">
                  <c:v>-7.335430018801345</c:v>
                </c:pt>
                <c:pt idx="135">
                  <c:v>-7.225021834922698</c:v>
                </c:pt>
                <c:pt idx="136">
                  <c:v>-7.1138079603392104</c:v>
                </c:pt>
                <c:pt idx="137">
                  <c:v>-7.0017853001462784</c:v>
                </c:pt>
                <c:pt idx="138">
                  <c:v>-6.8889514184704677</c:v>
                </c:pt>
                <c:pt idx="139">
                  <c:v>-6.7753046080369241</c:v>
                </c:pt>
                <c:pt idx="140">
                  <c:v>-6.6608439655929139</c:v>
                </c:pt>
                <c:pt idx="141">
                  <c:v>-6.5455694736338534</c:v>
                </c:pt>
                <c:pt idx="142">
                  <c:v>-6.4294820889052096</c:v>
                </c:pt>
                <c:pt idx="143">
                  <c:v>-6.3125838381815189</c:v>
                </c:pt>
                <c:pt idx="144">
                  <c:v>-6.194877921851706</c:v>
                </c:pt>
                <c:pt idx="145">
                  <c:v>-6.0763688258666759</c:v>
                </c:pt>
                <c:pt idx="146">
                  <c:v>-5.9570624426318375</c:v>
                </c:pt>
                <c:pt idx="147">
                  <c:v>-5.8369662014513599</c:v>
                </c:pt>
                <c:pt idx="148">
                  <c:v>-5.7160892091535311</c:v>
                </c:pt>
                <c:pt idx="149">
                  <c:v>-5.5944424015449092</c:v>
                </c:pt>
                <c:pt idx="150">
                  <c:v>-5.4720387063549039</c:v>
                </c:pt>
                <c:pt idx="151">
                  <c:v>-5.3488932183405034</c:v>
                </c:pt>
                <c:pt idx="152">
                  <c:v>-5.2250233872210741</c:v>
                </c:pt>
                <c:pt idx="153">
                  <c:v>-5.1004492191029307</c:v>
                </c:pt>
                <c:pt idx="154">
                  <c:v>-4.975193492032183</c:v>
                </c:pt>
                <c:pt idx="155">
                  <c:v>-4.8492819862775454</c:v>
                </c:pt>
                <c:pt idx="156">
                  <c:v>-4.7227437298899115</c:v>
                </c:pt>
                <c:pt idx="157">
                  <c:v>-4.5956112600096315</c:v>
                </c:pt>
                <c:pt idx="158">
                  <c:v>-4.4679209002901805</c:v>
                </c:pt>
                <c:pt idx="159">
                  <c:v>-4.3397130546748617</c:v>
                </c:pt>
                <c:pt idx="160">
                  <c:v>-4.2110325175952301</c:v>
                </c:pt>
                <c:pt idx="161">
                  <c:v>-4.0819288004505614</c:v>
                </c:pt>
                <c:pt idx="162">
                  <c:v>-3.9524564739719992</c:v>
                </c:pt>
                <c:pt idx="163">
                  <c:v>-3.8226755257633362</c:v>
                </c:pt>
                <c:pt idx="164">
                  <c:v>-3.6926517319390095</c:v>
                </c:pt>
                <c:pt idx="165">
                  <c:v>-3.5624570413393735</c:v>
                </c:pt>
                <c:pt idx="166">
                  <c:v>-3.4321699702874198</c:v>
                </c:pt>
                <c:pt idx="167">
                  <c:v>-3.3018760052520664</c:v>
                </c:pt>
                <c:pt idx="168">
                  <c:v>-3.1716680100962829</c:v>
                </c:pt>
                <c:pt idx="169">
                  <c:v>-3.0416466338072183</c:v>
                </c:pt>
                <c:pt idx="170">
                  <c:v>-2.9119207137282368</c:v>
                </c:pt>
                <c:pt idx="171">
                  <c:v>-2.7826076683389918</c:v>
                </c:pt>
                <c:pt idx="172">
                  <c:v>-2.6538338725632342</c:v>
                </c:pt>
                <c:pt idx="173">
                  <c:v>-2.5257350074331226</c:v>
                </c:pt>
                <c:pt idx="174">
                  <c:v>-2.3984563747182155</c:v>
                </c:pt>
                <c:pt idx="175">
                  <c:v>-2.2721531658609431</c:v>
                </c:pt>
                <c:pt idx="176">
                  <c:v>-2.1469906732761213</c:v>
                </c:pt>
                <c:pt idx="177">
                  <c:v>-2.0231444308164122</c:v>
                </c:pt>
                <c:pt idx="178">
                  <c:v>-1.9008002690282231</c:v>
                </c:pt>
                <c:pt idx="179">
                  <c:v>-1.7801542697914057</c:v>
                </c:pt>
                <c:pt idx="180">
                  <c:v>-1.6614126041302921</c:v>
                </c:pt>
                <c:pt idx="181">
                  <c:v>-1.5447912364933294</c:v>
                </c:pt>
                <c:pt idx="182">
                  <c:v>-1.4305154787276122</c:v>
                </c:pt>
                <c:pt idx="183">
                  <c:v>-1.3188193774318502</c:v>
                </c:pt>
                <c:pt idx="184">
                  <c:v>-1.2099449194703267</c:v>
                </c:pt>
                <c:pt idx="185">
                  <c:v>-1.1041410422811879</c:v>
                </c:pt>
                <c:pt idx="186">
                  <c:v>-1.0016624383126898</c:v>
                </c:pt>
                <c:pt idx="187">
                  <c:v>-0.90276814654559123</c:v>
                </c:pt>
                <c:pt idx="188">
                  <c:v>-0.80771992865162734</c:v>
                </c:pt>
                <c:pt idx="189">
                  <c:v>-0.71678043288908522</c:v>
                </c:pt>
                <c:pt idx="190">
                  <c:v>-0.63021115528473581</c:v>
                </c:pt>
                <c:pt idx="191">
                  <c:v>-0.54827021485970306</c:v>
                </c:pt>
                <c:pt idx="192">
                  <c:v>-0.47120996741531107</c:v>
                </c:pt>
                <c:pt idx="193">
                  <c:v>-0.3992744904111783</c:v>
                </c:pt>
                <c:pt idx="194">
                  <c:v>-0.33269697937676967</c:v>
                </c:pt>
                <c:pt idx="195">
                  <c:v>-0.27169710367124811</c:v>
                </c:pt>
                <c:pt idx="196">
                  <c:v>-0.21647837577828466</c:v>
                </c:pt>
                <c:pt idx="197">
                  <c:v>-0.16722559321561503</c:v>
                </c:pt>
                <c:pt idx="198">
                  <c:v>-0.12410241510454141</c:v>
                </c:pt>
                <c:pt idx="199">
                  <c:v>-8.7249136103259961E-2</c:v>
                </c:pt>
                <c:pt idx="200">
                  <c:v>-5.6780718489124485E-2</c:v>
                </c:pt>
                <c:pt idx="201">
                  <c:v>-3.2785138555542132E-2</c:v>
                </c:pt>
                <c:pt idx="202">
                  <c:v>-1.5322096216660343E-2</c:v>
                </c:pt>
                <c:pt idx="203">
                  <c:v>-4.4221270202644625E-3</c:v>
                </c:pt>
                <c:pt idx="204">
                  <c:v>-8.6144065654430156E-5</c:v>
                </c:pt>
                <c:pt idx="205">
                  <c:v>-2.2854241748954786E-3</c:v>
                </c:pt>
                <c:pt idx="206">
                  <c:v>-1.0962038752384634E-2</c:v>
                </c:pt>
                <c:pt idx="207">
                  <c:v>-2.6029715830683871E-2</c:v>
                </c:pt>
                <c:pt idx="208">
                  <c:v>-4.7375106584278764E-2</c:v>
                </c:pt>
                <c:pt idx="209">
                  <c:v>-7.4859417782077886E-2</c:v>
                </c:pt>
                <c:pt idx="210">
                  <c:v>-0.10832036181846887</c:v>
                </c:pt>
                <c:pt idx="211">
                  <c:v>-0.14757436853189862</c:v>
                </c:pt>
                <c:pt idx="212">
                  <c:v>-0.19241899823281947</c:v>
                </c:pt>
                <c:pt idx="213">
                  <c:v>-0.24263549327932976</c:v>
                </c:pt>
                <c:pt idx="214">
                  <c:v>-0.29799140604377544</c:v>
                </c:pt>
                <c:pt idx="215">
                  <c:v>-0.35824324394686358</c:v>
                </c:pt>
                <c:pt idx="216">
                  <c:v>-0.42313907702211917</c:v>
                </c:pt>
                <c:pt idx="217">
                  <c:v>-0.49242105976709738</c:v>
                </c:pt>
                <c:pt idx="218">
                  <c:v>-0.56582782636388484</c:v>
                </c:pt>
                <c:pt idx="219">
                  <c:v>-0.64309672623952874</c:v>
                </c:pt>
                <c:pt idx="220">
                  <c:v>-0.72396587495849696</c:v>
                </c:pt>
                <c:pt idx="221">
                  <c:v>-0.80817600322250294</c:v>
                </c:pt>
                <c:pt idx="222">
                  <c:v>-0.89547209400277106</c:v>
                </c:pt>
                <c:pt idx="223">
                  <c:v>-0.98560480432940012</c:v>
                </c:pt>
                <c:pt idx="224">
                  <c:v>-1.0783316738719473</c:v>
                </c:pt>
                <c:pt idx="225">
                  <c:v>-1.1734181270970898</c:v>
                </c:pt>
                <c:pt idx="226">
                  <c:v>-1.2706382794726543</c:v>
                </c:pt>
                <c:pt idx="227">
                  <c:v>-1.3697755609434201</c:v>
                </c:pt>
                <c:pt idx="228">
                  <c:v>-1.4706231718043106</c:v>
                </c:pt>
                <c:pt idx="229">
                  <c:v>-1.5729843872390727</c:v>
                </c:pt>
                <c:pt idx="230">
                  <c:v>-1.6766727272865762</c:v>
                </c:pt>
                <c:pt idx="231">
                  <c:v>-1.7815120089551724</c:v>
                </c:pt>
                <c:pt idx="232">
                  <c:v>-1.8873362967376845</c:v>
                </c:pt>
                <c:pt idx="233">
                  <c:v>-1.993989766991465</c:v>
                </c:pt>
                <c:pt idx="234">
                  <c:v>-2.1013265006274424</c:v>
                </c:pt>
                <c:pt idx="235">
                  <c:v>-2.2092102173824482</c:v>
                </c:pt>
                <c:pt idx="236">
                  <c:v>-2.3175139636957747</c:v>
                </c:pt>
                <c:pt idx="237">
                  <c:v>-2.4261197649279778</c:v>
                </c:pt>
                <c:pt idx="238">
                  <c:v>-2.5349182513908532</c:v>
                </c:pt>
                <c:pt idx="239">
                  <c:v>-2.6438082664336098</c:v>
                </c:pt>
                <c:pt idx="240">
                  <c:v>-2.7526964636742264</c:v>
                </c:pt>
                <c:pt idx="241">
                  <c:v>-2.8614968993937411</c:v>
                </c:pt>
                <c:pt idx="242">
                  <c:v>-2.9701306251305652</c:v>
                </c:pt>
                <c:pt idx="243">
                  <c:v>-3.0785252846293898</c:v>
                </c:pt>
                <c:pt idx="244">
                  <c:v>-3.1866147185118034</c:v>
                </c:pt>
                <c:pt idx="245">
                  <c:v>-3.2943385793437936</c:v>
                </c:pt>
                <c:pt idx="246">
                  <c:v>-3.4016419591700982</c:v>
                </c:pt>
                <c:pt idx="247">
                  <c:v>-3.508475031065184</c:v>
                </c:pt>
                <c:pt idx="248">
                  <c:v>-3.6147927058059031</c:v>
                </c:pt>
                <c:pt idx="249">
                  <c:v>-3.7205543043939477</c:v>
                </c:pt>
                <c:pt idx="250">
                  <c:v>-3.8257232468434337</c:v>
                </c:pt>
                <c:pt idx="251">
                  <c:v>-3.9302667573875461</c:v>
                </c:pt>
                <c:pt idx="252">
                  <c:v>-4.0341555860481657</c:v>
                </c:pt>
                <c:pt idx="253">
                  <c:v>-4.1373637463402853</c:v>
                </c:pt>
                <c:pt idx="254">
                  <c:v>-4.2398682687504898</c:v>
                </c:pt>
                <c:pt idx="255">
                  <c:v>-4.3416489695237646</c:v>
                </c:pt>
                <c:pt idx="256">
                  <c:v>-4.4426882342157352</c:v>
                </c:pt>
                <c:pt idx="257">
                  <c:v>-4.5429708154118318</c:v>
                </c:pt>
                <c:pt idx="258">
                  <c:v>-4.6424836439765027</c:v>
                </c:pt>
                <c:pt idx="259">
                  <c:v>-4.7412156531737306</c:v>
                </c:pt>
                <c:pt idx="260">
                  <c:v>-4.8391576149889755</c:v>
                </c:pt>
                <c:pt idx="261">
                  <c:v>-4.9363019879833949</c:v>
                </c:pt>
                <c:pt idx="262">
                  <c:v>-5.0326427760168873</c:v>
                </c:pt>
                <c:pt idx="263">
                  <c:v>-5.1281753971922059</c:v>
                </c:pt>
                <c:pt idx="264">
                  <c:v>-5.2228965623890282</c:v>
                </c:pt>
                <c:pt idx="265">
                  <c:v>-5.3168041627797304</c:v>
                </c:pt>
                <c:pt idx="266">
                  <c:v>-5.4098971657429749</c:v>
                </c:pt>
                <c:pt idx="267">
                  <c:v>-5.5021755186170127</c:v>
                </c:pt>
                <c:pt idx="268">
                  <c:v>-5.5936400597621159</c:v>
                </c:pt>
                <c:pt idx="269">
                  <c:v>-5.6842924364292369</c:v>
                </c:pt>
                <c:pt idx="270">
                  <c:v>-5.7741350289594751</c:v>
                </c:pt>
                <c:pt idx="271">
                  <c:v>-5.8631708808665834</c:v>
                </c:pt>
                <c:pt idx="272">
                  <c:v>-5.9514036343815828</c:v>
                </c:pt>
                <c:pt idx="273">
                  <c:v>-6.0388374710646353</c:v>
                </c:pt>
                <c:pt idx="274">
                  <c:v>-6.1254770571142769</c:v>
                </c:pt>
                <c:pt idx="275">
                  <c:v>-6.2113274930287998</c:v>
                </c:pt>
                <c:pt idx="276">
                  <c:v>-6.2963942672970754</c:v>
                </c:pt>
                <c:pt idx="277">
                  <c:v>-6.3806832138182488</c:v>
                </c:pt>
                <c:pt idx="278">
                  <c:v>-6.464200472770675</c:v>
                </c:pt>
                <c:pt idx="279">
                  <c:v>-6.5469524546695981</c:v>
                </c:pt>
                <c:pt idx="280">
                  <c:v>-6.6289458073721041</c:v>
                </c:pt>
                <c:pt idx="281">
                  <c:v>-6.7101873858046428</c:v>
                </c:pt>
                <c:pt idx="282">
                  <c:v>-6.7906842242050827</c:v>
                </c:pt>
                <c:pt idx="283">
                  <c:v>-6.870443510686278</c:v>
                </c:pt>
                <c:pt idx="284">
                  <c:v>-6.9494725639422139</c:v>
                </c:pt>
                <c:pt idx="285">
                  <c:v>-7.027778811931304</c:v>
                </c:pt>
                <c:pt idx="286">
                  <c:v>-7.1053697723834874</c:v>
                </c:pt>
                <c:pt idx="287">
                  <c:v>-7.1822530349893823</c:v>
                </c:pt>
                <c:pt idx="288">
                  <c:v>-7.2584362451403814</c:v>
                </c:pt>
                <c:pt idx="289">
                  <c:v>-7.3339270890984789</c:v>
                </c:pt>
                <c:pt idx="290">
                  <c:v>-7.4087332804836334</c:v>
                </c:pt>
                <c:pt idx="291">
                  <c:v>-7.4828625479754578</c:v>
                </c:pt>
                <c:pt idx="292">
                  <c:v>-7.5563226241332551</c:v>
                </c:pt>
                <c:pt idx="293">
                  <c:v>-7.6291212352462567</c:v>
                </c:pt>
                <c:pt idx="294">
                  <c:v>-7.7012660921324771</c:v>
                </c:pt>
                <c:pt idx="295">
                  <c:v>-7.7727648818108364</c:v>
                </c:pt>
                <c:pt idx="296">
                  <c:v>-7.8436252599769984</c:v>
                </c:pt>
                <c:pt idx="297">
                  <c:v>-7.9138548442187879</c:v>
                </c:pt>
                <c:pt idx="298">
                  <c:v>-7.9834612079119625</c:v>
                </c:pt>
                <c:pt idx="299">
                  <c:v>-8.0524518747415481</c:v>
                </c:pt>
                <c:pt idx="300">
                  <c:v>-8.1208343137984365</c:v>
                </c:pt>
                <c:pt idx="301">
                  <c:v>-8.1886159352047159</c:v>
                </c:pt>
                <c:pt idx="302">
                  <c:v>-8.2558040862244688</c:v>
                </c:pt>
                <c:pt idx="303">
                  <c:v>-8.3224060478208433</c:v>
                </c:pt>
                <c:pt idx="304">
                  <c:v>-8.3884290316225645</c:v>
                </c:pt>
                <c:pt idx="305">
                  <c:v>-8.4538801772661447</c:v>
                </c:pt>
                <c:pt idx="306">
                  <c:v>-8.5187665500828285</c:v>
                </c:pt>
                <c:pt idx="307">
                  <c:v>-8.5830951391014949</c:v>
                </c:pt>
                <c:pt idx="308">
                  <c:v>-8.6468728553410159</c:v>
                </c:pt>
                <c:pt idx="309">
                  <c:v>-8.7101065303676766</c:v>
                </c:pt>
                <c:pt idx="310">
                  <c:v>-8.7728029150951912</c:v>
                </c:pt>
                <c:pt idx="311">
                  <c:v>-8.8349686788064794</c:v>
                </c:pt>
                <c:pt idx="312">
                  <c:v>-8.8966104083780824</c:v>
                </c:pt>
                <c:pt idx="313">
                  <c:v>-8.9577346076895914</c:v>
                </c:pt>
                <c:pt idx="314">
                  <c:v>-9.018347697201758</c:v>
                </c:pt>
                <c:pt idx="315">
                  <c:v>-9.0784560136883528</c:v>
                </c:pt>
                <c:pt idx="316">
                  <c:v>-9.1380658101078858</c:v>
                </c:pt>
                <c:pt idx="317">
                  <c:v>-9.1971832556023791</c:v>
                </c:pt>
                <c:pt idx="318">
                  <c:v>-9.2558144356117253</c:v>
                </c:pt>
                <c:pt idx="319">
                  <c:v>-9.3139653520923531</c:v>
                </c:pt>
                <c:pt idx="320">
                  <c:v>-9.3716419238307225</c:v>
                </c:pt>
                <c:pt idx="321">
                  <c:v>-9.4288499868420992</c:v>
                </c:pt>
                <c:pt idx="322">
                  <c:v>-9.4855952948463109</c:v>
                </c:pt>
                <c:pt idx="323">
                  <c:v>-9.5418835198127603</c:v>
                </c:pt>
                <c:pt idx="324">
                  <c:v>-9.5977202525673491</c:v>
                </c:pt>
                <c:pt idx="325">
                  <c:v>-9.6531110034549013</c:v>
                </c:pt>
                <c:pt idx="326">
                  <c:v>-9.7080612030509243</c:v>
                </c:pt>
                <c:pt idx="327">
                  <c:v>-9.7625762029172076</c:v>
                </c:pt>
                <c:pt idx="328">
                  <c:v>-9.8166612763960259</c:v>
                </c:pt>
                <c:pt idx="329">
                  <c:v>-9.8703216194383323</c:v>
                </c:pt>
                <c:pt idx="330">
                  <c:v>-9.9235623514616726</c:v>
                </c:pt>
                <c:pt idx="331">
                  <c:v>-9.9763885162336532</c:v>
                </c:pt>
                <c:pt idx="332">
                  <c:v>-10.028805082777552</c:v>
                </c:pt>
                <c:pt idx="333">
                  <c:v>-10.080816946296585</c:v>
                </c:pt>
                <c:pt idx="334">
                  <c:v>-10.13242892911383</c:v>
                </c:pt>
                <c:pt idx="335">
                  <c:v>-10.18364578162501</c:v>
                </c:pt>
                <c:pt idx="336">
                  <c:v>-10.234472183261605</c:v>
                </c:pt>
                <c:pt idx="337">
                  <c:v>-10.284912743461824</c:v>
                </c:pt>
                <c:pt idx="338">
                  <c:v>-10.334972002647538</c:v>
                </c:pt>
                <c:pt idx="339">
                  <c:v>-10.384654433204904</c:v>
                </c:pt>
                <c:pt idx="340">
                  <c:v>-10.433964440467275</c:v>
                </c:pt>
                <c:pt idx="341">
                  <c:v>-10.482906363698472</c:v>
                </c:pt>
                <c:pt idx="342">
                  <c:v>-10.53148447707507</c:v>
                </c:pt>
                <c:pt idx="343">
                  <c:v>-10.579702990666435</c:v>
                </c:pt>
                <c:pt idx="344">
                  <c:v>-10.627566051411206</c:v>
                </c:pt>
                <c:pt idx="345">
                  <c:v>-10.675077744089087</c:v>
                </c:pt>
                <c:pt idx="346">
                  <c:v>-10.722242092287201</c:v>
                </c:pt>
                <c:pt idx="347">
                  <c:v>-10.769063059359782</c:v>
                </c:pt>
                <c:pt idx="348">
                  <c:v>-10.815544549380757</c:v>
                </c:pt>
                <c:pt idx="349">
                  <c:v>-10.861690408088194</c:v>
                </c:pt>
                <c:pt idx="350">
                  <c:v>-10.907504423820216</c:v>
                </c:pt>
                <c:pt idx="351">
                  <c:v>-10.952990328441706</c:v>
                </c:pt>
                <c:pt idx="352">
                  <c:v>-10.998151798261322</c:v>
                </c:pt>
                <c:pt idx="353">
                  <c:v>-11.042992454938382</c:v>
                </c:pt>
                <c:pt idx="354">
                  <c:v>-11.087515866379295</c:v>
                </c:pt>
                <c:pt idx="355">
                  <c:v>-11.131725547623077</c:v>
                </c:pt>
                <c:pt idx="356">
                  <c:v>-11.175624961715771</c:v>
                </c:pt>
                <c:pt idx="357">
                  <c:v>-11.219217520573551</c:v>
                </c:pt>
                <c:pt idx="358">
                  <c:v>-11.262506585834196</c:v>
                </c:pt>
                <c:pt idx="359">
                  <c:v>-11.305495469696851</c:v>
                </c:pt>
                <c:pt idx="360">
                  <c:v>-11.348187435749892</c:v>
                </c:pt>
                <c:pt idx="361">
                  <c:v>-11.390585699786866</c:v>
                </c:pt>
                <c:pt idx="362">
                  <c:v>-11.432693430610312</c:v>
                </c:pt>
                <c:pt idx="363">
                  <c:v>-11.474513750823514</c:v>
                </c:pt>
                <c:pt idx="364">
                  <c:v>-11.516049737610089</c:v>
                </c:pt>
                <c:pt idx="365">
                  <c:v>-11.557304423501479</c:v>
                </c:pt>
                <c:pt idx="366">
                  <c:v>-11.598280797132272</c:v>
                </c:pt>
                <c:pt idx="367">
                  <c:v>-11.638981803983356</c:v>
                </c:pt>
                <c:pt idx="368">
                  <c:v>-11.679410347113159</c:v>
                </c:pt>
                <c:pt idx="369">
                  <c:v>-11.71956928787672</c:v>
                </c:pt>
                <c:pt idx="370">
                  <c:v>-11.759461446632965</c:v>
                </c:pt>
                <c:pt idx="371">
                  <c:v>-11.799089603439974</c:v>
                </c:pt>
                <c:pt idx="372">
                  <c:v>-11.838456498738672</c:v>
                </c:pt>
                <c:pt idx="373">
                  <c:v>-11.877564834024668</c:v>
                </c:pt>
                <c:pt idx="374">
                  <c:v>-11.916417272508683</c:v>
                </c:pt>
                <c:pt idx="375">
                  <c:v>-11.955016439765476</c:v>
                </c:pt>
                <c:pt idx="376">
                  <c:v>-11.993364924371456</c:v>
                </c:pt>
                <c:pt idx="377">
                  <c:v>-12.031465278531176</c:v>
                </c:pt>
                <c:pt idx="378">
                  <c:v>-12.069320018692666</c:v>
                </c:pt>
                <c:pt idx="379">
                  <c:v>-12.106931626151971</c:v>
                </c:pt>
                <c:pt idx="380">
                  <c:v>-12.14430254764685</c:v>
                </c:pt>
                <c:pt idx="381">
                  <c:v>-12.181435195939873</c:v>
                </c:pt>
                <c:pt idx="382">
                  <c:v>-12.21833195039104</c:v>
                </c:pt>
                <c:pt idx="383">
                  <c:v>-12.254995157520092</c:v>
                </c:pt>
                <c:pt idx="384">
                  <c:v>-12.291427131558621</c:v>
                </c:pt>
                <c:pt idx="385">
                  <c:v>-12.327630154992184</c:v>
                </c:pt>
                <c:pt idx="386">
                  <c:v>-12.363606479092542</c:v>
                </c:pt>
                <c:pt idx="387">
                  <c:v>-12.399358324440193</c:v>
                </c:pt>
                <c:pt idx="388">
                  <c:v>-12.434887881437348</c:v>
                </c:pt>
                <c:pt idx="389">
                  <c:v>-12.470197310811526</c:v>
                </c:pt>
                <c:pt idx="390">
                  <c:v>-12.505288744109864</c:v>
                </c:pt>
                <c:pt idx="391">
                  <c:v>-12.540164284184385</c:v>
                </c:pt>
                <c:pt idx="392">
                  <c:v>-12.574826005668305</c:v>
                </c:pt>
                <c:pt idx="393">
                  <c:v>-12.609275955443589</c:v>
                </c:pt>
                <c:pt idx="394">
                  <c:v>-12.64351615309983</c:v>
                </c:pt>
                <c:pt idx="395">
                  <c:v>-12.677548591384692</c:v>
                </c:pt>
                <c:pt idx="396">
                  <c:v>-12.711375236646056</c:v>
                </c:pt>
                <c:pt idx="397">
                  <c:v>-12.744998029265901</c:v>
                </c:pt>
                <c:pt idx="398">
                  <c:v>-12.778418884086243</c:v>
                </c:pt>
                <c:pt idx="399">
                  <c:v>-12.811639690827171</c:v>
                </c:pt>
                <c:pt idx="400">
                  <c:v>-12.844662314497102</c:v>
                </c:pt>
                <c:pt idx="401">
                  <c:v>-12.877488595795526</c:v>
                </c:pt>
                <c:pt idx="402">
                  <c:v>-12.910120351508205</c:v>
                </c:pt>
                <c:pt idx="403">
                  <c:v>-12.942559374895131</c:v>
                </c:pt>
                <c:pt idx="404">
                  <c:v>-12.974807436071288</c:v>
                </c:pt>
                <c:pt idx="405">
                  <c:v>-13.006866282380344</c:v>
                </c:pt>
                <c:pt idx="406">
                  <c:v>-13.038737638761486</c:v>
                </c:pt>
                <c:pt idx="407">
                  <c:v>-13.070423208109432</c:v>
                </c:pt>
                <c:pt idx="408">
                  <c:v>-13.101924671627872</c:v>
                </c:pt>
                <c:pt idx="409">
                  <c:v>-13.133243689176247</c:v>
                </c:pt>
                <c:pt idx="410">
                  <c:v>-13.164381899610358</c:v>
                </c:pt>
                <c:pt idx="411">
                  <c:v>-13.195340921116454</c:v>
                </c:pt>
                <c:pt idx="412">
                  <c:v>-13.226122351539392</c:v>
                </c:pt>
                <c:pt idx="413">
                  <c:v>-13.256727768704621</c:v>
                </c:pt>
                <c:pt idx="414">
                  <c:v>-13.287158730734346</c:v>
                </c:pt>
                <c:pt idx="415">
                  <c:v>-13.317416776357838</c:v>
                </c:pt>
                <c:pt idx="416">
                  <c:v>-13.347503425216106</c:v>
                </c:pt>
                <c:pt idx="417">
                  <c:v>-13.377420178160957</c:v>
                </c:pt>
                <c:pt idx="418">
                  <c:v>-13.407168517548664</c:v>
                </c:pt>
                <c:pt idx="419">
                  <c:v>-13.436749907528181</c:v>
                </c:pt>
                <c:pt idx="420">
                  <c:v>-13.466165794324198</c:v>
                </c:pt>
                <c:pt idx="421">
                  <c:v>-13.495417606515016</c:v>
                </c:pt>
                <c:pt idx="422">
                  <c:v>-13.524506755305381</c:v>
                </c:pt>
                <c:pt idx="423">
                  <c:v>-13.553434634794341</c:v>
                </c:pt>
                <c:pt idx="424">
                  <c:v>-13.582202622238349</c:v>
                </c:pt>
                <c:pt idx="425">
                  <c:v>-13.610812078309511</c:v>
                </c:pt>
                <c:pt idx="426">
                  <c:v>-13.639264347349236</c:v>
                </c:pt>
                <c:pt idx="427">
                  <c:v>-13.667560757617302</c:v>
                </c:pt>
                <c:pt idx="428">
                  <c:v>-13.695702621536483</c:v>
                </c:pt>
                <c:pt idx="429">
                  <c:v>-13.723691235932696</c:v>
                </c:pt>
                <c:pt idx="430">
                  <c:v>-13.751527882271004</c:v>
                </c:pt>
                <c:pt idx="431">
                  <c:v>-13.77921382688722</c:v>
                </c:pt>
                <c:pt idx="432">
                  <c:v>-13.806750321215542</c:v>
                </c:pt>
                <c:pt idx="433">
                  <c:v>-13.834138602012056</c:v>
                </c:pt>
                <c:pt idx="434">
                  <c:v>-13.861379891574249</c:v>
                </c:pt>
                <c:pt idx="435">
                  <c:v>-13.888475397956714</c:v>
                </c:pt>
                <c:pt idx="436">
                  <c:v>-13.915426315182968</c:v>
                </c:pt>
                <c:pt idx="437">
                  <c:v>-13.942233823453559</c:v>
                </c:pt>
                <c:pt idx="438">
                  <c:v>-13.968899089350511</c:v>
                </c:pt>
                <c:pt idx="439">
                  <c:v>-13.995423266038149</c:v>
                </c:pt>
                <c:pt idx="440">
                  <c:v>-14.021807493460452</c:v>
                </c:pt>
                <c:pt idx="441">
                  <c:v>-14.048052898534905</c:v>
                </c:pt>
                <c:pt idx="442">
                  <c:v>-14.074160595342986</c:v>
                </c:pt>
                <c:pt idx="443">
                  <c:v>-14.10013168531732</c:v>
                </c:pt>
                <c:pt idx="444">
                  <c:v>-14.125967257425604</c:v>
                </c:pt>
                <c:pt idx="445">
                  <c:v>-14.151668388351336</c:v>
                </c:pt>
                <c:pt idx="446">
                  <c:v>-14.177236142671379</c:v>
                </c:pt>
                <c:pt idx="447">
                  <c:v>-14.202671573030511</c:v>
                </c:pt>
                <c:pt idx="448">
                  <c:v>-14.227975720312928</c:v>
                </c:pt>
                <c:pt idx="449">
                  <c:v>-14.253149613810823</c:v>
                </c:pt>
                <c:pt idx="450">
                  <c:v>-14.27819427139006</c:v>
                </c:pt>
                <c:pt idx="451">
                  <c:v>-14.303110699653026</c:v>
                </c:pt>
                <c:pt idx="452">
                  <c:v>-14.327899894098682</c:v>
                </c:pt>
                <c:pt idx="453">
                  <c:v>-14.35256283927991</c:v>
                </c:pt>
                <c:pt idx="454">
                  <c:v>-14.377100508958183</c:v>
                </c:pt>
                <c:pt idx="455">
                  <c:v>-14.401513866255568</c:v>
                </c:pt>
                <c:pt idx="456">
                  <c:v>-14.425803863804283</c:v>
                </c:pt>
                <c:pt idx="457">
                  <c:v>-14.449971443893553</c:v>
                </c:pt>
                <c:pt idx="458">
                  <c:v>-14.474017538614131</c:v>
                </c:pt>
                <c:pt idx="459">
                  <c:v>-14.497943070000357</c:v>
                </c:pt>
                <c:pt idx="460">
                  <c:v>-14.521748950169806</c:v>
                </c:pt>
                <c:pt idx="461">
                  <c:v>-14.545436081460645</c:v>
                </c:pt>
                <c:pt idx="462">
                  <c:v>-14.569005356566677</c:v>
                </c:pt>
                <c:pt idx="463">
                  <c:v>-14.592457658670146</c:v>
                </c:pt>
                <c:pt idx="464">
                  <c:v>-14.615793861572319</c:v>
                </c:pt>
                <c:pt idx="465">
                  <c:v>-14.639014829821946</c:v>
                </c:pt>
                <c:pt idx="466">
                  <c:v>-14.662121418841584</c:v>
                </c:pt>
                <c:pt idx="467">
                  <c:v>-14.685114475051828</c:v>
                </c:pt>
                <c:pt idx="468">
                  <c:v>-14.707994835993489</c:v>
                </c:pt>
                <c:pt idx="469">
                  <c:v>-14.730763330447843</c:v>
                </c:pt>
                <c:pt idx="470">
                  <c:v>-14.753420778554817</c:v>
                </c:pt>
                <c:pt idx="471">
                  <c:v>-14.775967991929313</c:v>
                </c:pt>
                <c:pt idx="472">
                  <c:v>-14.79840577377562</c:v>
                </c:pt>
                <c:pt idx="473">
                  <c:v>-14.820734918999992</c:v>
                </c:pt>
                <c:pt idx="474">
                  <c:v>-14.842956214321335</c:v>
                </c:pt>
                <c:pt idx="475">
                  <c:v>-14.865070438380211</c:v>
                </c:pt>
                <c:pt idx="476">
                  <c:v>-14.887078361846019</c:v>
                </c:pt>
                <c:pt idx="477">
                  <c:v>-14.908980747522433</c:v>
                </c:pt>
                <c:pt idx="478">
                  <c:v>-14.930778350451243</c:v>
                </c:pt>
                <c:pt idx="479">
                  <c:v>-14.952471918014435</c:v>
                </c:pt>
                <c:pt idx="480">
                  <c:v>-14.974062190034726</c:v>
                </c:pt>
                <c:pt idx="481">
                  <c:v>-14.995549898874431</c:v>
                </c:pt>
                <c:pt idx="482">
                  <c:v>-15.016935769532827</c:v>
                </c:pt>
                <c:pt idx="483">
                  <c:v>-15.038220519741918</c:v>
                </c:pt>
                <c:pt idx="484">
                  <c:v>-15.059404860060736</c:v>
                </c:pt>
                <c:pt idx="485">
                  <c:v>-15.080489493968127</c:v>
                </c:pt>
                <c:pt idx="486">
                  <c:v>-15.101475117954102</c:v>
                </c:pt>
                <c:pt idx="487">
                  <c:v>-15.122362421609733</c:v>
                </c:pt>
                <c:pt idx="488">
                  <c:v>-15.143152087715663</c:v>
                </c:pt>
                <c:pt idx="489">
                  <c:v>-15.163844792329266</c:v>
                </c:pt>
                <c:pt idx="490">
                  <c:v>-15.18444120487035</c:v>
                </c:pt>
                <c:pt idx="491">
                  <c:v>-15.204941988205665</c:v>
                </c:pt>
                <c:pt idx="492">
                  <c:v>-15.225347798732018</c:v>
                </c:pt>
                <c:pt idx="493">
                  <c:v>-15.24565928645811</c:v>
                </c:pt>
                <c:pt idx="494">
                  <c:v>-15.265877095085171</c:v>
                </c:pt>
                <c:pt idx="495">
                  <c:v>-15.286001862086273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760-403C-B159-05AB68C771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7303792"/>
        <c:axId val="1097302960"/>
      </c:scatterChart>
      <c:valAx>
        <c:axId val="1017875536"/>
        <c:scaling>
          <c:orientation val="minMax"/>
          <c:min val="0.85000000000000009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62276056971294569"/>
              <c:y val="0.9054895494464471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017874288"/>
        <c:crossesAt val="-80"/>
        <c:crossBetween val="midCat"/>
        <c:majorUnit val="5.000000000000001E-2"/>
      </c:valAx>
      <c:valAx>
        <c:axId val="1017874288"/>
        <c:scaling>
          <c:orientation val="minMax"/>
          <c:min val="-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/>
                  <a:t>減衰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0"/>
              <c:y val="0.3670659841901380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017875536"/>
        <c:crossesAt val="0.1"/>
        <c:crossBetween val="midCat"/>
      </c:valAx>
      <c:valAx>
        <c:axId val="1097302960"/>
        <c:scaling>
          <c:orientation val="minMax"/>
          <c:min val="-3"/>
        </c:scaling>
        <c:delete val="0"/>
        <c:axPos val="r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リップル　</a:t>
                </a:r>
                <a:r>
                  <a:rPr lang="en-US" altLang="ja-JP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(dB)</a:t>
                </a:r>
                <a:endParaRPr lang="ja-JP" altLang="en-US">
                  <a:solidFill>
                    <a:schemeClr val="tx1">
                      <a:lumMod val="95000"/>
                      <a:lumOff val="5000"/>
                    </a:schemeClr>
                  </a:solidFill>
                </a:endParaRPr>
              </a:p>
            </c:rich>
          </c:tx>
          <c:layout>
            <c:manualLayout>
              <c:xMode val="edge"/>
              <c:yMode val="edge"/>
              <c:x val="0.94255528846735437"/>
              <c:y val="0.3027264684010834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1097303792"/>
        <c:crosses val="max"/>
        <c:crossBetween val="midCat"/>
        <c:majorUnit val="0.5"/>
        <c:minorUnit val="0.2"/>
      </c:valAx>
      <c:valAx>
        <c:axId val="10973037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973029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0514267723847781"/>
          <c:y val="0.56113990978944872"/>
          <c:w val="0.24194933518254516"/>
          <c:h val="0.16318679628654609"/>
        </c:manualLayout>
      </c:layout>
      <c:overlay val="1"/>
      <c:spPr>
        <a:solidFill>
          <a:schemeClr val="bg1">
            <a:alpha val="67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r>
              <a:rPr lang="en-US" altLang="ja-JP" sz="1200">
                <a:solidFill>
                  <a:schemeClr val="tx1">
                    <a:lumMod val="95000"/>
                    <a:lumOff val="5000"/>
                  </a:schemeClr>
                </a:solidFill>
              </a:rPr>
              <a:t>BPF_1</a:t>
            </a:r>
            <a:r>
              <a:rPr lang="ja-JP" altLang="en-US" sz="1200">
                <a:solidFill>
                  <a:schemeClr val="tx1">
                    <a:lumMod val="95000"/>
                    <a:lumOff val="5000"/>
                  </a:schemeClr>
                </a:solidFill>
              </a:rPr>
              <a:t>段</a:t>
            </a:r>
            <a:endParaRPr lang="en-US" altLang="ja-JP" sz="1200">
              <a:solidFill>
                <a:schemeClr val="tx1">
                  <a:lumMod val="95000"/>
                  <a:lumOff val="5000"/>
                </a:schemeClr>
              </a:solidFill>
            </a:endParaRPr>
          </a:p>
        </c:rich>
      </c:tx>
      <c:layout>
        <c:manualLayout>
          <c:xMode val="edge"/>
          <c:yMode val="edge"/>
          <c:x val="0.66766620174617808"/>
          <c:y val="9.554630625464748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2148627399939496"/>
          <c:y val="4.2949106796706119E-2"/>
          <c:w val="0.74371367991895265"/>
          <c:h val="0.80012718181067066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演算処理!$AG$33:$AG$528</c:f>
              <c:numCache>
                <c:formatCode>General</c:formatCode>
                <c:ptCount val="496"/>
                <c:pt idx="0">
                  <c:v>0.90049999999999997</c:v>
                </c:pt>
                <c:pt idx="1">
                  <c:v>0.90099999999999991</c:v>
                </c:pt>
                <c:pt idx="2">
                  <c:v>0.90149999999999986</c:v>
                </c:pt>
                <c:pt idx="3">
                  <c:v>0.9019999999999998</c:v>
                </c:pt>
                <c:pt idx="4">
                  <c:v>0.90249999999999975</c:v>
                </c:pt>
                <c:pt idx="5">
                  <c:v>0.90299999999999969</c:v>
                </c:pt>
                <c:pt idx="6">
                  <c:v>0.90349999999999964</c:v>
                </c:pt>
                <c:pt idx="7">
                  <c:v>0.90399999999999958</c:v>
                </c:pt>
                <c:pt idx="8">
                  <c:v>0.90449999999999953</c:v>
                </c:pt>
                <c:pt idx="9">
                  <c:v>0.90499999999999947</c:v>
                </c:pt>
                <c:pt idx="10">
                  <c:v>0.90549999999999942</c:v>
                </c:pt>
                <c:pt idx="11">
                  <c:v>0.90599999999999936</c:v>
                </c:pt>
                <c:pt idx="12">
                  <c:v>0.90649999999999931</c:v>
                </c:pt>
                <c:pt idx="13">
                  <c:v>0.90699999999999925</c:v>
                </c:pt>
                <c:pt idx="14">
                  <c:v>0.9074999999999992</c:v>
                </c:pt>
                <c:pt idx="15">
                  <c:v>0.90799999999999914</c:v>
                </c:pt>
                <c:pt idx="16">
                  <c:v>0.90849999999999909</c:v>
                </c:pt>
                <c:pt idx="17">
                  <c:v>0.90899999999999903</c:v>
                </c:pt>
                <c:pt idx="18">
                  <c:v>0.90949999999999898</c:v>
                </c:pt>
                <c:pt idx="19">
                  <c:v>0.90999999999999892</c:v>
                </c:pt>
                <c:pt idx="20">
                  <c:v>0.91049999999999887</c:v>
                </c:pt>
                <c:pt idx="21">
                  <c:v>0.91099999999999881</c:v>
                </c:pt>
                <c:pt idx="22">
                  <c:v>0.91149999999999876</c:v>
                </c:pt>
                <c:pt idx="23">
                  <c:v>0.9119999999999987</c:v>
                </c:pt>
                <c:pt idx="24">
                  <c:v>0.91249999999999865</c:v>
                </c:pt>
                <c:pt idx="25">
                  <c:v>0.91299999999999859</c:v>
                </c:pt>
                <c:pt idx="26">
                  <c:v>0.91349999999999854</c:v>
                </c:pt>
                <c:pt idx="27">
                  <c:v>0.91399999999999848</c:v>
                </c:pt>
                <c:pt idx="28">
                  <c:v>0.91449999999999843</c:v>
                </c:pt>
                <c:pt idx="29">
                  <c:v>0.91499999999999837</c:v>
                </c:pt>
                <c:pt idx="30">
                  <c:v>0.91549999999999832</c:v>
                </c:pt>
                <c:pt idx="31">
                  <c:v>0.91599999999999826</c:v>
                </c:pt>
                <c:pt idx="32">
                  <c:v>0.9164999999999982</c:v>
                </c:pt>
                <c:pt idx="33">
                  <c:v>0.91699999999999815</c:v>
                </c:pt>
                <c:pt idx="34">
                  <c:v>0.91749999999999809</c:v>
                </c:pt>
                <c:pt idx="35">
                  <c:v>0.91799999999999804</c:v>
                </c:pt>
                <c:pt idx="36">
                  <c:v>0.91849999999999798</c:v>
                </c:pt>
                <c:pt idx="37">
                  <c:v>0.91899999999999793</c:v>
                </c:pt>
                <c:pt idx="38">
                  <c:v>0.91949999999999787</c:v>
                </c:pt>
                <c:pt idx="39">
                  <c:v>0.91999999999999782</c:v>
                </c:pt>
                <c:pt idx="40">
                  <c:v>0.92049999999999776</c:v>
                </c:pt>
                <c:pt idx="41">
                  <c:v>0.92099999999999771</c:v>
                </c:pt>
                <c:pt idx="42">
                  <c:v>0.92149999999999765</c:v>
                </c:pt>
                <c:pt idx="43">
                  <c:v>0.9219999999999976</c:v>
                </c:pt>
                <c:pt idx="44">
                  <c:v>0.92249999999999754</c:v>
                </c:pt>
                <c:pt idx="45">
                  <c:v>0.92299999999999749</c:v>
                </c:pt>
                <c:pt idx="46">
                  <c:v>0.92349999999999743</c:v>
                </c:pt>
                <c:pt idx="47">
                  <c:v>0.92399999999999738</c:v>
                </c:pt>
                <c:pt idx="48">
                  <c:v>0.92449999999999732</c:v>
                </c:pt>
                <c:pt idx="49">
                  <c:v>0.92499999999999727</c:v>
                </c:pt>
                <c:pt idx="50">
                  <c:v>0.92549999999999721</c:v>
                </c:pt>
                <c:pt idx="51">
                  <c:v>0.92599999999999716</c:v>
                </c:pt>
                <c:pt idx="52">
                  <c:v>0.9264999999999971</c:v>
                </c:pt>
                <c:pt idx="53">
                  <c:v>0.92699999999999705</c:v>
                </c:pt>
                <c:pt idx="54">
                  <c:v>0.92749999999999699</c:v>
                </c:pt>
                <c:pt idx="55">
                  <c:v>0.92799999999999694</c:v>
                </c:pt>
                <c:pt idx="56">
                  <c:v>0.92849999999999688</c:v>
                </c:pt>
                <c:pt idx="57">
                  <c:v>0.92899999999999683</c:v>
                </c:pt>
                <c:pt idx="58">
                  <c:v>0.92949999999999677</c:v>
                </c:pt>
                <c:pt idx="59">
                  <c:v>0.92999999999999672</c:v>
                </c:pt>
                <c:pt idx="60">
                  <c:v>0.93049999999999666</c:v>
                </c:pt>
                <c:pt idx="61">
                  <c:v>0.93099999999999661</c:v>
                </c:pt>
                <c:pt idx="62">
                  <c:v>0.93149999999999655</c:v>
                </c:pt>
                <c:pt idx="63">
                  <c:v>0.9319999999999965</c:v>
                </c:pt>
                <c:pt idx="64">
                  <c:v>0.93249999999999644</c:v>
                </c:pt>
                <c:pt idx="65">
                  <c:v>0.93299999999999639</c:v>
                </c:pt>
                <c:pt idx="66">
                  <c:v>0.93349999999999633</c:v>
                </c:pt>
                <c:pt idx="67">
                  <c:v>0.93399999999999628</c:v>
                </c:pt>
                <c:pt idx="68">
                  <c:v>0.93449999999999622</c:v>
                </c:pt>
                <c:pt idx="69">
                  <c:v>0.93499999999999617</c:v>
                </c:pt>
                <c:pt idx="70">
                  <c:v>0.93549999999999611</c:v>
                </c:pt>
                <c:pt idx="71">
                  <c:v>0.93599999999999606</c:v>
                </c:pt>
                <c:pt idx="72">
                  <c:v>0.936499999999996</c:v>
                </c:pt>
                <c:pt idx="73">
                  <c:v>0.93699999999999595</c:v>
                </c:pt>
                <c:pt idx="74">
                  <c:v>0.93749999999999589</c:v>
                </c:pt>
                <c:pt idx="75">
                  <c:v>0.93799999999999584</c:v>
                </c:pt>
                <c:pt idx="76">
                  <c:v>0.93849999999999578</c:v>
                </c:pt>
                <c:pt idx="77">
                  <c:v>0.93899999999999573</c:v>
                </c:pt>
                <c:pt idx="78">
                  <c:v>0.93949999999999567</c:v>
                </c:pt>
                <c:pt idx="79">
                  <c:v>0.93999999999999562</c:v>
                </c:pt>
                <c:pt idx="80">
                  <c:v>0.94049999999999556</c:v>
                </c:pt>
                <c:pt idx="81">
                  <c:v>0.94099999999999551</c:v>
                </c:pt>
                <c:pt idx="82">
                  <c:v>0.94149999999999545</c:v>
                </c:pt>
                <c:pt idx="83">
                  <c:v>0.9419999999999954</c:v>
                </c:pt>
                <c:pt idx="84">
                  <c:v>0.94249999999999534</c:v>
                </c:pt>
                <c:pt idx="85">
                  <c:v>0.94299999999999529</c:v>
                </c:pt>
                <c:pt idx="86">
                  <c:v>0.94349999999999523</c:v>
                </c:pt>
                <c:pt idx="87">
                  <c:v>0.94399999999999518</c:v>
                </c:pt>
                <c:pt idx="88">
                  <c:v>0.94449999999999512</c:v>
                </c:pt>
                <c:pt idx="89">
                  <c:v>0.94499999999999507</c:v>
                </c:pt>
                <c:pt idx="90">
                  <c:v>0.94549999999999501</c:v>
                </c:pt>
                <c:pt idx="91">
                  <c:v>0.94599999999999496</c:v>
                </c:pt>
                <c:pt idx="92">
                  <c:v>0.9464999999999949</c:v>
                </c:pt>
                <c:pt idx="93">
                  <c:v>0.94699999999999485</c:v>
                </c:pt>
                <c:pt idx="94">
                  <c:v>0.94749999999999479</c:v>
                </c:pt>
                <c:pt idx="95">
                  <c:v>0.94799999999999474</c:v>
                </c:pt>
                <c:pt idx="96">
                  <c:v>0.94849999999999468</c:v>
                </c:pt>
                <c:pt idx="97">
                  <c:v>0.94899999999999463</c:v>
                </c:pt>
                <c:pt idx="98">
                  <c:v>0.94949999999999457</c:v>
                </c:pt>
                <c:pt idx="99">
                  <c:v>0.94999999999999452</c:v>
                </c:pt>
                <c:pt idx="100">
                  <c:v>0.95049999999999446</c:v>
                </c:pt>
                <c:pt idx="101">
                  <c:v>0.95099999999999441</c:v>
                </c:pt>
                <c:pt idx="102">
                  <c:v>0.95149999999999435</c:v>
                </c:pt>
                <c:pt idx="103">
                  <c:v>0.9519999999999943</c:v>
                </c:pt>
                <c:pt idx="104">
                  <c:v>0.95249999999999424</c:v>
                </c:pt>
                <c:pt idx="105">
                  <c:v>0.95299999999999419</c:v>
                </c:pt>
                <c:pt idx="106">
                  <c:v>0.95349999999999413</c:v>
                </c:pt>
                <c:pt idx="107">
                  <c:v>0.95399999999999407</c:v>
                </c:pt>
                <c:pt idx="108">
                  <c:v>0.95449999999999402</c:v>
                </c:pt>
                <c:pt idx="109">
                  <c:v>0.95499999999999396</c:v>
                </c:pt>
                <c:pt idx="110">
                  <c:v>0.95549999999999391</c:v>
                </c:pt>
                <c:pt idx="111">
                  <c:v>0.95599999999999385</c:v>
                </c:pt>
                <c:pt idx="112">
                  <c:v>0.9564999999999938</c:v>
                </c:pt>
                <c:pt idx="113">
                  <c:v>0.95699999999999374</c:v>
                </c:pt>
                <c:pt idx="114">
                  <c:v>0.95749999999999369</c:v>
                </c:pt>
                <c:pt idx="115">
                  <c:v>0.95799999999999363</c:v>
                </c:pt>
                <c:pt idx="116">
                  <c:v>0.95849999999999358</c:v>
                </c:pt>
                <c:pt idx="117">
                  <c:v>0.95899999999999352</c:v>
                </c:pt>
                <c:pt idx="118">
                  <c:v>0.95949999999999347</c:v>
                </c:pt>
                <c:pt idx="119">
                  <c:v>0.95999999999999341</c:v>
                </c:pt>
                <c:pt idx="120">
                  <c:v>0.96049999999999336</c:v>
                </c:pt>
                <c:pt idx="121">
                  <c:v>0.9609999999999933</c:v>
                </c:pt>
                <c:pt idx="122">
                  <c:v>0.96149999999999325</c:v>
                </c:pt>
                <c:pt idx="123">
                  <c:v>0.96199999999999319</c:v>
                </c:pt>
                <c:pt idx="124">
                  <c:v>0.96249999999999314</c:v>
                </c:pt>
                <c:pt idx="125">
                  <c:v>0.96299999999999308</c:v>
                </c:pt>
                <c:pt idx="126">
                  <c:v>0.96349999999999303</c:v>
                </c:pt>
                <c:pt idx="127">
                  <c:v>0.96399999999999297</c:v>
                </c:pt>
                <c:pt idx="128">
                  <c:v>0.96449999999999292</c:v>
                </c:pt>
                <c:pt idx="129">
                  <c:v>0.96499999999999286</c:v>
                </c:pt>
                <c:pt idx="130">
                  <c:v>0.96549999999999281</c:v>
                </c:pt>
                <c:pt idx="131">
                  <c:v>0.96599999999999275</c:v>
                </c:pt>
                <c:pt idx="132">
                  <c:v>0.9664999999999927</c:v>
                </c:pt>
                <c:pt idx="133">
                  <c:v>0.96699999999999264</c:v>
                </c:pt>
                <c:pt idx="134">
                  <c:v>0.96749999999999259</c:v>
                </c:pt>
                <c:pt idx="135">
                  <c:v>0.96799999999999253</c:v>
                </c:pt>
                <c:pt idx="136">
                  <c:v>0.96849999999999248</c:v>
                </c:pt>
                <c:pt idx="137">
                  <c:v>0.96899999999999242</c:v>
                </c:pt>
                <c:pt idx="138">
                  <c:v>0.96949999999999237</c:v>
                </c:pt>
                <c:pt idx="139">
                  <c:v>0.96999999999999231</c:v>
                </c:pt>
                <c:pt idx="140">
                  <c:v>0.97049999999999226</c:v>
                </c:pt>
                <c:pt idx="141">
                  <c:v>0.9709999999999922</c:v>
                </c:pt>
                <c:pt idx="142">
                  <c:v>0.97149999999999215</c:v>
                </c:pt>
                <c:pt idx="143">
                  <c:v>0.97199999999999209</c:v>
                </c:pt>
                <c:pt idx="144">
                  <c:v>0.97249999999999204</c:v>
                </c:pt>
                <c:pt idx="145">
                  <c:v>0.97299999999999198</c:v>
                </c:pt>
                <c:pt idx="146">
                  <c:v>0.97349999999999193</c:v>
                </c:pt>
                <c:pt idx="147">
                  <c:v>0.97399999999999187</c:v>
                </c:pt>
                <c:pt idx="148">
                  <c:v>0.97449999999999182</c:v>
                </c:pt>
                <c:pt idx="149">
                  <c:v>0.97499999999999176</c:v>
                </c:pt>
                <c:pt idx="150">
                  <c:v>0.97549999999999171</c:v>
                </c:pt>
                <c:pt idx="151">
                  <c:v>0.97599999999999165</c:v>
                </c:pt>
                <c:pt idx="152">
                  <c:v>0.9764999999999916</c:v>
                </c:pt>
                <c:pt idx="153">
                  <c:v>0.97699999999999154</c:v>
                </c:pt>
                <c:pt idx="154">
                  <c:v>0.97749999999999149</c:v>
                </c:pt>
                <c:pt idx="155">
                  <c:v>0.97799999999999143</c:v>
                </c:pt>
                <c:pt idx="156">
                  <c:v>0.97849999999999138</c:v>
                </c:pt>
                <c:pt idx="157">
                  <c:v>0.97899999999999132</c:v>
                </c:pt>
                <c:pt idx="158">
                  <c:v>0.97949999999999127</c:v>
                </c:pt>
                <c:pt idx="159">
                  <c:v>0.97999999999999121</c:v>
                </c:pt>
                <c:pt idx="160">
                  <c:v>0.98049999999999116</c:v>
                </c:pt>
                <c:pt idx="161">
                  <c:v>0.9809999999999911</c:v>
                </c:pt>
                <c:pt idx="162">
                  <c:v>0.98149999999999105</c:v>
                </c:pt>
                <c:pt idx="163">
                  <c:v>0.98199999999999099</c:v>
                </c:pt>
                <c:pt idx="164">
                  <c:v>0.98249999999999094</c:v>
                </c:pt>
                <c:pt idx="165">
                  <c:v>0.98299999999999088</c:v>
                </c:pt>
                <c:pt idx="166">
                  <c:v>0.98349999999999083</c:v>
                </c:pt>
                <c:pt idx="167">
                  <c:v>0.98399999999999077</c:v>
                </c:pt>
                <c:pt idx="168">
                  <c:v>0.98449999999999072</c:v>
                </c:pt>
                <c:pt idx="169">
                  <c:v>0.98499999999999066</c:v>
                </c:pt>
                <c:pt idx="170">
                  <c:v>0.98549999999999061</c:v>
                </c:pt>
                <c:pt idx="171">
                  <c:v>0.98599999999999055</c:v>
                </c:pt>
                <c:pt idx="172">
                  <c:v>0.9864999999999905</c:v>
                </c:pt>
                <c:pt idx="173">
                  <c:v>0.98699999999999044</c:v>
                </c:pt>
                <c:pt idx="174">
                  <c:v>0.98749999999999039</c:v>
                </c:pt>
                <c:pt idx="175">
                  <c:v>0.98799999999999033</c:v>
                </c:pt>
                <c:pt idx="176">
                  <c:v>0.98849999999999028</c:v>
                </c:pt>
                <c:pt idx="177">
                  <c:v>0.98899999999999022</c:v>
                </c:pt>
                <c:pt idx="178">
                  <c:v>0.98949999999999017</c:v>
                </c:pt>
                <c:pt idx="179">
                  <c:v>0.98999999999999011</c:v>
                </c:pt>
                <c:pt idx="180">
                  <c:v>0.99049999999999006</c:v>
                </c:pt>
                <c:pt idx="181">
                  <c:v>0.99099999999999</c:v>
                </c:pt>
                <c:pt idx="182">
                  <c:v>0.99149999999998994</c:v>
                </c:pt>
                <c:pt idx="183">
                  <c:v>0.99199999999998989</c:v>
                </c:pt>
                <c:pt idx="184">
                  <c:v>0.99249999999998983</c:v>
                </c:pt>
                <c:pt idx="185">
                  <c:v>0.99299999999998978</c:v>
                </c:pt>
                <c:pt idx="186">
                  <c:v>0.99349999999998972</c:v>
                </c:pt>
                <c:pt idx="187">
                  <c:v>0.99399999999998967</c:v>
                </c:pt>
                <c:pt idx="188">
                  <c:v>0.99449999999998961</c:v>
                </c:pt>
                <c:pt idx="189">
                  <c:v>0.99499999999998956</c:v>
                </c:pt>
                <c:pt idx="190">
                  <c:v>0.9954999999999895</c:v>
                </c:pt>
                <c:pt idx="191">
                  <c:v>0.99599999999998945</c:v>
                </c:pt>
                <c:pt idx="192">
                  <c:v>0.99649999999998939</c:v>
                </c:pt>
                <c:pt idx="193">
                  <c:v>0.99699999999998934</c:v>
                </c:pt>
                <c:pt idx="194">
                  <c:v>0.99749999999998928</c:v>
                </c:pt>
                <c:pt idx="195">
                  <c:v>0.99799999999998923</c:v>
                </c:pt>
                <c:pt idx="196">
                  <c:v>0.99849999999998917</c:v>
                </c:pt>
                <c:pt idx="197">
                  <c:v>0.99899999999998912</c:v>
                </c:pt>
                <c:pt idx="198">
                  <c:v>0.99949999999998906</c:v>
                </c:pt>
                <c:pt idx="199">
                  <c:v>0.99999999999998901</c:v>
                </c:pt>
                <c:pt idx="200">
                  <c:v>1.0004999999999891</c:v>
                </c:pt>
                <c:pt idx="201">
                  <c:v>1.000999999999989</c:v>
                </c:pt>
                <c:pt idx="202">
                  <c:v>1.001499999999989</c:v>
                </c:pt>
                <c:pt idx="203">
                  <c:v>1.0019999999999889</c:v>
                </c:pt>
                <c:pt idx="204">
                  <c:v>1.0024999999999888</c:v>
                </c:pt>
                <c:pt idx="205">
                  <c:v>1.0029999999999888</c:v>
                </c:pt>
                <c:pt idx="206">
                  <c:v>1.0034999999999887</c:v>
                </c:pt>
                <c:pt idx="207">
                  <c:v>1.0039999999999887</c:v>
                </c:pt>
                <c:pt idx="208">
                  <c:v>1.0044999999999886</c:v>
                </c:pt>
                <c:pt idx="209">
                  <c:v>1.0049999999999886</c:v>
                </c:pt>
                <c:pt idx="210">
                  <c:v>1.0054999999999885</c:v>
                </c:pt>
                <c:pt idx="211">
                  <c:v>1.0059999999999885</c:v>
                </c:pt>
                <c:pt idx="212">
                  <c:v>1.0064999999999884</c:v>
                </c:pt>
                <c:pt idx="213">
                  <c:v>1.0069999999999883</c:v>
                </c:pt>
                <c:pt idx="214">
                  <c:v>1.0074999999999883</c:v>
                </c:pt>
                <c:pt idx="215">
                  <c:v>1.0079999999999882</c:v>
                </c:pt>
                <c:pt idx="216">
                  <c:v>1.0084999999999882</c:v>
                </c:pt>
                <c:pt idx="217">
                  <c:v>1.0089999999999881</c:v>
                </c:pt>
                <c:pt idx="218">
                  <c:v>1.0094999999999881</c:v>
                </c:pt>
                <c:pt idx="219">
                  <c:v>1.009999999999988</c:v>
                </c:pt>
                <c:pt idx="220">
                  <c:v>1.010499999999988</c:v>
                </c:pt>
                <c:pt idx="221">
                  <c:v>1.0109999999999879</c:v>
                </c:pt>
                <c:pt idx="222">
                  <c:v>1.0114999999999879</c:v>
                </c:pt>
                <c:pt idx="223">
                  <c:v>1.0119999999999878</c:v>
                </c:pt>
                <c:pt idx="224">
                  <c:v>1.0124999999999877</c:v>
                </c:pt>
                <c:pt idx="225">
                  <c:v>1.0129999999999877</c:v>
                </c:pt>
                <c:pt idx="226">
                  <c:v>1.0134999999999876</c:v>
                </c:pt>
                <c:pt idx="227">
                  <c:v>1.0139999999999876</c:v>
                </c:pt>
                <c:pt idx="228">
                  <c:v>1.0144999999999875</c:v>
                </c:pt>
                <c:pt idx="229">
                  <c:v>1.0149999999999875</c:v>
                </c:pt>
                <c:pt idx="230">
                  <c:v>1.0154999999999874</c:v>
                </c:pt>
                <c:pt idx="231">
                  <c:v>1.0159999999999874</c:v>
                </c:pt>
                <c:pt idx="232">
                  <c:v>1.0164999999999873</c:v>
                </c:pt>
                <c:pt idx="233">
                  <c:v>1.0169999999999872</c:v>
                </c:pt>
                <c:pt idx="234">
                  <c:v>1.0174999999999872</c:v>
                </c:pt>
                <c:pt idx="235">
                  <c:v>1.0179999999999871</c:v>
                </c:pt>
                <c:pt idx="236">
                  <c:v>1.0184999999999871</c:v>
                </c:pt>
                <c:pt idx="237">
                  <c:v>1.018999999999987</c:v>
                </c:pt>
                <c:pt idx="238">
                  <c:v>1.019499999999987</c:v>
                </c:pt>
                <c:pt idx="239">
                  <c:v>1.0199999999999869</c:v>
                </c:pt>
                <c:pt idx="240">
                  <c:v>1.0204999999999869</c:v>
                </c:pt>
                <c:pt idx="241">
                  <c:v>1.0209999999999868</c:v>
                </c:pt>
                <c:pt idx="242">
                  <c:v>1.0214999999999868</c:v>
                </c:pt>
                <c:pt idx="243">
                  <c:v>1.0219999999999867</c:v>
                </c:pt>
                <c:pt idx="244">
                  <c:v>1.0224999999999866</c:v>
                </c:pt>
                <c:pt idx="245">
                  <c:v>1.0229999999999866</c:v>
                </c:pt>
                <c:pt idx="246">
                  <c:v>1.0234999999999865</c:v>
                </c:pt>
                <c:pt idx="247">
                  <c:v>1.0239999999999865</c:v>
                </c:pt>
                <c:pt idx="248">
                  <c:v>1.0244999999999864</c:v>
                </c:pt>
                <c:pt idx="249">
                  <c:v>1.0249999999999864</c:v>
                </c:pt>
                <c:pt idx="250">
                  <c:v>1.0254999999999863</c:v>
                </c:pt>
                <c:pt idx="251">
                  <c:v>1.0259999999999863</c:v>
                </c:pt>
                <c:pt idx="252">
                  <c:v>1.0264999999999862</c:v>
                </c:pt>
                <c:pt idx="253">
                  <c:v>1.0269999999999861</c:v>
                </c:pt>
                <c:pt idx="254">
                  <c:v>1.0274999999999861</c:v>
                </c:pt>
                <c:pt idx="255">
                  <c:v>1.027999999999986</c:v>
                </c:pt>
                <c:pt idx="256">
                  <c:v>1.028499999999986</c:v>
                </c:pt>
                <c:pt idx="257">
                  <c:v>1.0289999999999859</c:v>
                </c:pt>
                <c:pt idx="258">
                  <c:v>1.0294999999999859</c:v>
                </c:pt>
                <c:pt idx="259">
                  <c:v>1.0299999999999858</c:v>
                </c:pt>
                <c:pt idx="260">
                  <c:v>1.0304999999999858</c:v>
                </c:pt>
                <c:pt idx="261">
                  <c:v>1.0309999999999857</c:v>
                </c:pt>
                <c:pt idx="262">
                  <c:v>1.0314999999999857</c:v>
                </c:pt>
                <c:pt idx="263">
                  <c:v>1.0319999999999856</c:v>
                </c:pt>
                <c:pt idx="264">
                  <c:v>1.0324999999999855</c:v>
                </c:pt>
                <c:pt idx="265">
                  <c:v>1.0329999999999855</c:v>
                </c:pt>
                <c:pt idx="266">
                  <c:v>1.0334999999999854</c:v>
                </c:pt>
                <c:pt idx="267">
                  <c:v>1.0339999999999854</c:v>
                </c:pt>
                <c:pt idx="268">
                  <c:v>1.0344999999999853</c:v>
                </c:pt>
                <c:pt idx="269">
                  <c:v>1.0349999999999853</c:v>
                </c:pt>
                <c:pt idx="270">
                  <c:v>1.0354999999999852</c:v>
                </c:pt>
                <c:pt idx="271">
                  <c:v>1.0359999999999852</c:v>
                </c:pt>
                <c:pt idx="272">
                  <c:v>1.0364999999999851</c:v>
                </c:pt>
                <c:pt idx="273">
                  <c:v>1.036999999999985</c:v>
                </c:pt>
                <c:pt idx="274">
                  <c:v>1.037499999999985</c:v>
                </c:pt>
                <c:pt idx="275">
                  <c:v>1.0379999999999849</c:v>
                </c:pt>
                <c:pt idx="276">
                  <c:v>1.0384999999999849</c:v>
                </c:pt>
                <c:pt idx="277">
                  <c:v>1.0389999999999848</c:v>
                </c:pt>
                <c:pt idx="278">
                  <c:v>1.0394999999999848</c:v>
                </c:pt>
                <c:pt idx="279">
                  <c:v>1.0399999999999847</c:v>
                </c:pt>
                <c:pt idx="280">
                  <c:v>1.0404999999999847</c:v>
                </c:pt>
                <c:pt idx="281">
                  <c:v>1.0409999999999846</c:v>
                </c:pt>
                <c:pt idx="282">
                  <c:v>1.0414999999999845</c:v>
                </c:pt>
                <c:pt idx="283">
                  <c:v>1.0419999999999845</c:v>
                </c:pt>
                <c:pt idx="284">
                  <c:v>1.0424999999999844</c:v>
                </c:pt>
                <c:pt idx="285">
                  <c:v>1.0429999999999844</c:v>
                </c:pt>
                <c:pt idx="286">
                  <c:v>1.0434999999999843</c:v>
                </c:pt>
                <c:pt idx="287">
                  <c:v>1.0439999999999843</c:v>
                </c:pt>
                <c:pt idx="288">
                  <c:v>1.0444999999999842</c:v>
                </c:pt>
                <c:pt idx="289">
                  <c:v>1.0449999999999842</c:v>
                </c:pt>
                <c:pt idx="290">
                  <c:v>1.0454999999999841</c:v>
                </c:pt>
                <c:pt idx="291">
                  <c:v>1.0459999999999841</c:v>
                </c:pt>
                <c:pt idx="292">
                  <c:v>1.046499999999984</c:v>
                </c:pt>
                <c:pt idx="293">
                  <c:v>1.0469999999999839</c:v>
                </c:pt>
                <c:pt idx="294">
                  <c:v>1.0474999999999839</c:v>
                </c:pt>
                <c:pt idx="295">
                  <c:v>1.0479999999999838</c:v>
                </c:pt>
                <c:pt idx="296">
                  <c:v>1.0484999999999838</c:v>
                </c:pt>
                <c:pt idx="297">
                  <c:v>1.0489999999999837</c:v>
                </c:pt>
                <c:pt idx="298">
                  <c:v>1.0494999999999837</c:v>
                </c:pt>
                <c:pt idx="299">
                  <c:v>1.0499999999999836</c:v>
                </c:pt>
                <c:pt idx="300">
                  <c:v>1.0504999999999836</c:v>
                </c:pt>
                <c:pt idx="301">
                  <c:v>1.0509999999999835</c:v>
                </c:pt>
                <c:pt idx="302">
                  <c:v>1.0514999999999834</c:v>
                </c:pt>
                <c:pt idx="303">
                  <c:v>1.0519999999999834</c:v>
                </c:pt>
                <c:pt idx="304">
                  <c:v>1.0524999999999833</c:v>
                </c:pt>
                <c:pt idx="305">
                  <c:v>1.0529999999999833</c:v>
                </c:pt>
                <c:pt idx="306">
                  <c:v>1.0534999999999832</c:v>
                </c:pt>
                <c:pt idx="307">
                  <c:v>1.0539999999999832</c:v>
                </c:pt>
                <c:pt idx="308">
                  <c:v>1.0544999999999831</c:v>
                </c:pt>
                <c:pt idx="309">
                  <c:v>1.0549999999999831</c:v>
                </c:pt>
                <c:pt idx="310">
                  <c:v>1.055499999999983</c:v>
                </c:pt>
                <c:pt idx="311">
                  <c:v>1.055999999999983</c:v>
                </c:pt>
                <c:pt idx="312">
                  <c:v>1.0564999999999829</c:v>
                </c:pt>
                <c:pt idx="313">
                  <c:v>1.0569999999999828</c:v>
                </c:pt>
                <c:pt idx="314">
                  <c:v>1.0574999999999828</c:v>
                </c:pt>
                <c:pt idx="315">
                  <c:v>1.0579999999999827</c:v>
                </c:pt>
                <c:pt idx="316">
                  <c:v>1.0584999999999827</c:v>
                </c:pt>
                <c:pt idx="317">
                  <c:v>1.0589999999999826</c:v>
                </c:pt>
                <c:pt idx="318">
                  <c:v>1.0594999999999826</c:v>
                </c:pt>
                <c:pt idx="319">
                  <c:v>1.0599999999999825</c:v>
                </c:pt>
                <c:pt idx="320">
                  <c:v>1.0604999999999825</c:v>
                </c:pt>
                <c:pt idx="321">
                  <c:v>1.0609999999999824</c:v>
                </c:pt>
                <c:pt idx="322">
                  <c:v>1.0614999999999823</c:v>
                </c:pt>
                <c:pt idx="323">
                  <c:v>1.0619999999999823</c:v>
                </c:pt>
                <c:pt idx="324">
                  <c:v>1.0624999999999822</c:v>
                </c:pt>
                <c:pt idx="325">
                  <c:v>1.0629999999999822</c:v>
                </c:pt>
                <c:pt idx="326">
                  <c:v>1.0634999999999821</c:v>
                </c:pt>
                <c:pt idx="327">
                  <c:v>1.0639999999999821</c:v>
                </c:pt>
                <c:pt idx="328">
                  <c:v>1.064499999999982</c:v>
                </c:pt>
                <c:pt idx="329">
                  <c:v>1.064999999999982</c:v>
                </c:pt>
                <c:pt idx="330">
                  <c:v>1.0654999999999819</c:v>
                </c:pt>
                <c:pt idx="331">
                  <c:v>1.0659999999999819</c:v>
                </c:pt>
                <c:pt idx="332">
                  <c:v>1.0664999999999818</c:v>
                </c:pt>
                <c:pt idx="333">
                  <c:v>1.0669999999999817</c:v>
                </c:pt>
                <c:pt idx="334">
                  <c:v>1.0674999999999817</c:v>
                </c:pt>
                <c:pt idx="335">
                  <c:v>1.0679999999999816</c:v>
                </c:pt>
                <c:pt idx="336">
                  <c:v>1.0684999999999816</c:v>
                </c:pt>
                <c:pt idx="337">
                  <c:v>1.0689999999999815</c:v>
                </c:pt>
                <c:pt idx="338">
                  <c:v>1.0694999999999815</c:v>
                </c:pt>
                <c:pt idx="339">
                  <c:v>1.0699999999999814</c:v>
                </c:pt>
                <c:pt idx="340">
                  <c:v>1.0704999999999814</c:v>
                </c:pt>
                <c:pt idx="341">
                  <c:v>1.0709999999999813</c:v>
                </c:pt>
                <c:pt idx="342">
                  <c:v>1.0714999999999812</c:v>
                </c:pt>
                <c:pt idx="343">
                  <c:v>1.0719999999999812</c:v>
                </c:pt>
                <c:pt idx="344">
                  <c:v>1.0724999999999811</c:v>
                </c:pt>
                <c:pt idx="345">
                  <c:v>1.0729999999999811</c:v>
                </c:pt>
                <c:pt idx="346">
                  <c:v>1.073499999999981</c:v>
                </c:pt>
                <c:pt idx="347">
                  <c:v>1.073999999999981</c:v>
                </c:pt>
                <c:pt idx="348">
                  <c:v>1.0744999999999809</c:v>
                </c:pt>
                <c:pt idx="349">
                  <c:v>1.0749999999999809</c:v>
                </c:pt>
                <c:pt idx="350">
                  <c:v>1.0754999999999808</c:v>
                </c:pt>
                <c:pt idx="351">
                  <c:v>1.0759999999999807</c:v>
                </c:pt>
                <c:pt idx="352">
                  <c:v>1.0764999999999807</c:v>
                </c:pt>
                <c:pt idx="353">
                  <c:v>1.0769999999999806</c:v>
                </c:pt>
                <c:pt idx="354">
                  <c:v>1.0774999999999806</c:v>
                </c:pt>
                <c:pt idx="355">
                  <c:v>1.0779999999999805</c:v>
                </c:pt>
                <c:pt idx="356">
                  <c:v>1.0784999999999805</c:v>
                </c:pt>
                <c:pt idx="357">
                  <c:v>1.0789999999999804</c:v>
                </c:pt>
                <c:pt idx="358">
                  <c:v>1.0794999999999804</c:v>
                </c:pt>
                <c:pt idx="359">
                  <c:v>1.0799999999999803</c:v>
                </c:pt>
                <c:pt idx="360">
                  <c:v>1.0804999999999803</c:v>
                </c:pt>
                <c:pt idx="361">
                  <c:v>1.0809999999999802</c:v>
                </c:pt>
                <c:pt idx="362">
                  <c:v>1.0814999999999801</c:v>
                </c:pt>
                <c:pt idx="363">
                  <c:v>1.0819999999999801</c:v>
                </c:pt>
                <c:pt idx="364">
                  <c:v>1.08249999999998</c:v>
                </c:pt>
                <c:pt idx="365">
                  <c:v>1.08299999999998</c:v>
                </c:pt>
                <c:pt idx="366">
                  <c:v>1.0834999999999799</c:v>
                </c:pt>
                <c:pt idx="367">
                  <c:v>1.0839999999999799</c:v>
                </c:pt>
                <c:pt idx="368">
                  <c:v>1.0844999999999798</c:v>
                </c:pt>
                <c:pt idx="369">
                  <c:v>1.0849999999999798</c:v>
                </c:pt>
                <c:pt idx="370">
                  <c:v>1.0854999999999797</c:v>
                </c:pt>
                <c:pt idx="371">
                  <c:v>1.0859999999999796</c:v>
                </c:pt>
                <c:pt idx="372">
                  <c:v>1.0864999999999796</c:v>
                </c:pt>
                <c:pt idx="373">
                  <c:v>1.0869999999999795</c:v>
                </c:pt>
                <c:pt idx="374">
                  <c:v>1.0874999999999795</c:v>
                </c:pt>
                <c:pt idx="375">
                  <c:v>1.0879999999999794</c:v>
                </c:pt>
                <c:pt idx="376">
                  <c:v>1.0884999999999794</c:v>
                </c:pt>
                <c:pt idx="377">
                  <c:v>1.0889999999999793</c:v>
                </c:pt>
                <c:pt idx="378">
                  <c:v>1.0894999999999793</c:v>
                </c:pt>
                <c:pt idx="379">
                  <c:v>1.0899999999999792</c:v>
                </c:pt>
                <c:pt idx="380">
                  <c:v>1.0904999999999792</c:v>
                </c:pt>
                <c:pt idx="381">
                  <c:v>1.0909999999999791</c:v>
                </c:pt>
                <c:pt idx="382">
                  <c:v>1.091499999999979</c:v>
                </c:pt>
                <c:pt idx="383">
                  <c:v>1.091999999999979</c:v>
                </c:pt>
                <c:pt idx="384">
                  <c:v>1.0924999999999789</c:v>
                </c:pt>
                <c:pt idx="385">
                  <c:v>1.0929999999999789</c:v>
                </c:pt>
                <c:pt idx="386">
                  <c:v>1.0934999999999788</c:v>
                </c:pt>
                <c:pt idx="387">
                  <c:v>1.0939999999999788</c:v>
                </c:pt>
                <c:pt idx="388">
                  <c:v>1.0944999999999787</c:v>
                </c:pt>
                <c:pt idx="389">
                  <c:v>1.0949999999999787</c:v>
                </c:pt>
                <c:pt idx="390">
                  <c:v>1.0954999999999786</c:v>
                </c:pt>
                <c:pt idx="391">
                  <c:v>1.0959999999999785</c:v>
                </c:pt>
                <c:pt idx="392">
                  <c:v>1.0964999999999785</c:v>
                </c:pt>
                <c:pt idx="393">
                  <c:v>1.0969999999999784</c:v>
                </c:pt>
                <c:pt idx="394">
                  <c:v>1.0974999999999784</c:v>
                </c:pt>
                <c:pt idx="395">
                  <c:v>1.0979999999999783</c:v>
                </c:pt>
                <c:pt idx="396">
                  <c:v>1.0984999999999783</c:v>
                </c:pt>
                <c:pt idx="397">
                  <c:v>1.0989999999999782</c:v>
                </c:pt>
                <c:pt idx="398">
                  <c:v>1.0994999999999782</c:v>
                </c:pt>
                <c:pt idx="399">
                  <c:v>1.0999999999999781</c:v>
                </c:pt>
                <c:pt idx="400">
                  <c:v>1.1004999999999781</c:v>
                </c:pt>
                <c:pt idx="401">
                  <c:v>1.100999999999978</c:v>
                </c:pt>
                <c:pt idx="402">
                  <c:v>1.1014999999999779</c:v>
                </c:pt>
                <c:pt idx="403">
                  <c:v>1.1019999999999779</c:v>
                </c:pt>
                <c:pt idx="404">
                  <c:v>1.1024999999999778</c:v>
                </c:pt>
                <c:pt idx="405">
                  <c:v>1.1029999999999778</c:v>
                </c:pt>
                <c:pt idx="406">
                  <c:v>1.1034999999999777</c:v>
                </c:pt>
                <c:pt idx="407">
                  <c:v>1.1039999999999777</c:v>
                </c:pt>
                <c:pt idx="408">
                  <c:v>1.1044999999999776</c:v>
                </c:pt>
                <c:pt idx="409">
                  <c:v>1.1049999999999776</c:v>
                </c:pt>
                <c:pt idx="410">
                  <c:v>1.1054999999999775</c:v>
                </c:pt>
                <c:pt idx="411">
                  <c:v>1.1059999999999774</c:v>
                </c:pt>
                <c:pt idx="412">
                  <c:v>1.1064999999999774</c:v>
                </c:pt>
                <c:pt idx="413">
                  <c:v>1.1069999999999773</c:v>
                </c:pt>
                <c:pt idx="414">
                  <c:v>1.1074999999999773</c:v>
                </c:pt>
                <c:pt idx="415">
                  <c:v>1.1079999999999772</c:v>
                </c:pt>
                <c:pt idx="416">
                  <c:v>1.1084999999999772</c:v>
                </c:pt>
                <c:pt idx="417">
                  <c:v>1.1089999999999771</c:v>
                </c:pt>
                <c:pt idx="418">
                  <c:v>1.1094999999999771</c:v>
                </c:pt>
                <c:pt idx="419">
                  <c:v>1.109999999999977</c:v>
                </c:pt>
                <c:pt idx="420">
                  <c:v>1.1104999999999769</c:v>
                </c:pt>
                <c:pt idx="421">
                  <c:v>1.1109999999999769</c:v>
                </c:pt>
                <c:pt idx="422">
                  <c:v>1.1114999999999768</c:v>
                </c:pt>
                <c:pt idx="423">
                  <c:v>1.1119999999999768</c:v>
                </c:pt>
                <c:pt idx="424">
                  <c:v>1.1124999999999767</c:v>
                </c:pt>
                <c:pt idx="425">
                  <c:v>1.1129999999999767</c:v>
                </c:pt>
                <c:pt idx="426">
                  <c:v>1.1134999999999766</c:v>
                </c:pt>
                <c:pt idx="427">
                  <c:v>1.1139999999999766</c:v>
                </c:pt>
                <c:pt idx="428">
                  <c:v>1.1144999999999765</c:v>
                </c:pt>
                <c:pt idx="429">
                  <c:v>1.1149999999999765</c:v>
                </c:pt>
                <c:pt idx="430">
                  <c:v>1.1154999999999764</c:v>
                </c:pt>
                <c:pt idx="431">
                  <c:v>1.1159999999999763</c:v>
                </c:pt>
                <c:pt idx="432">
                  <c:v>1.1164999999999763</c:v>
                </c:pt>
                <c:pt idx="433">
                  <c:v>1.1169999999999762</c:v>
                </c:pt>
                <c:pt idx="434">
                  <c:v>1.1174999999999762</c:v>
                </c:pt>
                <c:pt idx="435">
                  <c:v>1.1179999999999761</c:v>
                </c:pt>
                <c:pt idx="436">
                  <c:v>1.1184999999999761</c:v>
                </c:pt>
                <c:pt idx="437">
                  <c:v>1.118999999999976</c:v>
                </c:pt>
                <c:pt idx="438">
                  <c:v>1.119499999999976</c:v>
                </c:pt>
                <c:pt idx="439">
                  <c:v>1.1199999999999759</c:v>
                </c:pt>
                <c:pt idx="440">
                  <c:v>1.1204999999999758</c:v>
                </c:pt>
                <c:pt idx="441">
                  <c:v>1.1209999999999758</c:v>
                </c:pt>
                <c:pt idx="442">
                  <c:v>1.1214999999999757</c:v>
                </c:pt>
                <c:pt idx="443">
                  <c:v>1.1219999999999757</c:v>
                </c:pt>
                <c:pt idx="444">
                  <c:v>1.1224999999999756</c:v>
                </c:pt>
                <c:pt idx="445">
                  <c:v>1.1229999999999756</c:v>
                </c:pt>
                <c:pt idx="446">
                  <c:v>1.1234999999999755</c:v>
                </c:pt>
                <c:pt idx="447">
                  <c:v>1.1239999999999755</c:v>
                </c:pt>
                <c:pt idx="448">
                  <c:v>1.1244999999999754</c:v>
                </c:pt>
                <c:pt idx="449">
                  <c:v>1.1249999999999754</c:v>
                </c:pt>
                <c:pt idx="450">
                  <c:v>1.1254999999999753</c:v>
                </c:pt>
                <c:pt idx="451">
                  <c:v>1.1259999999999752</c:v>
                </c:pt>
                <c:pt idx="452">
                  <c:v>1.1264999999999752</c:v>
                </c:pt>
                <c:pt idx="453">
                  <c:v>1.1269999999999751</c:v>
                </c:pt>
                <c:pt idx="454">
                  <c:v>1.1274999999999751</c:v>
                </c:pt>
                <c:pt idx="455">
                  <c:v>1.127999999999975</c:v>
                </c:pt>
                <c:pt idx="456">
                  <c:v>1.128499999999975</c:v>
                </c:pt>
                <c:pt idx="457">
                  <c:v>1.1289999999999749</c:v>
                </c:pt>
                <c:pt idx="458">
                  <c:v>1.1294999999999749</c:v>
                </c:pt>
                <c:pt idx="459">
                  <c:v>1.1299999999999748</c:v>
                </c:pt>
                <c:pt idx="460">
                  <c:v>1.1304999999999747</c:v>
                </c:pt>
                <c:pt idx="461">
                  <c:v>1.1309999999999747</c:v>
                </c:pt>
                <c:pt idx="462">
                  <c:v>1.1314999999999746</c:v>
                </c:pt>
                <c:pt idx="463">
                  <c:v>1.1319999999999746</c:v>
                </c:pt>
                <c:pt idx="464">
                  <c:v>1.1324999999999745</c:v>
                </c:pt>
                <c:pt idx="465">
                  <c:v>1.1329999999999745</c:v>
                </c:pt>
                <c:pt idx="466">
                  <c:v>1.1334999999999744</c:v>
                </c:pt>
                <c:pt idx="467">
                  <c:v>1.1339999999999744</c:v>
                </c:pt>
                <c:pt idx="468">
                  <c:v>1.1344999999999743</c:v>
                </c:pt>
                <c:pt idx="469">
                  <c:v>1.1349999999999743</c:v>
                </c:pt>
                <c:pt idx="470">
                  <c:v>1.1354999999999742</c:v>
                </c:pt>
                <c:pt idx="471">
                  <c:v>1.1359999999999741</c:v>
                </c:pt>
                <c:pt idx="472">
                  <c:v>1.1364999999999741</c:v>
                </c:pt>
                <c:pt idx="473">
                  <c:v>1.136999999999974</c:v>
                </c:pt>
                <c:pt idx="474">
                  <c:v>1.137499999999974</c:v>
                </c:pt>
                <c:pt idx="475">
                  <c:v>1.1379999999999739</c:v>
                </c:pt>
                <c:pt idx="476">
                  <c:v>1.1384999999999739</c:v>
                </c:pt>
                <c:pt idx="477">
                  <c:v>1.1389999999999738</c:v>
                </c:pt>
                <c:pt idx="478">
                  <c:v>1.1394999999999738</c:v>
                </c:pt>
                <c:pt idx="479">
                  <c:v>1.1399999999999737</c:v>
                </c:pt>
                <c:pt idx="480">
                  <c:v>1.1404999999999736</c:v>
                </c:pt>
                <c:pt idx="481">
                  <c:v>1.1409999999999736</c:v>
                </c:pt>
                <c:pt idx="482">
                  <c:v>1.1414999999999735</c:v>
                </c:pt>
                <c:pt idx="483">
                  <c:v>1.1419999999999735</c:v>
                </c:pt>
                <c:pt idx="484">
                  <c:v>1.1424999999999734</c:v>
                </c:pt>
                <c:pt idx="485">
                  <c:v>1.1429999999999734</c:v>
                </c:pt>
                <c:pt idx="486">
                  <c:v>1.1434999999999733</c:v>
                </c:pt>
                <c:pt idx="487">
                  <c:v>1.1439999999999733</c:v>
                </c:pt>
                <c:pt idx="488">
                  <c:v>1.1444999999999732</c:v>
                </c:pt>
                <c:pt idx="489">
                  <c:v>1.1449999999999732</c:v>
                </c:pt>
                <c:pt idx="490">
                  <c:v>1.1454999999999731</c:v>
                </c:pt>
                <c:pt idx="491">
                  <c:v>1.145999999999973</c:v>
                </c:pt>
                <c:pt idx="492">
                  <c:v>1.146499999999973</c:v>
                </c:pt>
                <c:pt idx="493">
                  <c:v>1.1469999999999729</c:v>
                </c:pt>
                <c:pt idx="494">
                  <c:v>1.1474999999999729</c:v>
                </c:pt>
                <c:pt idx="495">
                  <c:v>1.1479999999999728</c:v>
                </c:pt>
              </c:numCache>
            </c:numRef>
          </c:xVal>
          <c:yVal>
            <c:numRef>
              <c:f>演算処理!$AH$33:$AH$528</c:f>
              <c:numCache>
                <c:formatCode>General</c:formatCode>
                <c:ptCount val="496"/>
                <c:pt idx="0">
                  <c:v>-17.358978931455617</c:v>
                </c:pt>
                <c:pt idx="1">
                  <c:v>-17.305282064942556</c:v>
                </c:pt>
                <c:pt idx="2">
                  <c:v>-17.251398648639164</c:v>
                </c:pt>
                <c:pt idx="3">
                  <c:v>-17.197326923376803</c:v>
                </c:pt>
                <c:pt idx="4">
                  <c:v>-17.143065107246503</c:v>
                </c:pt>
                <c:pt idx="5">
                  <c:v>-17.088611395225676</c:v>
                </c:pt>
                <c:pt idx="6">
                  <c:v>-17.03396395879771</c:v>
                </c:pt>
                <c:pt idx="7">
                  <c:v>-16.979120945564489</c:v>
                </c:pt>
                <c:pt idx="8">
                  <c:v>-16.924080478851522</c:v>
                </c:pt>
                <c:pt idx="9">
                  <c:v>-16.868840657305675</c:v>
                </c:pt>
                <c:pt idx="10">
                  <c:v>-16.813399554485322</c:v>
                </c:pt>
                <c:pt idx="11">
                  <c:v>-16.757755218442764</c:v>
                </c:pt>
                <c:pt idx="12">
                  <c:v>-16.701905671298707</c:v>
                </c:pt>
                <c:pt idx="13">
                  <c:v>-16.64584890880889</c:v>
                </c:pt>
                <c:pt idx="14">
                  <c:v>-16.589582899922341</c:v>
                </c:pt>
                <c:pt idx="15">
                  <c:v>-16.53310558633148</c:v>
                </c:pt>
                <c:pt idx="16">
                  <c:v>-16.47641488201366</c:v>
                </c:pt>
                <c:pt idx="17">
                  <c:v>-16.419508672764152</c:v>
                </c:pt>
                <c:pt idx="18">
                  <c:v>-16.362384815720333</c:v>
                </c:pt>
                <c:pt idx="19">
                  <c:v>-16.305041138876895</c:v>
                </c:pt>
                <c:pt idx="20">
                  <c:v>-16.247475440592105</c:v>
                </c:pt>
                <c:pt idx="21">
                  <c:v>-16.189685489084745</c:v>
                </c:pt>
                <c:pt idx="22">
                  <c:v>-16.131669021921624</c:v>
                </c:pt>
                <c:pt idx="23">
                  <c:v>-16.073423745495646</c:v>
                </c:pt>
                <c:pt idx="24">
                  <c:v>-16.014947334494149</c:v>
                </c:pt>
                <c:pt idx="25">
                  <c:v>-15.956237431357296</c:v>
                </c:pt>
                <c:pt idx="26">
                  <c:v>-15.897291645726611</c:v>
                </c:pt>
                <c:pt idx="27">
                  <c:v>-15.838107553883203</c:v>
                </c:pt>
                <c:pt idx="28">
                  <c:v>-15.778682698175819</c:v>
                </c:pt>
                <c:pt idx="29">
                  <c:v>-15.71901458643829</c:v>
                </c:pt>
                <c:pt idx="30">
                  <c:v>-15.659100691396461</c:v>
                </c:pt>
                <c:pt idx="31">
                  <c:v>-15.598938450064349</c:v>
                </c:pt>
                <c:pt idx="32">
                  <c:v>-15.53852526312933</c:v>
                </c:pt>
                <c:pt idx="33">
                  <c:v>-15.477858494326389</c:v>
                </c:pt>
                <c:pt idx="34">
                  <c:v>-15.416935469801132</c:v>
                </c:pt>
                <c:pt idx="35">
                  <c:v>-15.355753477461487</c:v>
                </c:pt>
                <c:pt idx="36">
                  <c:v>-15.294309766318012</c:v>
                </c:pt>
                <c:pt idx="37">
                  <c:v>-15.232601545812638</c:v>
                </c:pt>
                <c:pt idx="38">
                  <c:v>-15.170625985135782</c:v>
                </c:pt>
                <c:pt idx="39">
                  <c:v>-15.108380212531642</c:v>
                </c:pt>
                <c:pt idx="40">
                  <c:v>-15.045861314591702</c:v>
                </c:pt>
                <c:pt idx="41">
                  <c:v>-14.983066335536321</c:v>
                </c:pt>
                <c:pt idx="42">
                  <c:v>-14.919992276484226</c:v>
                </c:pt>
                <c:pt idx="43">
                  <c:v>-14.856636094710034</c:v>
                </c:pt>
                <c:pt idx="44">
                  <c:v>-14.792994702889633</c:v>
                </c:pt>
                <c:pt idx="45">
                  <c:v>-14.729064968333441</c:v>
                </c:pt>
                <c:pt idx="46">
                  <c:v>-14.664843712207485</c:v>
                </c:pt>
                <c:pt idx="47">
                  <c:v>-14.6003277087424</c:v>
                </c:pt>
                <c:pt idx="48">
                  <c:v>-14.535513684430247</c:v>
                </c:pt>
                <c:pt idx="49">
                  <c:v>-14.47039831720935</c:v>
                </c:pt>
                <c:pt idx="50">
                  <c:v>-14.404978235637094</c:v>
                </c:pt>
                <c:pt idx="51">
                  <c:v>-14.339250018050841</c:v>
                </c:pt>
                <c:pt idx="52">
                  <c:v>-14.273210191717139</c:v>
                </c:pt>
                <c:pt idx="53">
                  <c:v>-14.206855231969319</c:v>
                </c:pt>
                <c:pt idx="54">
                  <c:v>-14.140181561333712</c:v>
                </c:pt>
                <c:pt idx="55">
                  <c:v>-14.073185548644755</c:v>
                </c:pt>
                <c:pt idx="56">
                  <c:v>-14.005863508149197</c:v>
                </c:pt>
                <c:pt idx="57">
                  <c:v>-13.938211698599805</c:v>
                </c:pt>
                <c:pt idx="58">
                  <c:v>-13.87022632233891</c:v>
                </c:pt>
                <c:pt idx="59">
                  <c:v>-13.801903524372307</c:v>
                </c:pt>
                <c:pt idx="60">
                  <c:v>-13.733239391433775</c:v>
                </c:pt>
                <c:pt idx="61">
                  <c:v>-13.66422995104112</c:v>
                </c:pt>
                <c:pt idx="62">
                  <c:v>-13.594871170544085</c:v>
                </c:pt>
                <c:pt idx="63">
                  <c:v>-13.525158956164972</c:v>
                </c:pt>
                <c:pt idx="64">
                  <c:v>-13.455089152032656</c:v>
                </c:pt>
                <c:pt idx="65">
                  <c:v>-13.38465753921108</c:v>
                </c:pt>
                <c:pt idx="66">
                  <c:v>-13.313859834722964</c:v>
                </c:pt>
                <c:pt idx="67">
                  <c:v>-13.242691690569925</c:v>
                </c:pt>
                <c:pt idx="68">
                  <c:v>-13.171148692750265</c:v>
                </c:pt>
                <c:pt idx="69">
                  <c:v>-13.099226360275624</c:v>
                </c:pt>
                <c:pt idx="70">
                  <c:v>-13.026920144188061</c:v>
                </c:pt>
                <c:pt idx="71">
                  <c:v>-12.954225426579097</c:v>
                </c:pt>
                <c:pt idx="72">
                  <c:v>-12.8811375196125</c:v>
                </c:pt>
                <c:pt idx="73">
                  <c:v>-12.807651664552861</c:v>
                </c:pt>
                <c:pt idx="74">
                  <c:v>-12.733763030801867</c:v>
                </c:pt>
                <c:pt idx="75">
                  <c:v>-12.659466714944742</c:v>
                </c:pt>
                <c:pt idx="76">
                  <c:v>-12.584757739809469</c:v>
                </c:pt>
                <c:pt idx="77">
                  <c:v>-12.50963105354138</c:v>
                </c:pt>
                <c:pt idx="78">
                  <c:v>-12.434081528696272</c:v>
                </c:pt>
                <c:pt idx="79">
                  <c:v>-12.358103961355392</c:v>
                </c:pt>
                <c:pt idx="80">
                  <c:v>-12.281693070265852</c:v>
                </c:pt>
                <c:pt idx="81">
                  <c:v>-12.204843496010431</c:v>
                </c:pt>
                <c:pt idx="82">
                  <c:v>-12.127549800210959</c:v>
                </c:pt>
                <c:pt idx="83">
                  <c:v>-12.049806464770382</c:v>
                </c:pt>
                <c:pt idx="84">
                  <c:v>-11.971607891157861</c:v>
                </c:pt>
                <c:pt idx="85">
                  <c:v>-11.892948399743219</c:v>
                </c:pt>
                <c:pt idx="86">
                  <c:v>-11.813822229186293</c:v>
                </c:pt>
                <c:pt idx="87">
                  <c:v>-11.734223535887915</c:v>
                </c:pt>
                <c:pt idx="88">
                  <c:v>-11.654146393509532</c:v>
                </c:pt>
                <c:pt idx="89">
                  <c:v>-11.573584792569395</c:v>
                </c:pt>
                <c:pt idx="90">
                  <c:v>-11.492532640123581</c:v>
                </c:pt>
                <c:pt idx="91">
                  <c:v>-11.410983759540997</c:v>
                </c:pt>
                <c:pt idx="92">
                  <c:v>-11.328931890382332</c:v>
                </c:pt>
                <c:pt idx="93">
                  <c:v>-11.246370688393725</c:v>
                </c:pt>
                <c:pt idx="94">
                  <c:v>-11.163293725626735</c:v>
                </c:pt>
                <c:pt idx="95">
                  <c:v>-11.079694490697431</c:v>
                </c:pt>
                <c:pt idx="96">
                  <c:v>-10.995566389198343</c:v>
                </c:pt>
                <c:pt idx="97">
                  <c:v>-10.910902744278028</c:v>
                </c:pt>
                <c:pt idx="98">
                  <c:v>-10.825696797404692</c:v>
                </c:pt>
                <c:pt idx="99">
                  <c:v>-10.73994170933128</c:v>
                </c:pt>
                <c:pt idx="100">
                  <c:v>-10.653630561281135</c:v>
                </c:pt>
                <c:pt idx="101">
                  <c:v>-10.566756356374867</c:v>
                </c:pt>
                <c:pt idx="102">
                  <c:v>-10.479312021320833</c:v>
                </c:pt>
                <c:pt idx="103">
                  <c:v>-10.391290408393562</c:v>
                </c:pt>
                <c:pt idx="104">
                  <c:v>-10.302684297726465</c:v>
                </c:pt>
                <c:pt idx="105">
                  <c:v>-10.213486399947207</c:v>
                </c:pt>
                <c:pt idx="106">
                  <c:v>-10.123689359187091</c:v>
                </c:pt>
                <c:pt idx="107">
                  <c:v>-10.033285756497568</c:v>
                </c:pt>
                <c:pt idx="108">
                  <c:v>-9.9422681137105577</c:v>
                </c:pt>
                <c:pt idx="109">
                  <c:v>-9.8506288977818741</c:v>
                </c:pt>
                <c:pt idx="110">
                  <c:v>-9.7583605256605992</c:v>
                </c:pt>
                <c:pt idx="111">
                  <c:v>-9.665455369730612</c:v>
                </c:pt>
                <c:pt idx="112">
                  <c:v>-9.5719057638744758</c:v>
                </c:pt>
                <c:pt idx="113">
                  <c:v>-9.4777040102143477</c:v>
                </c:pt>
                <c:pt idx="114">
                  <c:v>-9.3828423865883455</c:v>
                </c:pt>
                <c:pt idx="115">
                  <c:v>-9.2873131548267533</c:v>
                </c:pt>
                <c:pt idx="116">
                  <c:v>-9.1911085698969544</c:v>
                </c:pt>
                <c:pt idx="117">
                  <c:v>-9.0942208899921226</c:v>
                </c:pt>
                <c:pt idx="118">
                  <c:v>-8.9966423876448705</c:v>
                </c:pt>
                <c:pt idx="119">
                  <c:v>-8.8983653619536405</c:v>
                </c:pt>
                <c:pt idx="120">
                  <c:v>-8.7993821520171522</c:v>
                </c:pt>
                <c:pt idx="121">
                  <c:v>-8.6996851516798799</c:v>
                </c:pt>
                <c:pt idx="122">
                  <c:v>-8.5992668256999565</c:v>
                </c:pt>
                <c:pt idx="123">
                  <c:v>-8.4981197274603364</c:v>
                </c:pt>
                <c:pt idx="124">
                  <c:v>-8.3962365183534651</c:v>
                </c:pt>
                <c:pt idx="125">
                  <c:v>-8.2936099889807622</c:v>
                </c:pt>
                <c:pt idx="126">
                  <c:v>-8.1902330823193878</c:v>
                </c:pt>
                <c:pt idx="127">
                  <c:v>-8.0860989190209391</c:v>
                </c:pt>
                <c:pt idx="128">
                  <c:v>-7.9812008250202551</c:v>
                </c:pt>
                <c:pt idx="129">
                  <c:v>-7.8755323616462611</c:v>
                </c:pt>
                <c:pt idx="130">
                  <c:v>-7.7690873584421407</c:v>
                </c:pt>
                <c:pt idx="131">
                  <c:v>-7.6618599489183739</c:v>
                </c:pt>
                <c:pt idx="132">
                  <c:v>-7.5538446094789933</c:v>
                </c:pt>
                <c:pt idx="133">
                  <c:v>-7.4450362017804386</c:v>
                </c:pt>
                <c:pt idx="134">
                  <c:v>-7.335430018801345</c:v>
                </c:pt>
                <c:pt idx="135">
                  <c:v>-7.225021834922698</c:v>
                </c:pt>
                <c:pt idx="136">
                  <c:v>-7.1138079603392104</c:v>
                </c:pt>
                <c:pt idx="137">
                  <c:v>-7.0017853001462784</c:v>
                </c:pt>
                <c:pt idx="138">
                  <c:v>-6.8889514184704677</c:v>
                </c:pt>
                <c:pt idx="139">
                  <c:v>-6.7753046080369241</c:v>
                </c:pt>
                <c:pt idx="140">
                  <c:v>-6.6608439655929139</c:v>
                </c:pt>
                <c:pt idx="141">
                  <c:v>-6.5455694736338534</c:v>
                </c:pt>
                <c:pt idx="142">
                  <c:v>-6.4294820889052096</c:v>
                </c:pt>
                <c:pt idx="143">
                  <c:v>-6.3125838381815189</c:v>
                </c:pt>
                <c:pt idx="144">
                  <c:v>-6.194877921851706</c:v>
                </c:pt>
                <c:pt idx="145">
                  <c:v>-6.0763688258666759</c:v>
                </c:pt>
                <c:pt idx="146">
                  <c:v>-5.9570624426318375</c:v>
                </c:pt>
                <c:pt idx="147">
                  <c:v>-5.8369662014513599</c:v>
                </c:pt>
                <c:pt idx="148">
                  <c:v>-5.7160892091535311</c:v>
                </c:pt>
                <c:pt idx="149">
                  <c:v>-5.5944424015449092</c:v>
                </c:pt>
                <c:pt idx="150">
                  <c:v>-5.4720387063549039</c:v>
                </c:pt>
                <c:pt idx="151">
                  <c:v>-5.3488932183405034</c:v>
                </c:pt>
                <c:pt idx="152">
                  <c:v>-5.2250233872210741</c:v>
                </c:pt>
                <c:pt idx="153">
                  <c:v>-5.1004492191029307</c:v>
                </c:pt>
                <c:pt idx="154">
                  <c:v>-4.975193492032183</c:v>
                </c:pt>
                <c:pt idx="155">
                  <c:v>-4.8492819862775454</c:v>
                </c:pt>
                <c:pt idx="156">
                  <c:v>-4.7227437298899115</c:v>
                </c:pt>
                <c:pt idx="157">
                  <c:v>-4.5956112600096315</c:v>
                </c:pt>
                <c:pt idx="158">
                  <c:v>-4.4679209002901805</c:v>
                </c:pt>
                <c:pt idx="159">
                  <c:v>-4.3397130546748617</c:v>
                </c:pt>
                <c:pt idx="160">
                  <c:v>-4.2110325175952301</c:v>
                </c:pt>
                <c:pt idx="161">
                  <c:v>-4.0819288004505614</c:v>
                </c:pt>
                <c:pt idx="162">
                  <c:v>-3.9524564739719992</c:v>
                </c:pt>
                <c:pt idx="163">
                  <c:v>-3.8226755257633362</c:v>
                </c:pt>
                <c:pt idx="164">
                  <c:v>-3.6926517319390095</c:v>
                </c:pt>
                <c:pt idx="165">
                  <c:v>-3.5624570413393735</c:v>
                </c:pt>
                <c:pt idx="166">
                  <c:v>-3.4321699702874198</c:v>
                </c:pt>
                <c:pt idx="167">
                  <c:v>-3.3018760052520664</c:v>
                </c:pt>
                <c:pt idx="168">
                  <c:v>-3.1716680100962829</c:v>
                </c:pt>
                <c:pt idx="169">
                  <c:v>-3.0416466338072183</c:v>
                </c:pt>
                <c:pt idx="170">
                  <c:v>-2.9119207137282368</c:v>
                </c:pt>
                <c:pt idx="171">
                  <c:v>-2.7826076683389918</c:v>
                </c:pt>
                <c:pt idx="172">
                  <c:v>-2.6538338725632342</c:v>
                </c:pt>
                <c:pt idx="173">
                  <c:v>-2.5257350074331226</c:v>
                </c:pt>
                <c:pt idx="174">
                  <c:v>-2.3984563747182155</c:v>
                </c:pt>
                <c:pt idx="175">
                  <c:v>-2.2721531658609431</c:v>
                </c:pt>
                <c:pt idx="176">
                  <c:v>-2.1469906732761213</c:v>
                </c:pt>
                <c:pt idx="177">
                  <c:v>-2.0231444308164122</c:v>
                </c:pt>
                <c:pt idx="178">
                  <c:v>-1.9008002690282231</c:v>
                </c:pt>
                <c:pt idx="179">
                  <c:v>-1.7801542697914057</c:v>
                </c:pt>
                <c:pt idx="180">
                  <c:v>-1.6614126041302921</c:v>
                </c:pt>
                <c:pt idx="181">
                  <c:v>-1.5447912364933294</c:v>
                </c:pt>
                <c:pt idx="182">
                  <c:v>-1.4305154787276122</c:v>
                </c:pt>
                <c:pt idx="183">
                  <c:v>-1.3188193774318502</c:v>
                </c:pt>
                <c:pt idx="184">
                  <c:v>-1.2099449194703267</c:v>
                </c:pt>
                <c:pt idx="185">
                  <c:v>-1.1041410422811879</c:v>
                </c:pt>
                <c:pt idx="186">
                  <c:v>-1.0016624383126898</c:v>
                </c:pt>
                <c:pt idx="187">
                  <c:v>-0.90276814654559123</c:v>
                </c:pt>
                <c:pt idx="188">
                  <c:v>-0.80771992865162734</c:v>
                </c:pt>
                <c:pt idx="189">
                  <c:v>-0.71678043288908522</c:v>
                </c:pt>
                <c:pt idx="190">
                  <c:v>-0.63021115528473581</c:v>
                </c:pt>
                <c:pt idx="191">
                  <c:v>-0.54827021485970306</c:v>
                </c:pt>
                <c:pt idx="192">
                  <c:v>-0.47120996741531107</c:v>
                </c:pt>
                <c:pt idx="193">
                  <c:v>-0.3992744904111783</c:v>
                </c:pt>
                <c:pt idx="194">
                  <c:v>-0.33269697937676967</c:v>
                </c:pt>
                <c:pt idx="195">
                  <c:v>-0.27169710367124811</c:v>
                </c:pt>
                <c:pt idx="196">
                  <c:v>-0.21647837577828466</c:v>
                </c:pt>
                <c:pt idx="197">
                  <c:v>-0.16722559321561503</c:v>
                </c:pt>
                <c:pt idx="198">
                  <c:v>-0.12410241510454141</c:v>
                </c:pt>
                <c:pt idx="199">
                  <c:v>-8.7249136103259961E-2</c:v>
                </c:pt>
                <c:pt idx="200">
                  <c:v>-5.6780718489124485E-2</c:v>
                </c:pt>
                <c:pt idx="201">
                  <c:v>-3.2785138555542132E-2</c:v>
                </c:pt>
                <c:pt idx="202">
                  <c:v>-1.5322096216660343E-2</c:v>
                </c:pt>
                <c:pt idx="203">
                  <c:v>-4.4221270202644625E-3</c:v>
                </c:pt>
                <c:pt idx="204">
                  <c:v>-8.6144065654430156E-5</c:v>
                </c:pt>
                <c:pt idx="205">
                  <c:v>-2.2854241748954786E-3</c:v>
                </c:pt>
                <c:pt idx="206">
                  <c:v>-1.0962038752384634E-2</c:v>
                </c:pt>
                <c:pt idx="207">
                  <c:v>-2.6029715830683871E-2</c:v>
                </c:pt>
                <c:pt idx="208">
                  <c:v>-4.7375106584278764E-2</c:v>
                </c:pt>
                <c:pt idx="209">
                  <c:v>-7.4859417782077886E-2</c:v>
                </c:pt>
                <c:pt idx="210">
                  <c:v>-0.10832036181846887</c:v>
                </c:pt>
                <c:pt idx="211">
                  <c:v>-0.14757436853189862</c:v>
                </c:pt>
                <c:pt idx="212">
                  <c:v>-0.19241899823281947</c:v>
                </c:pt>
                <c:pt idx="213">
                  <c:v>-0.24263549327932976</c:v>
                </c:pt>
                <c:pt idx="214">
                  <c:v>-0.29799140604377544</c:v>
                </c:pt>
                <c:pt idx="215">
                  <c:v>-0.35824324394686358</c:v>
                </c:pt>
                <c:pt idx="216">
                  <c:v>-0.42313907702211917</c:v>
                </c:pt>
                <c:pt idx="217">
                  <c:v>-0.49242105976709738</c:v>
                </c:pt>
                <c:pt idx="218">
                  <c:v>-0.56582782636388484</c:v>
                </c:pt>
                <c:pt idx="219">
                  <c:v>-0.64309672623952874</c:v>
                </c:pt>
                <c:pt idx="220">
                  <c:v>-0.72396587495849696</c:v>
                </c:pt>
                <c:pt idx="221">
                  <c:v>-0.80817600322250294</c:v>
                </c:pt>
                <c:pt idx="222">
                  <c:v>-0.89547209400277106</c:v>
                </c:pt>
                <c:pt idx="223">
                  <c:v>-0.98560480432940012</c:v>
                </c:pt>
                <c:pt idx="224">
                  <c:v>-1.0783316738719473</c:v>
                </c:pt>
                <c:pt idx="225">
                  <c:v>-1.1734181270970898</c:v>
                </c:pt>
                <c:pt idx="226">
                  <c:v>-1.2706382794726543</c:v>
                </c:pt>
                <c:pt idx="227">
                  <c:v>-1.3697755609434201</c:v>
                </c:pt>
                <c:pt idx="228">
                  <c:v>-1.4706231718043106</c:v>
                </c:pt>
                <c:pt idx="229">
                  <c:v>-1.5729843872390727</c:v>
                </c:pt>
                <c:pt idx="230">
                  <c:v>-1.6766727272865762</c:v>
                </c:pt>
                <c:pt idx="231">
                  <c:v>-1.7815120089551724</c:v>
                </c:pt>
                <c:pt idx="232">
                  <c:v>-1.8873362967376845</c:v>
                </c:pt>
                <c:pt idx="233">
                  <c:v>-1.993989766991465</c:v>
                </c:pt>
                <c:pt idx="234">
                  <c:v>-2.1013265006274424</c:v>
                </c:pt>
                <c:pt idx="235">
                  <c:v>-2.2092102173824482</c:v>
                </c:pt>
                <c:pt idx="236">
                  <c:v>-2.3175139636957747</c:v>
                </c:pt>
                <c:pt idx="237">
                  <c:v>-2.4261197649279778</c:v>
                </c:pt>
                <c:pt idx="238">
                  <c:v>-2.5349182513908532</c:v>
                </c:pt>
                <c:pt idx="239">
                  <c:v>-2.6438082664336098</c:v>
                </c:pt>
                <c:pt idx="240">
                  <c:v>-2.7526964636742264</c:v>
                </c:pt>
                <c:pt idx="241">
                  <c:v>-2.8614968993937411</c:v>
                </c:pt>
                <c:pt idx="242">
                  <c:v>-2.9701306251305652</c:v>
                </c:pt>
                <c:pt idx="243">
                  <c:v>-3.0785252846293898</c:v>
                </c:pt>
                <c:pt idx="244">
                  <c:v>-3.1866147185118034</c:v>
                </c:pt>
                <c:pt idx="245">
                  <c:v>-3.2943385793437936</c:v>
                </c:pt>
                <c:pt idx="246">
                  <c:v>-3.4016419591700982</c:v>
                </c:pt>
                <c:pt idx="247">
                  <c:v>-3.508475031065184</c:v>
                </c:pt>
                <c:pt idx="248">
                  <c:v>-3.6147927058059031</c:v>
                </c:pt>
                <c:pt idx="249">
                  <c:v>-3.7205543043939477</c:v>
                </c:pt>
                <c:pt idx="250">
                  <c:v>-3.8257232468434337</c:v>
                </c:pt>
                <c:pt idx="251">
                  <c:v>-3.9302667573875461</c:v>
                </c:pt>
                <c:pt idx="252">
                  <c:v>-4.0341555860481657</c:v>
                </c:pt>
                <c:pt idx="253">
                  <c:v>-4.1373637463402853</c:v>
                </c:pt>
                <c:pt idx="254">
                  <c:v>-4.2398682687504898</c:v>
                </c:pt>
                <c:pt idx="255">
                  <c:v>-4.3416489695237646</c:v>
                </c:pt>
                <c:pt idx="256">
                  <c:v>-4.4426882342157352</c:v>
                </c:pt>
                <c:pt idx="257">
                  <c:v>-4.5429708154118318</c:v>
                </c:pt>
                <c:pt idx="258">
                  <c:v>-4.6424836439765027</c:v>
                </c:pt>
                <c:pt idx="259">
                  <c:v>-4.7412156531737306</c:v>
                </c:pt>
                <c:pt idx="260">
                  <c:v>-4.8391576149889755</c:v>
                </c:pt>
                <c:pt idx="261">
                  <c:v>-4.9363019879833949</c:v>
                </c:pt>
                <c:pt idx="262">
                  <c:v>-5.0326427760168873</c:v>
                </c:pt>
                <c:pt idx="263">
                  <c:v>-5.1281753971922059</c:v>
                </c:pt>
                <c:pt idx="264">
                  <c:v>-5.2228965623890282</c:v>
                </c:pt>
                <c:pt idx="265">
                  <c:v>-5.3168041627797304</c:v>
                </c:pt>
                <c:pt idx="266">
                  <c:v>-5.4098971657429749</c:v>
                </c:pt>
                <c:pt idx="267">
                  <c:v>-5.5021755186170127</c:v>
                </c:pt>
                <c:pt idx="268">
                  <c:v>-5.5936400597621159</c:v>
                </c:pt>
                <c:pt idx="269">
                  <c:v>-5.6842924364292369</c:v>
                </c:pt>
                <c:pt idx="270">
                  <c:v>-5.7741350289594751</c:v>
                </c:pt>
                <c:pt idx="271">
                  <c:v>-5.8631708808665834</c:v>
                </c:pt>
                <c:pt idx="272">
                  <c:v>-5.9514036343815828</c:v>
                </c:pt>
                <c:pt idx="273">
                  <c:v>-6.0388374710646353</c:v>
                </c:pt>
                <c:pt idx="274">
                  <c:v>-6.1254770571142769</c:v>
                </c:pt>
                <c:pt idx="275">
                  <c:v>-6.2113274930287998</c:v>
                </c:pt>
                <c:pt idx="276">
                  <c:v>-6.2963942672970754</c:v>
                </c:pt>
                <c:pt idx="277">
                  <c:v>-6.3806832138182488</c:v>
                </c:pt>
                <c:pt idx="278">
                  <c:v>-6.464200472770675</c:v>
                </c:pt>
                <c:pt idx="279">
                  <c:v>-6.5469524546695981</c:v>
                </c:pt>
                <c:pt idx="280">
                  <c:v>-6.6289458073721041</c:v>
                </c:pt>
                <c:pt idx="281">
                  <c:v>-6.7101873858046428</c:v>
                </c:pt>
                <c:pt idx="282">
                  <c:v>-6.7906842242050827</c:v>
                </c:pt>
                <c:pt idx="283">
                  <c:v>-6.870443510686278</c:v>
                </c:pt>
                <c:pt idx="284">
                  <c:v>-6.9494725639422139</c:v>
                </c:pt>
                <c:pt idx="285">
                  <c:v>-7.027778811931304</c:v>
                </c:pt>
                <c:pt idx="286">
                  <c:v>-7.1053697723834874</c:v>
                </c:pt>
                <c:pt idx="287">
                  <c:v>-7.1822530349893823</c:v>
                </c:pt>
                <c:pt idx="288">
                  <c:v>-7.2584362451403814</c:v>
                </c:pt>
                <c:pt idx="289">
                  <c:v>-7.3339270890984789</c:v>
                </c:pt>
                <c:pt idx="290">
                  <c:v>-7.4087332804836334</c:v>
                </c:pt>
                <c:pt idx="291">
                  <c:v>-7.4828625479754578</c:v>
                </c:pt>
                <c:pt idx="292">
                  <c:v>-7.5563226241332551</c:v>
                </c:pt>
                <c:pt idx="293">
                  <c:v>-7.6291212352462567</c:v>
                </c:pt>
                <c:pt idx="294">
                  <c:v>-7.7012660921324771</c:v>
                </c:pt>
                <c:pt idx="295">
                  <c:v>-7.7727648818108364</c:v>
                </c:pt>
                <c:pt idx="296">
                  <c:v>-7.8436252599769984</c:v>
                </c:pt>
                <c:pt idx="297">
                  <c:v>-7.9138548442187879</c:v>
                </c:pt>
                <c:pt idx="298">
                  <c:v>-7.9834612079119625</c:v>
                </c:pt>
                <c:pt idx="299">
                  <c:v>-8.0524518747415481</c:v>
                </c:pt>
                <c:pt idx="300">
                  <c:v>-8.1208343137984365</c:v>
                </c:pt>
                <c:pt idx="301">
                  <c:v>-8.1886159352047159</c:v>
                </c:pt>
                <c:pt idx="302">
                  <c:v>-8.2558040862244688</c:v>
                </c:pt>
                <c:pt idx="303">
                  <c:v>-8.3224060478208433</c:v>
                </c:pt>
                <c:pt idx="304">
                  <c:v>-8.3884290316225645</c:v>
                </c:pt>
                <c:pt idx="305">
                  <c:v>-8.4538801772661447</c:v>
                </c:pt>
                <c:pt idx="306">
                  <c:v>-8.5187665500828285</c:v>
                </c:pt>
                <c:pt idx="307">
                  <c:v>-8.5830951391014949</c:v>
                </c:pt>
                <c:pt idx="308">
                  <c:v>-8.6468728553410159</c:v>
                </c:pt>
                <c:pt idx="309">
                  <c:v>-8.7101065303676766</c:v>
                </c:pt>
                <c:pt idx="310">
                  <c:v>-8.7728029150951912</c:v>
                </c:pt>
                <c:pt idx="311">
                  <c:v>-8.8349686788064794</c:v>
                </c:pt>
                <c:pt idx="312">
                  <c:v>-8.8966104083780824</c:v>
                </c:pt>
                <c:pt idx="313">
                  <c:v>-8.9577346076895914</c:v>
                </c:pt>
                <c:pt idx="314">
                  <c:v>-9.018347697201758</c:v>
                </c:pt>
                <c:pt idx="315">
                  <c:v>-9.0784560136883528</c:v>
                </c:pt>
                <c:pt idx="316">
                  <c:v>-9.1380658101078858</c:v>
                </c:pt>
                <c:pt idx="317">
                  <c:v>-9.1971832556023791</c:v>
                </c:pt>
                <c:pt idx="318">
                  <c:v>-9.2558144356117253</c:v>
                </c:pt>
                <c:pt idx="319">
                  <c:v>-9.3139653520923531</c:v>
                </c:pt>
                <c:pt idx="320">
                  <c:v>-9.3716419238307225</c:v>
                </c:pt>
                <c:pt idx="321">
                  <c:v>-9.4288499868420992</c:v>
                </c:pt>
                <c:pt idx="322">
                  <c:v>-9.4855952948463109</c:v>
                </c:pt>
                <c:pt idx="323">
                  <c:v>-9.5418835198127603</c:v>
                </c:pt>
                <c:pt idx="324">
                  <c:v>-9.5977202525673491</c:v>
                </c:pt>
                <c:pt idx="325">
                  <c:v>-9.6531110034549013</c:v>
                </c:pt>
                <c:pt idx="326">
                  <c:v>-9.7080612030509243</c:v>
                </c:pt>
                <c:pt idx="327">
                  <c:v>-9.7625762029172076</c:v>
                </c:pt>
                <c:pt idx="328">
                  <c:v>-9.8166612763960259</c:v>
                </c:pt>
                <c:pt idx="329">
                  <c:v>-9.8703216194383323</c:v>
                </c:pt>
                <c:pt idx="330">
                  <c:v>-9.9235623514616726</c:v>
                </c:pt>
                <c:pt idx="331">
                  <c:v>-9.9763885162336532</c:v>
                </c:pt>
                <c:pt idx="332">
                  <c:v>-10.028805082777552</c:v>
                </c:pt>
                <c:pt idx="333">
                  <c:v>-10.080816946296585</c:v>
                </c:pt>
                <c:pt idx="334">
                  <c:v>-10.13242892911383</c:v>
                </c:pt>
                <c:pt idx="335">
                  <c:v>-10.18364578162501</c:v>
                </c:pt>
                <c:pt idx="336">
                  <c:v>-10.234472183261605</c:v>
                </c:pt>
                <c:pt idx="337">
                  <c:v>-10.284912743461824</c:v>
                </c:pt>
                <c:pt idx="338">
                  <c:v>-10.334972002647538</c:v>
                </c:pt>
                <c:pt idx="339">
                  <c:v>-10.384654433204904</c:v>
                </c:pt>
                <c:pt idx="340">
                  <c:v>-10.433964440467275</c:v>
                </c:pt>
                <c:pt idx="341">
                  <c:v>-10.482906363698472</c:v>
                </c:pt>
                <c:pt idx="342">
                  <c:v>-10.53148447707507</c:v>
                </c:pt>
                <c:pt idx="343">
                  <c:v>-10.579702990666435</c:v>
                </c:pt>
                <c:pt idx="344">
                  <c:v>-10.627566051411206</c:v>
                </c:pt>
                <c:pt idx="345">
                  <c:v>-10.675077744089087</c:v>
                </c:pt>
                <c:pt idx="346">
                  <c:v>-10.722242092287201</c:v>
                </c:pt>
                <c:pt idx="347">
                  <c:v>-10.769063059359782</c:v>
                </c:pt>
                <c:pt idx="348">
                  <c:v>-10.815544549380757</c:v>
                </c:pt>
                <c:pt idx="349">
                  <c:v>-10.861690408088194</c:v>
                </c:pt>
                <c:pt idx="350">
                  <c:v>-10.907504423820216</c:v>
                </c:pt>
                <c:pt idx="351">
                  <c:v>-10.952990328441706</c:v>
                </c:pt>
                <c:pt idx="352">
                  <c:v>-10.998151798261322</c:v>
                </c:pt>
                <c:pt idx="353">
                  <c:v>-11.042992454938382</c:v>
                </c:pt>
                <c:pt idx="354">
                  <c:v>-11.087515866379295</c:v>
                </c:pt>
                <c:pt idx="355">
                  <c:v>-11.131725547623077</c:v>
                </c:pt>
                <c:pt idx="356">
                  <c:v>-11.175624961715771</c:v>
                </c:pt>
                <c:pt idx="357">
                  <c:v>-11.219217520573551</c:v>
                </c:pt>
                <c:pt idx="358">
                  <c:v>-11.262506585834196</c:v>
                </c:pt>
                <c:pt idx="359">
                  <c:v>-11.305495469696851</c:v>
                </c:pt>
                <c:pt idx="360">
                  <c:v>-11.348187435749892</c:v>
                </c:pt>
                <c:pt idx="361">
                  <c:v>-11.390585699786866</c:v>
                </c:pt>
                <c:pt idx="362">
                  <c:v>-11.432693430610312</c:v>
                </c:pt>
                <c:pt idx="363">
                  <c:v>-11.474513750823514</c:v>
                </c:pt>
                <c:pt idx="364">
                  <c:v>-11.516049737610089</c:v>
                </c:pt>
                <c:pt idx="365">
                  <c:v>-11.557304423501479</c:v>
                </c:pt>
                <c:pt idx="366">
                  <c:v>-11.598280797132272</c:v>
                </c:pt>
                <c:pt idx="367">
                  <c:v>-11.638981803983356</c:v>
                </c:pt>
                <c:pt idx="368">
                  <c:v>-11.679410347113159</c:v>
                </c:pt>
                <c:pt idx="369">
                  <c:v>-11.71956928787672</c:v>
                </c:pt>
                <c:pt idx="370">
                  <c:v>-11.759461446632965</c:v>
                </c:pt>
                <c:pt idx="371">
                  <c:v>-11.799089603439974</c:v>
                </c:pt>
                <c:pt idx="372">
                  <c:v>-11.838456498738672</c:v>
                </c:pt>
                <c:pt idx="373">
                  <c:v>-11.877564834024668</c:v>
                </c:pt>
                <c:pt idx="374">
                  <c:v>-11.916417272508683</c:v>
                </c:pt>
                <c:pt idx="375">
                  <c:v>-11.955016439765476</c:v>
                </c:pt>
                <c:pt idx="376">
                  <c:v>-11.993364924371456</c:v>
                </c:pt>
                <c:pt idx="377">
                  <c:v>-12.031465278531176</c:v>
                </c:pt>
                <c:pt idx="378">
                  <c:v>-12.069320018692666</c:v>
                </c:pt>
                <c:pt idx="379">
                  <c:v>-12.106931626151971</c:v>
                </c:pt>
                <c:pt idx="380">
                  <c:v>-12.14430254764685</c:v>
                </c:pt>
                <c:pt idx="381">
                  <c:v>-12.181435195939873</c:v>
                </c:pt>
                <c:pt idx="382">
                  <c:v>-12.21833195039104</c:v>
                </c:pt>
                <c:pt idx="383">
                  <c:v>-12.254995157520092</c:v>
                </c:pt>
                <c:pt idx="384">
                  <c:v>-12.291427131558621</c:v>
                </c:pt>
                <c:pt idx="385">
                  <c:v>-12.327630154992184</c:v>
                </c:pt>
                <c:pt idx="386">
                  <c:v>-12.363606479092542</c:v>
                </c:pt>
                <c:pt idx="387">
                  <c:v>-12.399358324440193</c:v>
                </c:pt>
                <c:pt idx="388">
                  <c:v>-12.434887881437348</c:v>
                </c:pt>
                <c:pt idx="389">
                  <c:v>-12.470197310811526</c:v>
                </c:pt>
                <c:pt idx="390">
                  <c:v>-12.505288744109864</c:v>
                </c:pt>
                <c:pt idx="391">
                  <c:v>-12.540164284184385</c:v>
                </c:pt>
                <c:pt idx="392">
                  <c:v>-12.574826005668305</c:v>
                </c:pt>
                <c:pt idx="393">
                  <c:v>-12.609275955443589</c:v>
                </c:pt>
                <c:pt idx="394">
                  <c:v>-12.64351615309983</c:v>
                </c:pt>
                <c:pt idx="395">
                  <c:v>-12.677548591384692</c:v>
                </c:pt>
                <c:pt idx="396">
                  <c:v>-12.711375236646056</c:v>
                </c:pt>
                <c:pt idx="397">
                  <c:v>-12.744998029265901</c:v>
                </c:pt>
                <c:pt idx="398">
                  <c:v>-12.778418884086243</c:v>
                </c:pt>
                <c:pt idx="399">
                  <c:v>-12.811639690827171</c:v>
                </c:pt>
                <c:pt idx="400">
                  <c:v>-12.844662314497102</c:v>
                </c:pt>
                <c:pt idx="401">
                  <c:v>-12.877488595795526</c:v>
                </c:pt>
                <c:pt idx="402">
                  <c:v>-12.910120351508205</c:v>
                </c:pt>
                <c:pt idx="403">
                  <c:v>-12.942559374895131</c:v>
                </c:pt>
                <c:pt idx="404">
                  <c:v>-12.974807436071288</c:v>
                </c:pt>
                <c:pt idx="405">
                  <c:v>-13.006866282380344</c:v>
                </c:pt>
                <c:pt idx="406">
                  <c:v>-13.038737638761486</c:v>
                </c:pt>
                <c:pt idx="407">
                  <c:v>-13.070423208109432</c:v>
                </c:pt>
                <c:pt idx="408">
                  <c:v>-13.101924671627872</c:v>
                </c:pt>
                <c:pt idx="409">
                  <c:v>-13.133243689176247</c:v>
                </c:pt>
                <c:pt idx="410">
                  <c:v>-13.164381899610358</c:v>
                </c:pt>
                <c:pt idx="411">
                  <c:v>-13.195340921116454</c:v>
                </c:pt>
                <c:pt idx="412">
                  <c:v>-13.226122351539392</c:v>
                </c:pt>
                <c:pt idx="413">
                  <c:v>-13.256727768704621</c:v>
                </c:pt>
                <c:pt idx="414">
                  <c:v>-13.287158730734346</c:v>
                </c:pt>
                <c:pt idx="415">
                  <c:v>-13.317416776357838</c:v>
                </c:pt>
                <c:pt idx="416">
                  <c:v>-13.347503425216106</c:v>
                </c:pt>
                <c:pt idx="417">
                  <c:v>-13.377420178160957</c:v>
                </c:pt>
                <c:pt idx="418">
                  <c:v>-13.407168517548664</c:v>
                </c:pt>
                <c:pt idx="419">
                  <c:v>-13.436749907528181</c:v>
                </c:pt>
                <c:pt idx="420">
                  <c:v>-13.466165794324198</c:v>
                </c:pt>
                <c:pt idx="421">
                  <c:v>-13.495417606515016</c:v>
                </c:pt>
                <c:pt idx="422">
                  <c:v>-13.524506755305381</c:v>
                </c:pt>
                <c:pt idx="423">
                  <c:v>-13.553434634794341</c:v>
                </c:pt>
                <c:pt idx="424">
                  <c:v>-13.582202622238349</c:v>
                </c:pt>
                <c:pt idx="425">
                  <c:v>-13.610812078309511</c:v>
                </c:pt>
                <c:pt idx="426">
                  <c:v>-13.639264347349236</c:v>
                </c:pt>
                <c:pt idx="427">
                  <c:v>-13.667560757617302</c:v>
                </c:pt>
                <c:pt idx="428">
                  <c:v>-13.695702621536483</c:v>
                </c:pt>
                <c:pt idx="429">
                  <c:v>-13.723691235932696</c:v>
                </c:pt>
                <c:pt idx="430">
                  <c:v>-13.751527882271004</c:v>
                </c:pt>
                <c:pt idx="431">
                  <c:v>-13.77921382688722</c:v>
                </c:pt>
                <c:pt idx="432">
                  <c:v>-13.806750321215542</c:v>
                </c:pt>
                <c:pt idx="433">
                  <c:v>-13.834138602012056</c:v>
                </c:pt>
                <c:pt idx="434">
                  <c:v>-13.861379891574249</c:v>
                </c:pt>
                <c:pt idx="435">
                  <c:v>-13.888475397956714</c:v>
                </c:pt>
                <c:pt idx="436">
                  <c:v>-13.915426315182968</c:v>
                </c:pt>
                <c:pt idx="437">
                  <c:v>-13.942233823453559</c:v>
                </c:pt>
                <c:pt idx="438">
                  <c:v>-13.968899089350511</c:v>
                </c:pt>
                <c:pt idx="439">
                  <c:v>-13.995423266038149</c:v>
                </c:pt>
                <c:pt idx="440">
                  <c:v>-14.021807493460452</c:v>
                </c:pt>
                <c:pt idx="441">
                  <c:v>-14.048052898534905</c:v>
                </c:pt>
                <c:pt idx="442">
                  <c:v>-14.074160595342986</c:v>
                </c:pt>
                <c:pt idx="443">
                  <c:v>-14.10013168531732</c:v>
                </c:pt>
                <c:pt idx="444">
                  <c:v>-14.125967257425604</c:v>
                </c:pt>
                <c:pt idx="445">
                  <c:v>-14.151668388351336</c:v>
                </c:pt>
                <c:pt idx="446">
                  <c:v>-14.177236142671379</c:v>
                </c:pt>
                <c:pt idx="447">
                  <c:v>-14.202671573030511</c:v>
                </c:pt>
                <c:pt idx="448">
                  <c:v>-14.227975720312928</c:v>
                </c:pt>
                <c:pt idx="449">
                  <c:v>-14.253149613810823</c:v>
                </c:pt>
                <c:pt idx="450">
                  <c:v>-14.27819427139006</c:v>
                </c:pt>
                <c:pt idx="451">
                  <c:v>-14.303110699653026</c:v>
                </c:pt>
                <c:pt idx="452">
                  <c:v>-14.327899894098682</c:v>
                </c:pt>
                <c:pt idx="453">
                  <c:v>-14.35256283927991</c:v>
                </c:pt>
                <c:pt idx="454">
                  <c:v>-14.377100508958183</c:v>
                </c:pt>
                <c:pt idx="455">
                  <c:v>-14.401513866255568</c:v>
                </c:pt>
                <c:pt idx="456">
                  <c:v>-14.425803863804283</c:v>
                </c:pt>
                <c:pt idx="457">
                  <c:v>-14.449971443893553</c:v>
                </c:pt>
                <c:pt idx="458">
                  <c:v>-14.474017538614131</c:v>
                </c:pt>
                <c:pt idx="459">
                  <c:v>-14.497943070000357</c:v>
                </c:pt>
                <c:pt idx="460">
                  <c:v>-14.521748950169806</c:v>
                </c:pt>
                <c:pt idx="461">
                  <c:v>-14.545436081460645</c:v>
                </c:pt>
                <c:pt idx="462">
                  <c:v>-14.569005356566677</c:v>
                </c:pt>
                <c:pt idx="463">
                  <c:v>-14.592457658670146</c:v>
                </c:pt>
                <c:pt idx="464">
                  <c:v>-14.615793861572319</c:v>
                </c:pt>
                <c:pt idx="465">
                  <c:v>-14.639014829821946</c:v>
                </c:pt>
                <c:pt idx="466">
                  <c:v>-14.662121418841584</c:v>
                </c:pt>
                <c:pt idx="467">
                  <c:v>-14.685114475051828</c:v>
                </c:pt>
                <c:pt idx="468">
                  <c:v>-14.707994835993489</c:v>
                </c:pt>
                <c:pt idx="469">
                  <c:v>-14.730763330447843</c:v>
                </c:pt>
                <c:pt idx="470">
                  <c:v>-14.753420778554817</c:v>
                </c:pt>
                <c:pt idx="471">
                  <c:v>-14.775967991929313</c:v>
                </c:pt>
                <c:pt idx="472">
                  <c:v>-14.79840577377562</c:v>
                </c:pt>
                <c:pt idx="473">
                  <c:v>-14.820734918999992</c:v>
                </c:pt>
                <c:pt idx="474">
                  <c:v>-14.842956214321335</c:v>
                </c:pt>
                <c:pt idx="475">
                  <c:v>-14.865070438380211</c:v>
                </c:pt>
                <c:pt idx="476">
                  <c:v>-14.887078361846019</c:v>
                </c:pt>
                <c:pt idx="477">
                  <c:v>-14.908980747522433</c:v>
                </c:pt>
                <c:pt idx="478">
                  <c:v>-14.930778350451243</c:v>
                </c:pt>
                <c:pt idx="479">
                  <c:v>-14.952471918014435</c:v>
                </c:pt>
                <c:pt idx="480">
                  <c:v>-14.974062190034726</c:v>
                </c:pt>
                <c:pt idx="481">
                  <c:v>-14.995549898874431</c:v>
                </c:pt>
                <c:pt idx="482">
                  <c:v>-15.016935769532827</c:v>
                </c:pt>
                <c:pt idx="483">
                  <c:v>-15.038220519741918</c:v>
                </c:pt>
                <c:pt idx="484">
                  <c:v>-15.059404860060736</c:v>
                </c:pt>
                <c:pt idx="485">
                  <c:v>-15.080489493968127</c:v>
                </c:pt>
                <c:pt idx="486">
                  <c:v>-15.101475117954102</c:v>
                </c:pt>
                <c:pt idx="487">
                  <c:v>-15.122362421609733</c:v>
                </c:pt>
                <c:pt idx="488">
                  <c:v>-15.143152087715663</c:v>
                </c:pt>
                <c:pt idx="489">
                  <c:v>-15.163844792329266</c:v>
                </c:pt>
                <c:pt idx="490">
                  <c:v>-15.18444120487035</c:v>
                </c:pt>
                <c:pt idx="491">
                  <c:v>-15.204941988205665</c:v>
                </c:pt>
                <c:pt idx="492">
                  <c:v>-15.225347798732018</c:v>
                </c:pt>
                <c:pt idx="493">
                  <c:v>-15.24565928645811</c:v>
                </c:pt>
                <c:pt idx="494">
                  <c:v>-15.265877095085171</c:v>
                </c:pt>
                <c:pt idx="495">
                  <c:v>-15.286001862086273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4AF-4361-9F13-282606528D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5359855"/>
        <c:axId val="1505358191"/>
      </c:scatterChart>
      <c:scatterChart>
        <c:scatterStyle val="lineMarker"/>
        <c:varyColors val="0"/>
        <c:ser>
          <c:idx val="1"/>
          <c:order val="1"/>
          <c:tx>
            <c:v>群遅延特性</c:v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演算処理!$AG$33:$AG$528</c:f>
              <c:numCache>
                <c:formatCode>General</c:formatCode>
                <c:ptCount val="496"/>
                <c:pt idx="0">
                  <c:v>0.90049999999999997</c:v>
                </c:pt>
                <c:pt idx="1">
                  <c:v>0.90099999999999991</c:v>
                </c:pt>
                <c:pt idx="2">
                  <c:v>0.90149999999999986</c:v>
                </c:pt>
                <c:pt idx="3">
                  <c:v>0.9019999999999998</c:v>
                </c:pt>
                <c:pt idx="4">
                  <c:v>0.90249999999999975</c:v>
                </c:pt>
                <c:pt idx="5">
                  <c:v>0.90299999999999969</c:v>
                </c:pt>
                <c:pt idx="6">
                  <c:v>0.90349999999999964</c:v>
                </c:pt>
                <c:pt idx="7">
                  <c:v>0.90399999999999958</c:v>
                </c:pt>
                <c:pt idx="8">
                  <c:v>0.90449999999999953</c:v>
                </c:pt>
                <c:pt idx="9">
                  <c:v>0.90499999999999947</c:v>
                </c:pt>
                <c:pt idx="10">
                  <c:v>0.90549999999999942</c:v>
                </c:pt>
                <c:pt idx="11">
                  <c:v>0.90599999999999936</c:v>
                </c:pt>
                <c:pt idx="12">
                  <c:v>0.90649999999999931</c:v>
                </c:pt>
                <c:pt idx="13">
                  <c:v>0.90699999999999925</c:v>
                </c:pt>
                <c:pt idx="14">
                  <c:v>0.9074999999999992</c:v>
                </c:pt>
                <c:pt idx="15">
                  <c:v>0.90799999999999914</c:v>
                </c:pt>
                <c:pt idx="16">
                  <c:v>0.90849999999999909</c:v>
                </c:pt>
                <c:pt idx="17">
                  <c:v>0.90899999999999903</c:v>
                </c:pt>
                <c:pt idx="18">
                  <c:v>0.90949999999999898</c:v>
                </c:pt>
                <c:pt idx="19">
                  <c:v>0.90999999999999892</c:v>
                </c:pt>
                <c:pt idx="20">
                  <c:v>0.91049999999999887</c:v>
                </c:pt>
                <c:pt idx="21">
                  <c:v>0.91099999999999881</c:v>
                </c:pt>
                <c:pt idx="22">
                  <c:v>0.91149999999999876</c:v>
                </c:pt>
                <c:pt idx="23">
                  <c:v>0.9119999999999987</c:v>
                </c:pt>
                <c:pt idx="24">
                  <c:v>0.91249999999999865</c:v>
                </c:pt>
                <c:pt idx="25">
                  <c:v>0.91299999999999859</c:v>
                </c:pt>
                <c:pt idx="26">
                  <c:v>0.91349999999999854</c:v>
                </c:pt>
                <c:pt idx="27">
                  <c:v>0.91399999999999848</c:v>
                </c:pt>
                <c:pt idx="28">
                  <c:v>0.91449999999999843</c:v>
                </c:pt>
                <c:pt idx="29">
                  <c:v>0.91499999999999837</c:v>
                </c:pt>
                <c:pt idx="30">
                  <c:v>0.91549999999999832</c:v>
                </c:pt>
                <c:pt idx="31">
                  <c:v>0.91599999999999826</c:v>
                </c:pt>
                <c:pt idx="32">
                  <c:v>0.9164999999999982</c:v>
                </c:pt>
                <c:pt idx="33">
                  <c:v>0.91699999999999815</c:v>
                </c:pt>
                <c:pt idx="34">
                  <c:v>0.91749999999999809</c:v>
                </c:pt>
                <c:pt idx="35">
                  <c:v>0.91799999999999804</c:v>
                </c:pt>
                <c:pt idx="36">
                  <c:v>0.91849999999999798</c:v>
                </c:pt>
                <c:pt idx="37">
                  <c:v>0.91899999999999793</c:v>
                </c:pt>
                <c:pt idx="38">
                  <c:v>0.91949999999999787</c:v>
                </c:pt>
                <c:pt idx="39">
                  <c:v>0.91999999999999782</c:v>
                </c:pt>
                <c:pt idx="40">
                  <c:v>0.92049999999999776</c:v>
                </c:pt>
                <c:pt idx="41">
                  <c:v>0.92099999999999771</c:v>
                </c:pt>
                <c:pt idx="42">
                  <c:v>0.92149999999999765</c:v>
                </c:pt>
                <c:pt idx="43">
                  <c:v>0.9219999999999976</c:v>
                </c:pt>
                <c:pt idx="44">
                  <c:v>0.92249999999999754</c:v>
                </c:pt>
                <c:pt idx="45">
                  <c:v>0.92299999999999749</c:v>
                </c:pt>
                <c:pt idx="46">
                  <c:v>0.92349999999999743</c:v>
                </c:pt>
                <c:pt idx="47">
                  <c:v>0.92399999999999738</c:v>
                </c:pt>
                <c:pt idx="48">
                  <c:v>0.92449999999999732</c:v>
                </c:pt>
                <c:pt idx="49">
                  <c:v>0.92499999999999727</c:v>
                </c:pt>
                <c:pt idx="50">
                  <c:v>0.92549999999999721</c:v>
                </c:pt>
                <c:pt idx="51">
                  <c:v>0.92599999999999716</c:v>
                </c:pt>
                <c:pt idx="52">
                  <c:v>0.9264999999999971</c:v>
                </c:pt>
                <c:pt idx="53">
                  <c:v>0.92699999999999705</c:v>
                </c:pt>
                <c:pt idx="54">
                  <c:v>0.92749999999999699</c:v>
                </c:pt>
                <c:pt idx="55">
                  <c:v>0.92799999999999694</c:v>
                </c:pt>
                <c:pt idx="56">
                  <c:v>0.92849999999999688</c:v>
                </c:pt>
                <c:pt idx="57">
                  <c:v>0.92899999999999683</c:v>
                </c:pt>
                <c:pt idx="58">
                  <c:v>0.92949999999999677</c:v>
                </c:pt>
                <c:pt idx="59">
                  <c:v>0.92999999999999672</c:v>
                </c:pt>
                <c:pt idx="60">
                  <c:v>0.93049999999999666</c:v>
                </c:pt>
                <c:pt idx="61">
                  <c:v>0.93099999999999661</c:v>
                </c:pt>
                <c:pt idx="62">
                  <c:v>0.93149999999999655</c:v>
                </c:pt>
                <c:pt idx="63">
                  <c:v>0.9319999999999965</c:v>
                </c:pt>
                <c:pt idx="64">
                  <c:v>0.93249999999999644</c:v>
                </c:pt>
                <c:pt idx="65">
                  <c:v>0.93299999999999639</c:v>
                </c:pt>
                <c:pt idx="66">
                  <c:v>0.93349999999999633</c:v>
                </c:pt>
                <c:pt idx="67">
                  <c:v>0.93399999999999628</c:v>
                </c:pt>
                <c:pt idx="68">
                  <c:v>0.93449999999999622</c:v>
                </c:pt>
                <c:pt idx="69">
                  <c:v>0.93499999999999617</c:v>
                </c:pt>
                <c:pt idx="70">
                  <c:v>0.93549999999999611</c:v>
                </c:pt>
                <c:pt idx="71">
                  <c:v>0.93599999999999606</c:v>
                </c:pt>
                <c:pt idx="72">
                  <c:v>0.936499999999996</c:v>
                </c:pt>
                <c:pt idx="73">
                  <c:v>0.93699999999999595</c:v>
                </c:pt>
                <c:pt idx="74">
                  <c:v>0.93749999999999589</c:v>
                </c:pt>
                <c:pt idx="75">
                  <c:v>0.93799999999999584</c:v>
                </c:pt>
                <c:pt idx="76">
                  <c:v>0.93849999999999578</c:v>
                </c:pt>
                <c:pt idx="77">
                  <c:v>0.93899999999999573</c:v>
                </c:pt>
                <c:pt idx="78">
                  <c:v>0.93949999999999567</c:v>
                </c:pt>
                <c:pt idx="79">
                  <c:v>0.93999999999999562</c:v>
                </c:pt>
                <c:pt idx="80">
                  <c:v>0.94049999999999556</c:v>
                </c:pt>
                <c:pt idx="81">
                  <c:v>0.94099999999999551</c:v>
                </c:pt>
                <c:pt idx="82">
                  <c:v>0.94149999999999545</c:v>
                </c:pt>
                <c:pt idx="83">
                  <c:v>0.9419999999999954</c:v>
                </c:pt>
                <c:pt idx="84">
                  <c:v>0.94249999999999534</c:v>
                </c:pt>
                <c:pt idx="85">
                  <c:v>0.94299999999999529</c:v>
                </c:pt>
                <c:pt idx="86">
                  <c:v>0.94349999999999523</c:v>
                </c:pt>
                <c:pt idx="87">
                  <c:v>0.94399999999999518</c:v>
                </c:pt>
                <c:pt idx="88">
                  <c:v>0.94449999999999512</c:v>
                </c:pt>
                <c:pt idx="89">
                  <c:v>0.94499999999999507</c:v>
                </c:pt>
                <c:pt idx="90">
                  <c:v>0.94549999999999501</c:v>
                </c:pt>
                <c:pt idx="91">
                  <c:v>0.94599999999999496</c:v>
                </c:pt>
                <c:pt idx="92">
                  <c:v>0.9464999999999949</c:v>
                </c:pt>
                <c:pt idx="93">
                  <c:v>0.94699999999999485</c:v>
                </c:pt>
                <c:pt idx="94">
                  <c:v>0.94749999999999479</c:v>
                </c:pt>
                <c:pt idx="95">
                  <c:v>0.94799999999999474</c:v>
                </c:pt>
                <c:pt idx="96">
                  <c:v>0.94849999999999468</c:v>
                </c:pt>
                <c:pt idx="97">
                  <c:v>0.94899999999999463</c:v>
                </c:pt>
                <c:pt idx="98">
                  <c:v>0.94949999999999457</c:v>
                </c:pt>
                <c:pt idx="99">
                  <c:v>0.94999999999999452</c:v>
                </c:pt>
                <c:pt idx="100">
                  <c:v>0.95049999999999446</c:v>
                </c:pt>
                <c:pt idx="101">
                  <c:v>0.95099999999999441</c:v>
                </c:pt>
                <c:pt idx="102">
                  <c:v>0.95149999999999435</c:v>
                </c:pt>
                <c:pt idx="103">
                  <c:v>0.9519999999999943</c:v>
                </c:pt>
                <c:pt idx="104">
                  <c:v>0.95249999999999424</c:v>
                </c:pt>
                <c:pt idx="105">
                  <c:v>0.95299999999999419</c:v>
                </c:pt>
                <c:pt idx="106">
                  <c:v>0.95349999999999413</c:v>
                </c:pt>
                <c:pt idx="107">
                  <c:v>0.95399999999999407</c:v>
                </c:pt>
                <c:pt idx="108">
                  <c:v>0.95449999999999402</c:v>
                </c:pt>
                <c:pt idx="109">
                  <c:v>0.95499999999999396</c:v>
                </c:pt>
                <c:pt idx="110">
                  <c:v>0.95549999999999391</c:v>
                </c:pt>
                <c:pt idx="111">
                  <c:v>0.95599999999999385</c:v>
                </c:pt>
                <c:pt idx="112">
                  <c:v>0.9564999999999938</c:v>
                </c:pt>
                <c:pt idx="113">
                  <c:v>0.95699999999999374</c:v>
                </c:pt>
                <c:pt idx="114">
                  <c:v>0.95749999999999369</c:v>
                </c:pt>
                <c:pt idx="115">
                  <c:v>0.95799999999999363</c:v>
                </c:pt>
                <c:pt idx="116">
                  <c:v>0.95849999999999358</c:v>
                </c:pt>
                <c:pt idx="117">
                  <c:v>0.95899999999999352</c:v>
                </c:pt>
                <c:pt idx="118">
                  <c:v>0.95949999999999347</c:v>
                </c:pt>
                <c:pt idx="119">
                  <c:v>0.95999999999999341</c:v>
                </c:pt>
                <c:pt idx="120">
                  <c:v>0.96049999999999336</c:v>
                </c:pt>
                <c:pt idx="121">
                  <c:v>0.9609999999999933</c:v>
                </c:pt>
                <c:pt idx="122">
                  <c:v>0.96149999999999325</c:v>
                </c:pt>
                <c:pt idx="123">
                  <c:v>0.96199999999999319</c:v>
                </c:pt>
                <c:pt idx="124">
                  <c:v>0.96249999999999314</c:v>
                </c:pt>
                <c:pt idx="125">
                  <c:v>0.96299999999999308</c:v>
                </c:pt>
                <c:pt idx="126">
                  <c:v>0.96349999999999303</c:v>
                </c:pt>
                <c:pt idx="127">
                  <c:v>0.96399999999999297</c:v>
                </c:pt>
                <c:pt idx="128">
                  <c:v>0.96449999999999292</c:v>
                </c:pt>
                <c:pt idx="129">
                  <c:v>0.96499999999999286</c:v>
                </c:pt>
                <c:pt idx="130">
                  <c:v>0.96549999999999281</c:v>
                </c:pt>
                <c:pt idx="131">
                  <c:v>0.96599999999999275</c:v>
                </c:pt>
                <c:pt idx="132">
                  <c:v>0.9664999999999927</c:v>
                </c:pt>
                <c:pt idx="133">
                  <c:v>0.96699999999999264</c:v>
                </c:pt>
                <c:pt idx="134">
                  <c:v>0.96749999999999259</c:v>
                </c:pt>
                <c:pt idx="135">
                  <c:v>0.96799999999999253</c:v>
                </c:pt>
                <c:pt idx="136">
                  <c:v>0.96849999999999248</c:v>
                </c:pt>
                <c:pt idx="137">
                  <c:v>0.96899999999999242</c:v>
                </c:pt>
                <c:pt idx="138">
                  <c:v>0.96949999999999237</c:v>
                </c:pt>
                <c:pt idx="139">
                  <c:v>0.96999999999999231</c:v>
                </c:pt>
                <c:pt idx="140">
                  <c:v>0.97049999999999226</c:v>
                </c:pt>
                <c:pt idx="141">
                  <c:v>0.9709999999999922</c:v>
                </c:pt>
                <c:pt idx="142">
                  <c:v>0.97149999999999215</c:v>
                </c:pt>
                <c:pt idx="143">
                  <c:v>0.97199999999999209</c:v>
                </c:pt>
                <c:pt idx="144">
                  <c:v>0.97249999999999204</c:v>
                </c:pt>
                <c:pt idx="145">
                  <c:v>0.97299999999999198</c:v>
                </c:pt>
                <c:pt idx="146">
                  <c:v>0.97349999999999193</c:v>
                </c:pt>
                <c:pt idx="147">
                  <c:v>0.97399999999999187</c:v>
                </c:pt>
                <c:pt idx="148">
                  <c:v>0.97449999999999182</c:v>
                </c:pt>
                <c:pt idx="149">
                  <c:v>0.97499999999999176</c:v>
                </c:pt>
                <c:pt idx="150">
                  <c:v>0.97549999999999171</c:v>
                </c:pt>
                <c:pt idx="151">
                  <c:v>0.97599999999999165</c:v>
                </c:pt>
                <c:pt idx="152">
                  <c:v>0.9764999999999916</c:v>
                </c:pt>
                <c:pt idx="153">
                  <c:v>0.97699999999999154</c:v>
                </c:pt>
                <c:pt idx="154">
                  <c:v>0.97749999999999149</c:v>
                </c:pt>
                <c:pt idx="155">
                  <c:v>0.97799999999999143</c:v>
                </c:pt>
                <c:pt idx="156">
                  <c:v>0.97849999999999138</c:v>
                </c:pt>
                <c:pt idx="157">
                  <c:v>0.97899999999999132</c:v>
                </c:pt>
                <c:pt idx="158">
                  <c:v>0.97949999999999127</c:v>
                </c:pt>
                <c:pt idx="159">
                  <c:v>0.97999999999999121</c:v>
                </c:pt>
                <c:pt idx="160">
                  <c:v>0.98049999999999116</c:v>
                </c:pt>
                <c:pt idx="161">
                  <c:v>0.9809999999999911</c:v>
                </c:pt>
                <c:pt idx="162">
                  <c:v>0.98149999999999105</c:v>
                </c:pt>
                <c:pt idx="163">
                  <c:v>0.98199999999999099</c:v>
                </c:pt>
                <c:pt idx="164">
                  <c:v>0.98249999999999094</c:v>
                </c:pt>
                <c:pt idx="165">
                  <c:v>0.98299999999999088</c:v>
                </c:pt>
                <c:pt idx="166">
                  <c:v>0.98349999999999083</c:v>
                </c:pt>
                <c:pt idx="167">
                  <c:v>0.98399999999999077</c:v>
                </c:pt>
                <c:pt idx="168">
                  <c:v>0.98449999999999072</c:v>
                </c:pt>
                <c:pt idx="169">
                  <c:v>0.98499999999999066</c:v>
                </c:pt>
                <c:pt idx="170">
                  <c:v>0.98549999999999061</c:v>
                </c:pt>
                <c:pt idx="171">
                  <c:v>0.98599999999999055</c:v>
                </c:pt>
                <c:pt idx="172">
                  <c:v>0.9864999999999905</c:v>
                </c:pt>
                <c:pt idx="173">
                  <c:v>0.98699999999999044</c:v>
                </c:pt>
                <c:pt idx="174">
                  <c:v>0.98749999999999039</c:v>
                </c:pt>
                <c:pt idx="175">
                  <c:v>0.98799999999999033</c:v>
                </c:pt>
                <c:pt idx="176">
                  <c:v>0.98849999999999028</c:v>
                </c:pt>
                <c:pt idx="177">
                  <c:v>0.98899999999999022</c:v>
                </c:pt>
                <c:pt idx="178">
                  <c:v>0.98949999999999017</c:v>
                </c:pt>
                <c:pt idx="179">
                  <c:v>0.98999999999999011</c:v>
                </c:pt>
                <c:pt idx="180">
                  <c:v>0.99049999999999006</c:v>
                </c:pt>
                <c:pt idx="181">
                  <c:v>0.99099999999999</c:v>
                </c:pt>
                <c:pt idx="182">
                  <c:v>0.99149999999998994</c:v>
                </c:pt>
                <c:pt idx="183">
                  <c:v>0.99199999999998989</c:v>
                </c:pt>
                <c:pt idx="184">
                  <c:v>0.99249999999998983</c:v>
                </c:pt>
                <c:pt idx="185">
                  <c:v>0.99299999999998978</c:v>
                </c:pt>
                <c:pt idx="186">
                  <c:v>0.99349999999998972</c:v>
                </c:pt>
                <c:pt idx="187">
                  <c:v>0.99399999999998967</c:v>
                </c:pt>
                <c:pt idx="188">
                  <c:v>0.99449999999998961</c:v>
                </c:pt>
                <c:pt idx="189">
                  <c:v>0.99499999999998956</c:v>
                </c:pt>
                <c:pt idx="190">
                  <c:v>0.9954999999999895</c:v>
                </c:pt>
                <c:pt idx="191">
                  <c:v>0.99599999999998945</c:v>
                </c:pt>
                <c:pt idx="192">
                  <c:v>0.99649999999998939</c:v>
                </c:pt>
                <c:pt idx="193">
                  <c:v>0.99699999999998934</c:v>
                </c:pt>
                <c:pt idx="194">
                  <c:v>0.99749999999998928</c:v>
                </c:pt>
                <c:pt idx="195">
                  <c:v>0.99799999999998923</c:v>
                </c:pt>
                <c:pt idx="196">
                  <c:v>0.99849999999998917</c:v>
                </c:pt>
                <c:pt idx="197">
                  <c:v>0.99899999999998912</c:v>
                </c:pt>
                <c:pt idx="198">
                  <c:v>0.99949999999998906</c:v>
                </c:pt>
                <c:pt idx="199">
                  <c:v>0.99999999999998901</c:v>
                </c:pt>
                <c:pt idx="200">
                  <c:v>1.0004999999999891</c:v>
                </c:pt>
                <c:pt idx="201">
                  <c:v>1.000999999999989</c:v>
                </c:pt>
                <c:pt idx="202">
                  <c:v>1.001499999999989</c:v>
                </c:pt>
                <c:pt idx="203">
                  <c:v>1.0019999999999889</c:v>
                </c:pt>
                <c:pt idx="204">
                  <c:v>1.0024999999999888</c:v>
                </c:pt>
                <c:pt idx="205">
                  <c:v>1.0029999999999888</c:v>
                </c:pt>
                <c:pt idx="206">
                  <c:v>1.0034999999999887</c:v>
                </c:pt>
                <c:pt idx="207">
                  <c:v>1.0039999999999887</c:v>
                </c:pt>
                <c:pt idx="208">
                  <c:v>1.0044999999999886</c:v>
                </c:pt>
                <c:pt idx="209">
                  <c:v>1.0049999999999886</c:v>
                </c:pt>
                <c:pt idx="210">
                  <c:v>1.0054999999999885</c:v>
                </c:pt>
                <c:pt idx="211">
                  <c:v>1.0059999999999885</c:v>
                </c:pt>
                <c:pt idx="212">
                  <c:v>1.0064999999999884</c:v>
                </c:pt>
                <c:pt idx="213">
                  <c:v>1.0069999999999883</c:v>
                </c:pt>
                <c:pt idx="214">
                  <c:v>1.0074999999999883</c:v>
                </c:pt>
                <c:pt idx="215">
                  <c:v>1.0079999999999882</c:v>
                </c:pt>
                <c:pt idx="216">
                  <c:v>1.0084999999999882</c:v>
                </c:pt>
                <c:pt idx="217">
                  <c:v>1.0089999999999881</c:v>
                </c:pt>
                <c:pt idx="218">
                  <c:v>1.0094999999999881</c:v>
                </c:pt>
                <c:pt idx="219">
                  <c:v>1.009999999999988</c:v>
                </c:pt>
                <c:pt idx="220">
                  <c:v>1.010499999999988</c:v>
                </c:pt>
                <c:pt idx="221">
                  <c:v>1.0109999999999879</c:v>
                </c:pt>
                <c:pt idx="222">
                  <c:v>1.0114999999999879</c:v>
                </c:pt>
                <c:pt idx="223">
                  <c:v>1.0119999999999878</c:v>
                </c:pt>
                <c:pt idx="224">
                  <c:v>1.0124999999999877</c:v>
                </c:pt>
                <c:pt idx="225">
                  <c:v>1.0129999999999877</c:v>
                </c:pt>
                <c:pt idx="226">
                  <c:v>1.0134999999999876</c:v>
                </c:pt>
                <c:pt idx="227">
                  <c:v>1.0139999999999876</c:v>
                </c:pt>
                <c:pt idx="228">
                  <c:v>1.0144999999999875</c:v>
                </c:pt>
                <c:pt idx="229">
                  <c:v>1.0149999999999875</c:v>
                </c:pt>
                <c:pt idx="230">
                  <c:v>1.0154999999999874</c:v>
                </c:pt>
                <c:pt idx="231">
                  <c:v>1.0159999999999874</c:v>
                </c:pt>
                <c:pt idx="232">
                  <c:v>1.0164999999999873</c:v>
                </c:pt>
                <c:pt idx="233">
                  <c:v>1.0169999999999872</c:v>
                </c:pt>
                <c:pt idx="234">
                  <c:v>1.0174999999999872</c:v>
                </c:pt>
                <c:pt idx="235">
                  <c:v>1.0179999999999871</c:v>
                </c:pt>
                <c:pt idx="236">
                  <c:v>1.0184999999999871</c:v>
                </c:pt>
                <c:pt idx="237">
                  <c:v>1.018999999999987</c:v>
                </c:pt>
                <c:pt idx="238">
                  <c:v>1.019499999999987</c:v>
                </c:pt>
                <c:pt idx="239">
                  <c:v>1.0199999999999869</c:v>
                </c:pt>
                <c:pt idx="240">
                  <c:v>1.0204999999999869</c:v>
                </c:pt>
                <c:pt idx="241">
                  <c:v>1.0209999999999868</c:v>
                </c:pt>
                <c:pt idx="242">
                  <c:v>1.0214999999999868</c:v>
                </c:pt>
                <c:pt idx="243">
                  <c:v>1.0219999999999867</c:v>
                </c:pt>
                <c:pt idx="244">
                  <c:v>1.0224999999999866</c:v>
                </c:pt>
                <c:pt idx="245">
                  <c:v>1.0229999999999866</c:v>
                </c:pt>
                <c:pt idx="246">
                  <c:v>1.0234999999999865</c:v>
                </c:pt>
                <c:pt idx="247">
                  <c:v>1.0239999999999865</c:v>
                </c:pt>
                <c:pt idx="248">
                  <c:v>1.0244999999999864</c:v>
                </c:pt>
                <c:pt idx="249">
                  <c:v>1.0249999999999864</c:v>
                </c:pt>
                <c:pt idx="250">
                  <c:v>1.0254999999999863</c:v>
                </c:pt>
                <c:pt idx="251">
                  <c:v>1.0259999999999863</c:v>
                </c:pt>
                <c:pt idx="252">
                  <c:v>1.0264999999999862</c:v>
                </c:pt>
                <c:pt idx="253">
                  <c:v>1.0269999999999861</c:v>
                </c:pt>
                <c:pt idx="254">
                  <c:v>1.0274999999999861</c:v>
                </c:pt>
                <c:pt idx="255">
                  <c:v>1.027999999999986</c:v>
                </c:pt>
                <c:pt idx="256">
                  <c:v>1.028499999999986</c:v>
                </c:pt>
                <c:pt idx="257">
                  <c:v>1.0289999999999859</c:v>
                </c:pt>
                <c:pt idx="258">
                  <c:v>1.0294999999999859</c:v>
                </c:pt>
                <c:pt idx="259">
                  <c:v>1.0299999999999858</c:v>
                </c:pt>
                <c:pt idx="260">
                  <c:v>1.0304999999999858</c:v>
                </c:pt>
                <c:pt idx="261">
                  <c:v>1.0309999999999857</c:v>
                </c:pt>
                <c:pt idx="262">
                  <c:v>1.0314999999999857</c:v>
                </c:pt>
                <c:pt idx="263">
                  <c:v>1.0319999999999856</c:v>
                </c:pt>
                <c:pt idx="264">
                  <c:v>1.0324999999999855</c:v>
                </c:pt>
                <c:pt idx="265">
                  <c:v>1.0329999999999855</c:v>
                </c:pt>
                <c:pt idx="266">
                  <c:v>1.0334999999999854</c:v>
                </c:pt>
                <c:pt idx="267">
                  <c:v>1.0339999999999854</c:v>
                </c:pt>
                <c:pt idx="268">
                  <c:v>1.0344999999999853</c:v>
                </c:pt>
                <c:pt idx="269">
                  <c:v>1.0349999999999853</c:v>
                </c:pt>
                <c:pt idx="270">
                  <c:v>1.0354999999999852</c:v>
                </c:pt>
                <c:pt idx="271">
                  <c:v>1.0359999999999852</c:v>
                </c:pt>
                <c:pt idx="272">
                  <c:v>1.0364999999999851</c:v>
                </c:pt>
                <c:pt idx="273">
                  <c:v>1.036999999999985</c:v>
                </c:pt>
                <c:pt idx="274">
                  <c:v>1.037499999999985</c:v>
                </c:pt>
                <c:pt idx="275">
                  <c:v>1.0379999999999849</c:v>
                </c:pt>
                <c:pt idx="276">
                  <c:v>1.0384999999999849</c:v>
                </c:pt>
                <c:pt idx="277">
                  <c:v>1.0389999999999848</c:v>
                </c:pt>
                <c:pt idx="278">
                  <c:v>1.0394999999999848</c:v>
                </c:pt>
                <c:pt idx="279">
                  <c:v>1.0399999999999847</c:v>
                </c:pt>
                <c:pt idx="280">
                  <c:v>1.0404999999999847</c:v>
                </c:pt>
                <c:pt idx="281">
                  <c:v>1.0409999999999846</c:v>
                </c:pt>
                <c:pt idx="282">
                  <c:v>1.0414999999999845</c:v>
                </c:pt>
                <c:pt idx="283">
                  <c:v>1.0419999999999845</c:v>
                </c:pt>
                <c:pt idx="284">
                  <c:v>1.0424999999999844</c:v>
                </c:pt>
                <c:pt idx="285">
                  <c:v>1.0429999999999844</c:v>
                </c:pt>
                <c:pt idx="286">
                  <c:v>1.0434999999999843</c:v>
                </c:pt>
                <c:pt idx="287">
                  <c:v>1.0439999999999843</c:v>
                </c:pt>
                <c:pt idx="288">
                  <c:v>1.0444999999999842</c:v>
                </c:pt>
                <c:pt idx="289">
                  <c:v>1.0449999999999842</c:v>
                </c:pt>
                <c:pt idx="290">
                  <c:v>1.0454999999999841</c:v>
                </c:pt>
                <c:pt idx="291">
                  <c:v>1.0459999999999841</c:v>
                </c:pt>
                <c:pt idx="292">
                  <c:v>1.046499999999984</c:v>
                </c:pt>
                <c:pt idx="293">
                  <c:v>1.0469999999999839</c:v>
                </c:pt>
                <c:pt idx="294">
                  <c:v>1.0474999999999839</c:v>
                </c:pt>
                <c:pt idx="295">
                  <c:v>1.0479999999999838</c:v>
                </c:pt>
                <c:pt idx="296">
                  <c:v>1.0484999999999838</c:v>
                </c:pt>
                <c:pt idx="297">
                  <c:v>1.0489999999999837</c:v>
                </c:pt>
                <c:pt idx="298">
                  <c:v>1.0494999999999837</c:v>
                </c:pt>
                <c:pt idx="299">
                  <c:v>1.0499999999999836</c:v>
                </c:pt>
                <c:pt idx="300">
                  <c:v>1.0504999999999836</c:v>
                </c:pt>
                <c:pt idx="301">
                  <c:v>1.0509999999999835</c:v>
                </c:pt>
                <c:pt idx="302">
                  <c:v>1.0514999999999834</c:v>
                </c:pt>
                <c:pt idx="303">
                  <c:v>1.0519999999999834</c:v>
                </c:pt>
                <c:pt idx="304">
                  <c:v>1.0524999999999833</c:v>
                </c:pt>
                <c:pt idx="305">
                  <c:v>1.0529999999999833</c:v>
                </c:pt>
                <c:pt idx="306">
                  <c:v>1.0534999999999832</c:v>
                </c:pt>
                <c:pt idx="307">
                  <c:v>1.0539999999999832</c:v>
                </c:pt>
                <c:pt idx="308">
                  <c:v>1.0544999999999831</c:v>
                </c:pt>
                <c:pt idx="309">
                  <c:v>1.0549999999999831</c:v>
                </c:pt>
                <c:pt idx="310">
                  <c:v>1.055499999999983</c:v>
                </c:pt>
                <c:pt idx="311">
                  <c:v>1.055999999999983</c:v>
                </c:pt>
                <c:pt idx="312">
                  <c:v>1.0564999999999829</c:v>
                </c:pt>
                <c:pt idx="313">
                  <c:v>1.0569999999999828</c:v>
                </c:pt>
                <c:pt idx="314">
                  <c:v>1.0574999999999828</c:v>
                </c:pt>
                <c:pt idx="315">
                  <c:v>1.0579999999999827</c:v>
                </c:pt>
                <c:pt idx="316">
                  <c:v>1.0584999999999827</c:v>
                </c:pt>
                <c:pt idx="317">
                  <c:v>1.0589999999999826</c:v>
                </c:pt>
                <c:pt idx="318">
                  <c:v>1.0594999999999826</c:v>
                </c:pt>
                <c:pt idx="319">
                  <c:v>1.0599999999999825</c:v>
                </c:pt>
                <c:pt idx="320">
                  <c:v>1.0604999999999825</c:v>
                </c:pt>
                <c:pt idx="321">
                  <c:v>1.0609999999999824</c:v>
                </c:pt>
                <c:pt idx="322">
                  <c:v>1.0614999999999823</c:v>
                </c:pt>
                <c:pt idx="323">
                  <c:v>1.0619999999999823</c:v>
                </c:pt>
                <c:pt idx="324">
                  <c:v>1.0624999999999822</c:v>
                </c:pt>
                <c:pt idx="325">
                  <c:v>1.0629999999999822</c:v>
                </c:pt>
                <c:pt idx="326">
                  <c:v>1.0634999999999821</c:v>
                </c:pt>
                <c:pt idx="327">
                  <c:v>1.0639999999999821</c:v>
                </c:pt>
                <c:pt idx="328">
                  <c:v>1.064499999999982</c:v>
                </c:pt>
                <c:pt idx="329">
                  <c:v>1.064999999999982</c:v>
                </c:pt>
                <c:pt idx="330">
                  <c:v>1.0654999999999819</c:v>
                </c:pt>
                <c:pt idx="331">
                  <c:v>1.0659999999999819</c:v>
                </c:pt>
                <c:pt idx="332">
                  <c:v>1.0664999999999818</c:v>
                </c:pt>
                <c:pt idx="333">
                  <c:v>1.0669999999999817</c:v>
                </c:pt>
                <c:pt idx="334">
                  <c:v>1.0674999999999817</c:v>
                </c:pt>
                <c:pt idx="335">
                  <c:v>1.0679999999999816</c:v>
                </c:pt>
                <c:pt idx="336">
                  <c:v>1.0684999999999816</c:v>
                </c:pt>
                <c:pt idx="337">
                  <c:v>1.0689999999999815</c:v>
                </c:pt>
                <c:pt idx="338">
                  <c:v>1.0694999999999815</c:v>
                </c:pt>
                <c:pt idx="339">
                  <c:v>1.0699999999999814</c:v>
                </c:pt>
                <c:pt idx="340">
                  <c:v>1.0704999999999814</c:v>
                </c:pt>
                <c:pt idx="341">
                  <c:v>1.0709999999999813</c:v>
                </c:pt>
                <c:pt idx="342">
                  <c:v>1.0714999999999812</c:v>
                </c:pt>
                <c:pt idx="343">
                  <c:v>1.0719999999999812</c:v>
                </c:pt>
                <c:pt idx="344">
                  <c:v>1.0724999999999811</c:v>
                </c:pt>
                <c:pt idx="345">
                  <c:v>1.0729999999999811</c:v>
                </c:pt>
                <c:pt idx="346">
                  <c:v>1.073499999999981</c:v>
                </c:pt>
                <c:pt idx="347">
                  <c:v>1.073999999999981</c:v>
                </c:pt>
                <c:pt idx="348">
                  <c:v>1.0744999999999809</c:v>
                </c:pt>
                <c:pt idx="349">
                  <c:v>1.0749999999999809</c:v>
                </c:pt>
                <c:pt idx="350">
                  <c:v>1.0754999999999808</c:v>
                </c:pt>
                <c:pt idx="351">
                  <c:v>1.0759999999999807</c:v>
                </c:pt>
                <c:pt idx="352">
                  <c:v>1.0764999999999807</c:v>
                </c:pt>
                <c:pt idx="353">
                  <c:v>1.0769999999999806</c:v>
                </c:pt>
                <c:pt idx="354">
                  <c:v>1.0774999999999806</c:v>
                </c:pt>
                <c:pt idx="355">
                  <c:v>1.0779999999999805</c:v>
                </c:pt>
                <c:pt idx="356">
                  <c:v>1.0784999999999805</c:v>
                </c:pt>
                <c:pt idx="357">
                  <c:v>1.0789999999999804</c:v>
                </c:pt>
                <c:pt idx="358">
                  <c:v>1.0794999999999804</c:v>
                </c:pt>
                <c:pt idx="359">
                  <c:v>1.0799999999999803</c:v>
                </c:pt>
                <c:pt idx="360">
                  <c:v>1.0804999999999803</c:v>
                </c:pt>
                <c:pt idx="361">
                  <c:v>1.0809999999999802</c:v>
                </c:pt>
                <c:pt idx="362">
                  <c:v>1.0814999999999801</c:v>
                </c:pt>
                <c:pt idx="363">
                  <c:v>1.0819999999999801</c:v>
                </c:pt>
                <c:pt idx="364">
                  <c:v>1.08249999999998</c:v>
                </c:pt>
                <c:pt idx="365">
                  <c:v>1.08299999999998</c:v>
                </c:pt>
                <c:pt idx="366">
                  <c:v>1.0834999999999799</c:v>
                </c:pt>
                <c:pt idx="367">
                  <c:v>1.0839999999999799</c:v>
                </c:pt>
                <c:pt idx="368">
                  <c:v>1.0844999999999798</c:v>
                </c:pt>
                <c:pt idx="369">
                  <c:v>1.0849999999999798</c:v>
                </c:pt>
                <c:pt idx="370">
                  <c:v>1.0854999999999797</c:v>
                </c:pt>
                <c:pt idx="371">
                  <c:v>1.0859999999999796</c:v>
                </c:pt>
                <c:pt idx="372">
                  <c:v>1.0864999999999796</c:v>
                </c:pt>
                <c:pt idx="373">
                  <c:v>1.0869999999999795</c:v>
                </c:pt>
                <c:pt idx="374">
                  <c:v>1.0874999999999795</c:v>
                </c:pt>
                <c:pt idx="375">
                  <c:v>1.0879999999999794</c:v>
                </c:pt>
                <c:pt idx="376">
                  <c:v>1.0884999999999794</c:v>
                </c:pt>
                <c:pt idx="377">
                  <c:v>1.0889999999999793</c:v>
                </c:pt>
                <c:pt idx="378">
                  <c:v>1.0894999999999793</c:v>
                </c:pt>
                <c:pt idx="379">
                  <c:v>1.0899999999999792</c:v>
                </c:pt>
                <c:pt idx="380">
                  <c:v>1.0904999999999792</c:v>
                </c:pt>
                <c:pt idx="381">
                  <c:v>1.0909999999999791</c:v>
                </c:pt>
                <c:pt idx="382">
                  <c:v>1.091499999999979</c:v>
                </c:pt>
                <c:pt idx="383">
                  <c:v>1.091999999999979</c:v>
                </c:pt>
                <c:pt idx="384">
                  <c:v>1.0924999999999789</c:v>
                </c:pt>
                <c:pt idx="385">
                  <c:v>1.0929999999999789</c:v>
                </c:pt>
                <c:pt idx="386">
                  <c:v>1.0934999999999788</c:v>
                </c:pt>
                <c:pt idx="387">
                  <c:v>1.0939999999999788</c:v>
                </c:pt>
                <c:pt idx="388">
                  <c:v>1.0944999999999787</c:v>
                </c:pt>
                <c:pt idx="389">
                  <c:v>1.0949999999999787</c:v>
                </c:pt>
                <c:pt idx="390">
                  <c:v>1.0954999999999786</c:v>
                </c:pt>
                <c:pt idx="391">
                  <c:v>1.0959999999999785</c:v>
                </c:pt>
                <c:pt idx="392">
                  <c:v>1.0964999999999785</c:v>
                </c:pt>
                <c:pt idx="393">
                  <c:v>1.0969999999999784</c:v>
                </c:pt>
                <c:pt idx="394">
                  <c:v>1.0974999999999784</c:v>
                </c:pt>
                <c:pt idx="395">
                  <c:v>1.0979999999999783</c:v>
                </c:pt>
                <c:pt idx="396">
                  <c:v>1.0984999999999783</c:v>
                </c:pt>
                <c:pt idx="397">
                  <c:v>1.0989999999999782</c:v>
                </c:pt>
                <c:pt idx="398">
                  <c:v>1.0994999999999782</c:v>
                </c:pt>
                <c:pt idx="399">
                  <c:v>1.0999999999999781</c:v>
                </c:pt>
                <c:pt idx="400">
                  <c:v>1.1004999999999781</c:v>
                </c:pt>
                <c:pt idx="401">
                  <c:v>1.100999999999978</c:v>
                </c:pt>
                <c:pt idx="402">
                  <c:v>1.1014999999999779</c:v>
                </c:pt>
                <c:pt idx="403">
                  <c:v>1.1019999999999779</c:v>
                </c:pt>
                <c:pt idx="404">
                  <c:v>1.1024999999999778</c:v>
                </c:pt>
                <c:pt idx="405">
                  <c:v>1.1029999999999778</c:v>
                </c:pt>
                <c:pt idx="406">
                  <c:v>1.1034999999999777</c:v>
                </c:pt>
                <c:pt idx="407">
                  <c:v>1.1039999999999777</c:v>
                </c:pt>
                <c:pt idx="408">
                  <c:v>1.1044999999999776</c:v>
                </c:pt>
                <c:pt idx="409">
                  <c:v>1.1049999999999776</c:v>
                </c:pt>
                <c:pt idx="410">
                  <c:v>1.1054999999999775</c:v>
                </c:pt>
                <c:pt idx="411">
                  <c:v>1.1059999999999774</c:v>
                </c:pt>
                <c:pt idx="412">
                  <c:v>1.1064999999999774</c:v>
                </c:pt>
                <c:pt idx="413">
                  <c:v>1.1069999999999773</c:v>
                </c:pt>
                <c:pt idx="414">
                  <c:v>1.1074999999999773</c:v>
                </c:pt>
                <c:pt idx="415">
                  <c:v>1.1079999999999772</c:v>
                </c:pt>
                <c:pt idx="416">
                  <c:v>1.1084999999999772</c:v>
                </c:pt>
                <c:pt idx="417">
                  <c:v>1.1089999999999771</c:v>
                </c:pt>
                <c:pt idx="418">
                  <c:v>1.1094999999999771</c:v>
                </c:pt>
                <c:pt idx="419">
                  <c:v>1.109999999999977</c:v>
                </c:pt>
                <c:pt idx="420">
                  <c:v>1.1104999999999769</c:v>
                </c:pt>
                <c:pt idx="421">
                  <c:v>1.1109999999999769</c:v>
                </c:pt>
                <c:pt idx="422">
                  <c:v>1.1114999999999768</c:v>
                </c:pt>
                <c:pt idx="423">
                  <c:v>1.1119999999999768</c:v>
                </c:pt>
                <c:pt idx="424">
                  <c:v>1.1124999999999767</c:v>
                </c:pt>
                <c:pt idx="425">
                  <c:v>1.1129999999999767</c:v>
                </c:pt>
                <c:pt idx="426">
                  <c:v>1.1134999999999766</c:v>
                </c:pt>
                <c:pt idx="427">
                  <c:v>1.1139999999999766</c:v>
                </c:pt>
                <c:pt idx="428">
                  <c:v>1.1144999999999765</c:v>
                </c:pt>
                <c:pt idx="429">
                  <c:v>1.1149999999999765</c:v>
                </c:pt>
                <c:pt idx="430">
                  <c:v>1.1154999999999764</c:v>
                </c:pt>
                <c:pt idx="431">
                  <c:v>1.1159999999999763</c:v>
                </c:pt>
                <c:pt idx="432">
                  <c:v>1.1164999999999763</c:v>
                </c:pt>
                <c:pt idx="433">
                  <c:v>1.1169999999999762</c:v>
                </c:pt>
                <c:pt idx="434">
                  <c:v>1.1174999999999762</c:v>
                </c:pt>
                <c:pt idx="435">
                  <c:v>1.1179999999999761</c:v>
                </c:pt>
                <c:pt idx="436">
                  <c:v>1.1184999999999761</c:v>
                </c:pt>
                <c:pt idx="437">
                  <c:v>1.118999999999976</c:v>
                </c:pt>
                <c:pt idx="438">
                  <c:v>1.119499999999976</c:v>
                </c:pt>
                <c:pt idx="439">
                  <c:v>1.1199999999999759</c:v>
                </c:pt>
                <c:pt idx="440">
                  <c:v>1.1204999999999758</c:v>
                </c:pt>
                <c:pt idx="441">
                  <c:v>1.1209999999999758</c:v>
                </c:pt>
                <c:pt idx="442">
                  <c:v>1.1214999999999757</c:v>
                </c:pt>
                <c:pt idx="443">
                  <c:v>1.1219999999999757</c:v>
                </c:pt>
                <c:pt idx="444">
                  <c:v>1.1224999999999756</c:v>
                </c:pt>
                <c:pt idx="445">
                  <c:v>1.1229999999999756</c:v>
                </c:pt>
                <c:pt idx="446">
                  <c:v>1.1234999999999755</c:v>
                </c:pt>
                <c:pt idx="447">
                  <c:v>1.1239999999999755</c:v>
                </c:pt>
                <c:pt idx="448">
                  <c:v>1.1244999999999754</c:v>
                </c:pt>
                <c:pt idx="449">
                  <c:v>1.1249999999999754</c:v>
                </c:pt>
                <c:pt idx="450">
                  <c:v>1.1254999999999753</c:v>
                </c:pt>
                <c:pt idx="451">
                  <c:v>1.1259999999999752</c:v>
                </c:pt>
                <c:pt idx="452">
                  <c:v>1.1264999999999752</c:v>
                </c:pt>
                <c:pt idx="453">
                  <c:v>1.1269999999999751</c:v>
                </c:pt>
                <c:pt idx="454">
                  <c:v>1.1274999999999751</c:v>
                </c:pt>
                <c:pt idx="455">
                  <c:v>1.127999999999975</c:v>
                </c:pt>
                <c:pt idx="456">
                  <c:v>1.128499999999975</c:v>
                </c:pt>
                <c:pt idx="457">
                  <c:v>1.1289999999999749</c:v>
                </c:pt>
                <c:pt idx="458">
                  <c:v>1.1294999999999749</c:v>
                </c:pt>
                <c:pt idx="459">
                  <c:v>1.1299999999999748</c:v>
                </c:pt>
                <c:pt idx="460">
                  <c:v>1.1304999999999747</c:v>
                </c:pt>
                <c:pt idx="461">
                  <c:v>1.1309999999999747</c:v>
                </c:pt>
                <c:pt idx="462">
                  <c:v>1.1314999999999746</c:v>
                </c:pt>
                <c:pt idx="463">
                  <c:v>1.1319999999999746</c:v>
                </c:pt>
                <c:pt idx="464">
                  <c:v>1.1324999999999745</c:v>
                </c:pt>
                <c:pt idx="465">
                  <c:v>1.1329999999999745</c:v>
                </c:pt>
                <c:pt idx="466">
                  <c:v>1.1334999999999744</c:v>
                </c:pt>
                <c:pt idx="467">
                  <c:v>1.1339999999999744</c:v>
                </c:pt>
                <c:pt idx="468">
                  <c:v>1.1344999999999743</c:v>
                </c:pt>
                <c:pt idx="469">
                  <c:v>1.1349999999999743</c:v>
                </c:pt>
                <c:pt idx="470">
                  <c:v>1.1354999999999742</c:v>
                </c:pt>
                <c:pt idx="471">
                  <c:v>1.1359999999999741</c:v>
                </c:pt>
                <c:pt idx="472">
                  <c:v>1.1364999999999741</c:v>
                </c:pt>
                <c:pt idx="473">
                  <c:v>1.136999999999974</c:v>
                </c:pt>
                <c:pt idx="474">
                  <c:v>1.137499999999974</c:v>
                </c:pt>
                <c:pt idx="475">
                  <c:v>1.1379999999999739</c:v>
                </c:pt>
                <c:pt idx="476">
                  <c:v>1.1384999999999739</c:v>
                </c:pt>
                <c:pt idx="477">
                  <c:v>1.1389999999999738</c:v>
                </c:pt>
                <c:pt idx="478">
                  <c:v>1.1394999999999738</c:v>
                </c:pt>
                <c:pt idx="479">
                  <c:v>1.1399999999999737</c:v>
                </c:pt>
                <c:pt idx="480">
                  <c:v>1.1404999999999736</c:v>
                </c:pt>
                <c:pt idx="481">
                  <c:v>1.1409999999999736</c:v>
                </c:pt>
                <c:pt idx="482">
                  <c:v>1.1414999999999735</c:v>
                </c:pt>
                <c:pt idx="483">
                  <c:v>1.1419999999999735</c:v>
                </c:pt>
                <c:pt idx="484">
                  <c:v>1.1424999999999734</c:v>
                </c:pt>
                <c:pt idx="485">
                  <c:v>1.1429999999999734</c:v>
                </c:pt>
                <c:pt idx="486">
                  <c:v>1.1434999999999733</c:v>
                </c:pt>
                <c:pt idx="487">
                  <c:v>1.1439999999999733</c:v>
                </c:pt>
                <c:pt idx="488">
                  <c:v>1.1444999999999732</c:v>
                </c:pt>
                <c:pt idx="489">
                  <c:v>1.1449999999999732</c:v>
                </c:pt>
                <c:pt idx="490">
                  <c:v>1.1454999999999731</c:v>
                </c:pt>
                <c:pt idx="491">
                  <c:v>1.145999999999973</c:v>
                </c:pt>
                <c:pt idx="492">
                  <c:v>1.146499999999973</c:v>
                </c:pt>
                <c:pt idx="493">
                  <c:v>1.1469999999999729</c:v>
                </c:pt>
                <c:pt idx="494">
                  <c:v>1.1474999999999729</c:v>
                </c:pt>
                <c:pt idx="495">
                  <c:v>1.1479999999999728</c:v>
                </c:pt>
              </c:numCache>
            </c:numRef>
          </c:xVal>
          <c:yVal>
            <c:numRef>
              <c:f>演算処理!$AL$33:$AL$525</c:f>
              <c:numCache>
                <c:formatCode>General</c:formatCode>
                <c:ptCount val="493"/>
                <c:pt idx="1">
                  <c:v>-1.9996626508381881</c:v>
                </c:pt>
                <c:pt idx="2">
                  <c:v>-2.0165697056573073</c:v>
                </c:pt>
                <c:pt idx="3">
                  <c:v>-2.0337213522043358</c:v>
                </c:pt>
                <c:pt idx="4">
                  <c:v>-2.0511222741401416</c:v>
                </c:pt>
                <c:pt idx="5">
                  <c:v>-2.068777266383202</c:v>
                </c:pt>
                <c:pt idx="6">
                  <c:v>-2.0866912382481289</c:v>
                </c:pt>
                <c:pt idx="7">
                  <c:v>-2.1048692166982828</c:v>
                </c:pt>
                <c:pt idx="8">
                  <c:v>-2.123316349692145</c:v>
                </c:pt>
                <c:pt idx="9">
                  <c:v>-2.142037909650226</c:v>
                </c:pt>
                <c:pt idx="10">
                  <c:v>-2.1610392970350762</c:v>
                </c:pt>
                <c:pt idx="11">
                  <c:v>-2.180326044042411</c:v>
                </c:pt>
                <c:pt idx="12">
                  <c:v>-2.1999038184256769</c:v>
                </c:pt>
                <c:pt idx="13">
                  <c:v>-2.2197784274386732</c:v>
                </c:pt>
                <c:pt idx="14">
                  <c:v>-2.2399558219205464</c:v>
                </c:pt>
                <c:pt idx="15">
                  <c:v>-2.2604421005112423</c:v>
                </c:pt>
                <c:pt idx="16">
                  <c:v>-2.2812435140113099</c:v>
                </c:pt>
                <c:pt idx="17">
                  <c:v>-2.3023664698890354</c:v>
                </c:pt>
                <c:pt idx="18">
                  <c:v>-2.3238175369522627</c:v>
                </c:pt>
                <c:pt idx="19">
                  <c:v>-2.3456034501586118</c:v>
                </c:pt>
                <c:pt idx="20">
                  <c:v>-2.3677311156107304</c:v>
                </c:pt>
                <c:pt idx="21">
                  <c:v>-2.3902076157216849</c:v>
                </c:pt>
                <c:pt idx="22">
                  <c:v>-2.4130402145480208</c:v>
                </c:pt>
                <c:pt idx="23">
                  <c:v>-2.4362363633197548</c:v>
                </c:pt>
                <c:pt idx="24">
                  <c:v>-2.4598037061643225</c:v>
                </c:pt>
                <c:pt idx="25">
                  <c:v>-2.4837500860229982</c:v>
                </c:pt>
                <c:pt idx="26">
                  <c:v>-2.5080835507835877</c:v>
                </c:pt>
                <c:pt idx="27">
                  <c:v>-2.5328123596299004</c:v>
                </c:pt>
                <c:pt idx="28">
                  <c:v>-2.5579449896174213</c:v>
                </c:pt>
                <c:pt idx="29">
                  <c:v>-2.5834901424781567</c:v>
                </c:pt>
                <c:pt idx="30">
                  <c:v>-2.6094567516784655</c:v>
                </c:pt>
                <c:pt idx="31">
                  <c:v>-2.635853989727901</c:v>
                </c:pt>
                <c:pt idx="32">
                  <c:v>-2.6626912757509502</c:v>
                </c:pt>
                <c:pt idx="33">
                  <c:v>-2.6899782833360728</c:v>
                </c:pt>
                <c:pt idx="34">
                  <c:v>-2.7177249486724482</c:v>
                </c:pt>
                <c:pt idx="35">
                  <c:v>-2.7459414789823722</c:v>
                </c:pt>
                <c:pt idx="36">
                  <c:v>-2.7746383612686416</c:v>
                </c:pt>
                <c:pt idx="37">
                  <c:v>-2.8038263713804126</c:v>
                </c:pt>
                <c:pt idx="38">
                  <c:v>-2.833516583416861</c:v>
                </c:pt>
                <c:pt idx="39">
                  <c:v>-2.8637203794914834</c:v>
                </c:pt>
                <c:pt idx="40">
                  <c:v>-2.8944494598401542</c:v>
                </c:pt>
                <c:pt idx="41">
                  <c:v>-2.9257158533369396</c:v>
                </c:pt>
                <c:pt idx="42">
                  <c:v>-2.9575319283874091</c:v>
                </c:pt>
                <c:pt idx="43">
                  <c:v>-2.9899104042386346</c:v>
                </c:pt>
                <c:pt idx="44">
                  <c:v>-3.0228643627271916</c:v>
                </c:pt>
                <c:pt idx="45">
                  <c:v>-3.0564072604746162</c:v>
                </c:pt>
                <c:pt idx="46">
                  <c:v>-3.0905529415431827</c:v>
                </c:pt>
                <c:pt idx="47">
                  <c:v>-3.1253156505879947</c:v>
                </c:pt>
                <c:pt idx="48">
                  <c:v>-3.1607100465207463</c:v>
                </c:pt>
                <c:pt idx="49">
                  <c:v>-3.1967512166960765</c:v>
                </c:pt>
                <c:pt idx="50">
                  <c:v>-3.2334546916587126</c:v>
                </c:pt>
                <c:pt idx="51">
                  <c:v>-3.270836460468264</c:v>
                </c:pt>
                <c:pt idx="52">
                  <c:v>-3.3089129866269698</c:v>
                </c:pt>
                <c:pt idx="53">
                  <c:v>-3.3477012246352</c:v>
                </c:pt>
                <c:pt idx="54">
                  <c:v>-3.3872186372079462</c:v>
                </c:pt>
                <c:pt idx="55">
                  <c:v>-3.4274832131771045</c:v>
                </c:pt>
                <c:pt idx="56">
                  <c:v>-3.4685134861085709</c:v>
                </c:pt>
                <c:pt idx="57">
                  <c:v>-3.5103285536681281</c:v>
                </c:pt>
                <c:pt idx="58">
                  <c:v>-3.5529480977691081</c:v>
                </c:pt>
                <c:pt idx="59">
                  <c:v>-3.5963924055400338</c:v>
                </c:pt>
                <c:pt idx="60">
                  <c:v>-3.6406823911370338</c:v>
                </c:pt>
                <c:pt idx="61">
                  <c:v>-3.6858396184533713</c:v>
                </c:pt>
                <c:pt idx="62">
                  <c:v>-3.7318863247578267</c:v>
                </c:pt>
                <c:pt idx="63">
                  <c:v>-3.7788454453088214</c:v>
                </c:pt>
                <c:pt idx="64">
                  <c:v>-3.8267406389747785</c:v>
                </c:pt>
                <c:pt idx="65">
                  <c:v>-3.8755963149296804</c:v>
                </c:pt>
                <c:pt idx="66">
                  <c:v>-3.9254376604545729</c:v>
                </c:pt>
                <c:pt idx="67">
                  <c:v>-3.9762906698946265</c:v>
                </c:pt>
                <c:pt idx="68">
                  <c:v>-4.028182174835985</c:v>
                </c:pt>
                <c:pt idx="69">
                  <c:v>-4.0811398755500372</c:v>
                </c:pt>
                <c:pt idx="70">
                  <c:v>-4.1351923737688336</c:v>
                </c:pt>
                <c:pt idx="71">
                  <c:v>-4.1903692068378016</c:v>
                </c:pt>
                <c:pt idx="72">
                  <c:v>-4.2467008833303277</c:v>
                </c:pt>
                <c:pt idx="73">
                  <c:v>-4.3042189201770249</c:v>
                </c:pt>
                <c:pt idx="74">
                  <c:v>-4.3629558813851066</c:v>
                </c:pt>
                <c:pt idx="75">
                  <c:v>-4.4229454184061439</c:v>
                </c:pt>
                <c:pt idx="76">
                  <c:v>-4.484222312262319</c:v>
                </c:pt>
                <c:pt idx="77">
                  <c:v>-4.546822517477076</c:v>
                </c:pt>
                <c:pt idx="78">
                  <c:v>-4.6107832079026716</c:v>
                </c:pt>
                <c:pt idx="79">
                  <c:v>-4.676142824548565</c:v>
                </c:pt>
                <c:pt idx="80">
                  <c:v>-4.7429411254845304</c:v>
                </c:pt>
                <c:pt idx="81">
                  <c:v>-4.8112192379244236</c:v>
                </c:pt>
                <c:pt idx="82">
                  <c:v>-4.8810197125662471</c:v>
                </c:pt>
                <c:pt idx="83">
                  <c:v>-4.9523865803564195</c:v>
                </c:pt>
                <c:pt idx="84">
                  <c:v>-5.0253654116990818</c:v>
                </c:pt>
                <c:pt idx="85">
                  <c:v>-5.1000033782957326</c:v>
                </c:pt>
                <c:pt idx="86">
                  <c:v>-5.1763493177052053</c:v>
                </c:pt>
                <c:pt idx="87">
                  <c:v>-5.2544538007552086</c:v>
                </c:pt>
                <c:pt idx="88">
                  <c:v>-5.3343692019157922</c:v>
                </c:pt>
                <c:pt idx="89">
                  <c:v>-5.4161497728096002</c:v>
                </c:pt>
                <c:pt idx="90">
                  <c:v>-5.4998517189586229</c:v>
                </c:pt>
                <c:pt idx="91">
                  <c:v>-5.5855332799346042</c:v>
                </c:pt>
                <c:pt idx="92">
                  <c:v>-5.673254813063922</c:v>
                </c:pt>
                <c:pt idx="93">
                  <c:v>-5.7630788808384672</c:v>
                </c:pt>
                <c:pt idx="94">
                  <c:v>-5.8550703422002028</c:v>
                </c:pt>
                <c:pt idx="95">
                  <c:v>-5.9492964478568888</c:v>
                </c:pt>
                <c:pt idx="96">
                  <c:v>-6.0458269398296327</c:v>
                </c:pt>
                <c:pt idx="97">
                  <c:v>-6.1447341553828112</c:v>
                </c:pt>
                <c:pt idx="98">
                  <c:v>-6.2460931355337994</c:v>
                </c:pt>
                <c:pt idx="99">
                  <c:v>-6.349981738339193</c:v>
                </c:pt>
                <c:pt idx="100">
                  <c:v>-6.4564807571460037</c:v>
                </c:pt>
                <c:pt idx="101">
                  <c:v>-6.5656740440045462</c:v>
                </c:pt>
                <c:pt idx="102">
                  <c:v>-6.6776486384513278</c:v>
                </c:pt>
                <c:pt idx="103">
                  <c:v>-6.7924949018665854</c:v>
                </c:pt>
                <c:pt idx="104">
                  <c:v>-6.9103066576237131</c:v>
                </c:pt>
                <c:pt idx="105">
                  <c:v>-7.0311813372104428</c:v>
                </c:pt>
                <c:pt idx="106">
                  <c:v>-7.1552201325809088</c:v>
                </c:pt>
                <c:pt idx="107">
                  <c:v>-7.2825281548986345</c:v>
                </c:pt>
                <c:pt idx="108">
                  <c:v>-7.4132145999092325</c:v>
                </c:pt>
                <c:pt idx="109">
                  <c:v>-7.547392920119953</c:v>
                </c:pt>
                <c:pt idx="110">
                  <c:v>-7.6851810039963819</c:v>
                </c:pt>
                <c:pt idx="111">
                  <c:v>-7.8267013623553785</c:v>
                </c:pt>
                <c:pt idx="112">
                  <c:v>-7.9720813220973445</c:v>
                </c:pt>
                <c:pt idx="113">
                  <c:v>-8.1214532274839577</c:v>
                </c:pt>
                <c:pt idx="114">
                  <c:v>-8.2749546490231118</c:v>
                </c:pt>
                <c:pt idx="115">
                  <c:v>-8.4327286001195585</c:v>
                </c:pt>
                <c:pt idx="116">
                  <c:v>-8.5949237615222494</c:v>
                </c:pt>
                <c:pt idx="117">
                  <c:v>-8.7616947136264276</c:v>
                </c:pt>
                <c:pt idx="118">
                  <c:v>-8.9332021765972218</c:v>
                </c:pt>
                <c:pt idx="119">
                  <c:v>-9.1096132582356208</c:v>
                </c:pt>
                <c:pt idx="120">
                  <c:v>-9.2911017094643125</c:v>
                </c:pt>
                <c:pt idx="121">
                  <c:v>-9.4778481872039677</c:v>
                </c:pt>
                <c:pt idx="122">
                  <c:v>-9.6700405243242198</c:v>
                </c:pt>
                <c:pt idx="123">
                  <c:v>-9.8678740062704993</c:v>
                </c:pt>
                <c:pt idx="124">
                  <c:v>-10.07155165380499</c:v>
                </c:pt>
                <c:pt idx="125">
                  <c:v>-10.281284511182324</c:v>
                </c:pt>
                <c:pt idx="126">
                  <c:v>-10.497291938926654</c:v>
                </c:pt>
                <c:pt idx="127">
                  <c:v>-10.719801910137148</c:v>
                </c:pt>
                <c:pt idx="128">
                  <c:v>-10.949051309075827</c:v>
                </c:pt>
                <c:pt idx="129">
                  <c:v>-11.185286230527504</c:v>
                </c:pt>
                <c:pt idx="130">
                  <c:v>-11.428762278084532</c:v>
                </c:pt>
                <c:pt idx="131">
                  <c:v>-11.679744859287073</c:v>
                </c:pt>
                <c:pt idx="132">
                  <c:v>-11.938509475028006</c:v>
                </c:pt>
                <c:pt idx="133">
                  <c:v>-12.205342000322563</c:v>
                </c:pt>
                <c:pt idx="134">
                  <c:v>-12.480538952986439</c:v>
                </c:pt>
                <c:pt idx="135">
                  <c:v>-12.764407746243274</c:v>
                </c:pt>
                <c:pt idx="136">
                  <c:v>-13.05726692061454</c:v>
                </c:pt>
                <c:pt idx="137">
                  <c:v>-13.359446349796155</c:v>
                </c:pt>
                <c:pt idx="138">
                  <c:v>-13.671287414352484</c:v>
                </c:pt>
                <c:pt idx="139">
                  <c:v>-13.993143136232357</c:v>
                </c:pt>
                <c:pt idx="140">
                  <c:v>-14.325378266012283</c:v>
                </c:pt>
                <c:pt idx="141">
                  <c:v>-14.668369313729585</c:v>
                </c:pt>
                <c:pt idx="142">
                  <c:v>-15.022504512837241</c:v>
                </c:pt>
                <c:pt idx="143">
                  <c:v>-15.388183705406449</c:v>
                </c:pt>
                <c:pt idx="144">
                  <c:v>-15.76581813516761</c:v>
                </c:pt>
                <c:pt idx="145">
                  <c:v>-16.155830133196385</c:v>
                </c:pt>
                <c:pt idx="146">
                  <c:v>-16.558652679192797</c:v>
                </c:pt>
                <c:pt idx="147">
                  <c:v>-16.974728819102562</c:v>
                </c:pt>
                <c:pt idx="148">
                  <c:v>-17.404510917626126</c:v>
                </c:pt>
                <c:pt idx="149">
                  <c:v>-17.848459721604254</c:v>
                </c:pt>
                <c:pt idx="150">
                  <c:v>-18.307043207542442</c:v>
                </c:pt>
                <c:pt idx="151">
                  <c:v>-18.780735183614951</c:v>
                </c:pt>
                <c:pt idx="152">
                  <c:v>-19.270013613520568</c:v>
                </c:pt>
                <c:pt idx="153">
                  <c:v>-19.775358626058434</c:v>
                </c:pt>
                <c:pt idx="154">
                  <c:v>-20.297250171089935</c:v>
                </c:pt>
                <c:pt idx="155">
                  <c:v>-20.836165278972651</c:v>
                </c:pt>
                <c:pt idx="156">
                  <c:v>-21.392574876991983</c:v>
                </c:pt>
                <c:pt idx="157">
                  <c:v>-21.96694011293993</c:v>
                </c:pt>
                <c:pt idx="158">
                  <c:v>-22.55970813258228</c:v>
                </c:pt>
                <c:pt idx="159">
                  <c:v>-23.171307254888955</c:v>
                </c:pt>
                <c:pt idx="160">
                  <c:v>-23.802141486430273</c:v>
                </c:pt>
                <c:pt idx="161">
                  <c:v>-24.452584314397892</c:v>
                </c:pt>
                <c:pt idx="162">
                  <c:v>-25.122971717329079</c:v>
                </c:pt>
                <c:pt idx="163">
                  <c:v>-25.813594332932002</c:v>
                </c:pt>
                <c:pt idx="164">
                  <c:v>-26.524688724888605</c:v>
                </c:pt>
                <c:pt idx="165">
                  <c:v>-27.256427695038518</c:v>
                </c:pt>
                <c:pt idx="166">
                  <c:v>-28.008909594751543</c:v>
                </c:pt>
                <c:pt idx="167">
                  <c:v>-28.782146599765131</c:v>
                </c:pt>
                <c:pt idx="168">
                  <c:v>-29.576051927586832</c:v>
                </c:pt>
                <c:pt idx="169">
                  <c:v>-30.390425995870508</c:v>
                </c:pt>
                <c:pt idx="170">
                  <c:v>-31.224941545061743</c:v>
                </c:pt>
                <c:pt idx="171">
                  <c:v>-32.079127779606175</c:v>
                </c:pt>
                <c:pt idx="172">
                  <c:v>-32.95235362011676</c:v>
                </c:pt>
                <c:pt idx="173">
                  <c:v>-33.84381020440609</c:v>
                </c:pt>
                <c:pt idx="174">
                  <c:v>-34.75249282845072</c:v>
                </c:pt>
                <c:pt idx="175">
                  <c:v>-35.677182580351342</c:v>
                </c:pt>
                <c:pt idx="176">
                  <c:v>-36.616427989047793</c:v>
                </c:pt>
                <c:pt idx="177">
                  <c:v>-37.568527086175905</c:v>
                </c:pt>
                <c:pt idx="178">
                  <c:v>-38.531510361085907</c:v>
                </c:pt>
                <c:pt idx="179">
                  <c:v>-39.503125173921376</c:v>
                </c:pt>
                <c:pt idx="180">
                  <c:v>-40.480822276693594</c:v>
                </c:pt>
                <c:pt idx="181">
                  <c:v>-41.461745172609334</c:v>
                </c:pt>
                <c:pt idx="182">
                  <c:v>-42.442723114521336</c:v>
                </c:pt>
                <c:pt idx="183">
                  <c:v>-43.42026859756546</c:v>
                </c:pt>
                <c:pt idx="184">
                  <c:v>-44.390580230968922</c:v>
                </c:pt>
                <c:pt idx="185">
                  <c:v>-45.34955187185998</c:v>
                </c:pt>
                <c:pt idx="186">
                  <c:v>-46.292788861142853</c:v>
                </c:pt>
                <c:pt idx="187">
                  <c:v>-47.215632109532763</c:v>
                </c:pt>
                <c:pt idx="188">
                  <c:v>-48.113190635135524</c:v>
                </c:pt>
                <c:pt idx="189">
                  <c:v>-48.980382946262431</c:v>
                </c:pt>
                <c:pt idx="190">
                  <c:v>-49.811987395212405</c:v>
                </c:pt>
                <c:pt idx="191">
                  <c:v>-50.6027013018765</c:v>
                </c:pt>
                <c:pt idx="192">
                  <c:v>-51.347208269907476</c:v>
                </c:pt>
                <c:pt idx="193">
                  <c:v>-52.040252706190664</c:v>
                </c:pt>
                <c:pt idx="194">
                  <c:v>-52.676720127119367</c:v>
                </c:pt>
                <c:pt idx="195">
                  <c:v>-53.251721417247673</c:v>
                </c:pt>
                <c:pt idx="196">
                  <c:v>-53.760678827001961</c:v>
                </c:pt>
                <c:pt idx="197">
                  <c:v>-54.199411187578242</c:v>
                </c:pt>
                <c:pt idx="198">
                  <c:v>-54.564215611768958</c:v>
                </c:pt>
                <c:pt idx="199">
                  <c:v>-54.851942867174714</c:v>
                </c:pt>
                <c:pt idx="200">
                  <c:v>-55.060063670542128</c:v>
                </c:pt>
                <c:pt idx="201">
                  <c:v>-55.186723368602017</c:v>
                </c:pt>
                <c:pt idx="202">
                  <c:v>-55.230782838222595</c:v>
                </c:pt>
                <c:pt idx="203">
                  <c:v>-55.191843941777428</c:v>
                </c:pt>
                <c:pt idx="204">
                  <c:v>-55.070258483901966</c:v>
                </c:pt>
                <c:pt idx="205">
                  <c:v>-54.867120295500676</c:v>
                </c:pt>
                <c:pt idx="206">
                  <c:v>-54.584240775727842</c:v>
                </c:pt>
                <c:pt idx="207">
                  <c:v>-54.224108905301392</c:v>
                </c:pt>
                <c:pt idx="208">
                  <c:v>-53.789837360320242</c:v>
                </c:pt>
                <c:pt idx="209">
                  <c:v>-53.285096866226759</c:v>
                </c:pt>
                <c:pt idx="210">
                  <c:v>-52.714041308167715</c:v>
                </c:pt>
                <c:pt idx="211">
                  <c:v>-52.081226339887884</c:v>
                </c:pt>
                <c:pt idx="212">
                  <c:v>-51.39152430578018</c:v>
                </c:pt>
                <c:pt idx="213">
                  <c:v>-50.650038215498583</c:v>
                </c:pt>
                <c:pt idx="214">
                  <c:v>-49.862017309833192</c:v>
                </c:pt>
                <c:pt idx="215">
                  <c:v>-49.032776452521574</c:v>
                </c:pt>
                <c:pt idx="216">
                  <c:v>-48.167621206898083</c:v>
                </c:pt>
                <c:pt idx="217">
                  <c:v>-47.271780040878951</c:v>
                </c:pt>
                <c:pt idx="218">
                  <c:v>-46.350344675333083</c:v>
                </c:pt>
                <c:pt idx="219">
                  <c:v>-45.408219178028631</c:v>
                </c:pt>
                <c:pt idx="220">
                  <c:v>-44.450078026069932</c:v>
                </c:pt>
                <c:pt idx="221">
                  <c:v>-43.480333029820585</c:v>
                </c:pt>
                <c:pt idx="222">
                  <c:v>-42.503108739348058</c:v>
                </c:pt>
                <c:pt idx="223">
                  <c:v>-41.522225743132246</c:v>
                </c:pt>
                <c:pt idx="224">
                  <c:v>-40.541191118399617</c:v>
                </c:pt>
                <c:pt idx="225">
                  <c:v>-39.563195197024399</c:v>
                </c:pt>
                <c:pt idx="226">
                  <c:v>-38.591113765886696</c:v>
                </c:pt>
                <c:pt idx="227">
                  <c:v>-37.627514815466512</c:v>
                </c:pt>
                <c:pt idx="228">
                  <c:v>-36.67466897913873</c:v>
                </c:pt>
                <c:pt idx="229">
                  <c:v>-35.734562858423622</c:v>
                </c:pt>
                <c:pt idx="230">
                  <c:v>-34.808914499212328</c:v>
                </c:pt>
                <c:pt idx="231">
                  <c:v>-33.89919036367246</c:v>
                </c:pt>
                <c:pt idx="232">
                  <c:v>-33.006623227993636</c:v>
                </c:pt>
                <c:pt idx="233">
                  <c:v>-32.132230520422375</c:v>
                </c:pt>
                <c:pt idx="234">
                  <c:v>-31.2768326965484</c:v>
                </c:pt>
                <c:pt idx="235">
                  <c:v>-30.441071325291801</c:v>
                </c:pt>
                <c:pt idx="236">
                  <c:v>-29.625426628724213</c:v>
                </c:pt>
                <c:pt idx="237">
                  <c:v>-28.830234280895766</c:v>
                </c:pt>
                <c:pt idx="238">
                  <c:v>-28.055701324782806</c:v>
                </c:pt>
                <c:pt idx="239">
                  <c:v>-27.301921112261166</c:v>
                </c:pt>
                <c:pt idx="240">
                  <c:v>-26.568887210894015</c:v>
                </c:pt>
                <c:pt idx="241">
                  <c:v>-25.856506252204881</c:v>
                </c:pt>
                <c:pt idx="242">
                  <c:v>-25.16460972187808</c:v>
                </c:pt>
                <c:pt idx="243">
                  <c:v>-24.492964711605161</c:v>
                </c:pt>
                <c:pt idx="244">
                  <c:v>-23.841283667664054</c:v>
                </c:pt>
                <c:pt idx="245">
                  <c:v>-23.20923318165579</c:v>
                </c:pt>
                <c:pt idx="246">
                  <c:v>-22.596441876793847</c:v>
                </c:pt>
                <c:pt idx="247">
                  <c:v>-22.002507447696569</c:v>
                </c:pt>
                <c:pt idx="248">
                  <c:v>-21.427002913869675</c:v>
                </c:pt>
                <c:pt idx="249">
                  <c:v>-20.869482148334846</c:v>
                </c:pt>
                <c:pt idx="250">
                  <c:v>-20.329484741478169</c:v>
                </c:pt>
                <c:pt idx="251">
                  <c:v>-19.806540259290486</c:v>
                </c:pt>
                <c:pt idx="252">
                  <c:v>-19.300171951920198</c:v>
                </c:pt>
                <c:pt idx="253">
                  <c:v>-18.809899966341298</c:v>
                </c:pt>
                <c:pt idx="254">
                  <c:v>-18.335244112922506</c:v>
                </c:pt>
                <c:pt idx="255">
                  <c:v>-17.875726232718801</c:v>
                </c:pt>
                <c:pt idx="256">
                  <c:v>-17.430872208624155</c:v>
                </c:pt>
                <c:pt idx="257">
                  <c:v>-17.000213659887567</c:v>
                </c:pt>
                <c:pt idx="258">
                  <c:v>-16.583289356343567</c:v>
                </c:pt>
                <c:pt idx="259">
                  <c:v>-16.179646385152317</c:v>
                </c:pt>
                <c:pt idx="260">
                  <c:v>-15.788841100054409</c:v>
                </c:pt>
                <c:pt idx="261">
                  <c:v>-15.410439879755627</c:v>
                </c:pt>
                <c:pt idx="262">
                  <c:v>-15.044019719941208</c:v>
                </c:pt>
                <c:pt idx="263">
                  <c:v>-14.689168680277076</c:v>
                </c:pt>
                <c:pt idx="264">
                  <c:v>-14.345486205907394</c:v>
                </c:pt>
                <c:pt idx="265">
                  <c:v>-14.012583340622632</c:v>
                </c:pt>
                <c:pt idx="266">
                  <c:v>-13.690082846928577</c:v>
                </c:pt>
                <c:pt idx="267">
                  <c:v>-13.377619246614994</c:v>
                </c:pt>
                <c:pt idx="268">
                  <c:v>-13.074838793756964</c:v>
                </c:pt>
                <c:pt idx="269">
                  <c:v>-12.781399390667735</c:v>
                </c:pt>
                <c:pt idx="270">
                  <c:v>-12.496970456069835</c:v>
                </c:pt>
                <c:pt idx="271">
                  <c:v>-12.221232753612215</c:v>
                </c:pt>
                <c:pt idx="272">
                  <c:v>-11.95387818781216</c:v>
                </c:pt>
                <c:pt idx="273">
                  <c:v>-11.694609573581882</c:v>
                </c:pt>
                <c:pt idx="274">
                  <c:v>-11.443140384790491</c:v>
                </c:pt>
                <c:pt idx="275">
                  <c:v>-11.199194486454205</c:v>
                </c:pt>
                <c:pt idx="276">
                  <c:v>-10.962505854595234</c:v>
                </c:pt>
                <c:pt idx="277">
                  <c:v>-10.732818287295711</c:v>
                </c:pt>
                <c:pt idx="278">
                  <c:v>-10.509885109830241</c:v>
                </c:pt>
                <c:pt idx="279">
                  <c:v>-10.293468876510147</c:v>
                </c:pt>
                <c:pt idx="280">
                  <c:v>-10.083341071332198</c:v>
                </c:pt>
                <c:pt idx="281">
                  <c:v>-9.879281809301979</c:v>
                </c:pt>
                <c:pt idx="282">
                  <c:v>-9.6810795399384197</c:v>
                </c:pt>
                <c:pt idx="283">
                  <c:v>-9.4885307542581074</c:v>
                </c:pt>
                <c:pt idx="284">
                  <c:v>-9.3014396962806263</c:v>
                </c:pt>
                <c:pt idx="285">
                  <c:v>-9.1196180799289834</c:v>
                </c:pt>
                <c:pt idx="286">
                  <c:v>-8.9428848120081312</c:v>
                </c:pt>
                <c:pt idx="287">
                  <c:v>-8.7710657218321106</c:v>
                </c:pt>
                <c:pt idx="288">
                  <c:v>-8.603993297895121</c:v>
                </c:pt>
                <c:pt idx="289">
                  <c:v>-8.4415064319213773</c:v>
                </c:pt>
                <c:pt idx="290">
                  <c:v>-8.2834501705239081</c:v>
                </c:pt>
                <c:pt idx="291">
                  <c:v>-8.1296754745983062</c:v>
                </c:pt>
                <c:pt idx="292">
                  <c:v>-7.9800389865367451</c:v>
                </c:pt>
                <c:pt idx="293">
                  <c:v>-7.8344028052890398</c:v>
                </c:pt>
                <c:pt idx="294">
                  <c:v>-7.6926342692469598</c:v>
                </c:pt>
                <c:pt idx="295">
                  <c:v>-7.5546057468565415</c:v>
                </c:pt>
                <c:pt idx="296">
                  <c:v>-7.4201944348958895</c:v>
                </c:pt>
                <c:pt idx="297">
                  <c:v>-7.2892821642686778</c:v>
                </c:pt>
                <c:pt idx="298">
                  <c:v>-7.1617552131600632</c:v>
                </c:pt>
                <c:pt idx="299">
                  <c:v>-7.037504127403694</c:v>
                </c:pt>
                <c:pt idx="300">
                  <c:v>-6.9164235478827685</c:v>
                </c:pt>
                <c:pt idx="301">
                  <c:v>-6.7984120447205374</c:v>
                </c:pt>
                <c:pt idx="302">
                  <c:v>-6.6833719581432254</c:v>
                </c:pt>
                <c:pt idx="303">
                  <c:v>-6.5712092457534315</c:v>
                </c:pt>
                <c:pt idx="304">
                  <c:v>-6.4618333360007112</c:v>
                </c:pt>
                <c:pt idx="305">
                  <c:v>-6.3551569876881189</c:v>
                </c:pt>
                <c:pt idx="306">
                  <c:v>-6.251096155260754</c:v>
                </c:pt>
                <c:pt idx="307">
                  <c:v>-6.1495698596778574</c:v>
                </c:pt>
                <c:pt idx="308">
                  <c:v>-6.0505000646745177</c:v>
                </c:pt>
                <c:pt idx="309">
                  <c:v>-5.9538115581996962</c:v>
                </c:pt>
                <c:pt idx="310">
                  <c:v>-5.8594318388301456</c:v>
                </c:pt>
                <c:pt idx="311">
                  <c:v>-5.7672910069627985</c:v>
                </c:pt>
                <c:pt idx="312">
                  <c:v>-5.6773216606115193</c:v>
                </c:pt>
                <c:pt idx="313">
                  <c:v>-5.5894587955968973</c:v>
                </c:pt>
                <c:pt idx="314">
                  <c:v>-5.50363970997034</c:v>
                </c:pt>
                <c:pt idx="315">
                  <c:v>-5.4198039124839674</c:v>
                </c:pt>
                <c:pt idx="316">
                  <c:v>-5.3378930349416303</c:v>
                </c:pt>
                <c:pt idx="317">
                  <c:v>-5.2578507482817187</c:v>
                </c:pt>
                <c:pt idx="318">
                  <c:v>-5.1796226821953448</c:v>
                </c:pt>
                <c:pt idx="319">
                  <c:v>-5.103156348184644</c:v>
                </c:pt>
                <c:pt idx="320">
                  <c:v>-5.0284010658523632</c:v>
                </c:pt>
                <c:pt idx="321">
                  <c:v>-4.9553078923369203</c:v>
                </c:pt>
                <c:pt idx="322">
                  <c:v>-4.8838295547232757</c:v>
                </c:pt>
                <c:pt idx="323">
                  <c:v>-4.8139203853090855</c:v>
                </c:pt>
                <c:pt idx="324">
                  <c:v>-4.7455362596046049</c:v>
                </c:pt>
                <c:pt idx="325">
                  <c:v>-4.6786345369502431</c:v>
                </c:pt>
                <c:pt idx="326">
                  <c:v>-4.6131740036248221</c:v>
                </c:pt>
                <c:pt idx="327">
                  <c:v>-4.5491148183442878</c:v>
                </c:pt>
                <c:pt idx="328">
                  <c:v>-4.4864184600383084</c:v>
                </c:pt>
                <c:pt idx="329">
                  <c:v>-4.4250476778288466</c:v>
                </c:pt>
                <c:pt idx="330">
                  <c:v>-4.3649664430678428</c:v>
                </c:pt>
                <c:pt idx="331">
                  <c:v>-4.3061399033858976</c:v>
                </c:pt>
                <c:pt idx="332">
                  <c:v>-4.2485343386487697</c:v>
                </c:pt>
                <c:pt idx="333">
                  <c:v>-4.1921171187289303</c:v>
                </c:pt>
                <c:pt idx="334">
                  <c:v>-4.1368566630177641</c:v>
                </c:pt>
                <c:pt idx="335">
                  <c:v>-4.0827224016218739</c:v>
                </c:pt>
                <c:pt idx="336">
                  <c:v>-4.0296847381199585</c:v>
                </c:pt>
                <c:pt idx="337">
                  <c:v>-3.9777150138748159</c:v>
                </c:pt>
                <c:pt idx="338">
                  <c:v>-3.9272921236326996</c:v>
                </c:pt>
                <c:pt idx="339">
                  <c:v>-3.8768692333905839</c:v>
                </c:pt>
                <c:pt idx="340">
                  <c:v>-3.8279402474378301</c:v>
                </c:pt>
                <c:pt idx="341">
                  <c:v>-3.7799732795282188</c:v>
                </c:pt>
                <c:pt idx="342">
                  <c:v>-3.7329438731425437</c:v>
                </c:pt>
                <c:pt idx="343">
                  <c:v>-3.6868283237517474</c:v>
                </c:pt>
                <c:pt idx="344">
                  <c:v>-3.641603652058869</c:v>
                </c:pt>
                <c:pt idx="345">
                  <c:v>-3.5972475783139424</c:v>
                </c:pt>
                <c:pt idx="346">
                  <c:v>-3.5537384976339039</c:v>
                </c:pt>
                <c:pt idx="347">
                  <c:v>-3.5110554563121164</c:v>
                </c:pt>
                <c:pt idx="348">
                  <c:v>-3.4691781290475854</c:v>
                </c:pt>
                <c:pt idx="349">
                  <c:v>-3.4280867970799571</c:v>
                </c:pt>
                <c:pt idx="350">
                  <c:v>-3.3877623271688035</c:v>
                </c:pt>
                <c:pt idx="351">
                  <c:v>-3.3481861513973423</c:v>
                </c:pt>
                <c:pt idx="352">
                  <c:v>-3.3093402477638927</c:v>
                </c:pt>
                <c:pt idx="353">
                  <c:v>-3.271207121510463</c:v>
                </c:pt>
                <c:pt idx="354">
                  <c:v>-3.2337697871820197</c:v>
                </c:pt>
                <c:pt idx="355">
                  <c:v>-3.1970117513688283</c:v>
                </c:pt>
                <c:pt idx="356">
                  <c:v>-3.160916996111514</c:v>
                </c:pt>
                <c:pt idx="357">
                  <c:v>-3.1254699629306542</c:v>
                </c:pt>
                <c:pt idx="358">
                  <c:v>-3.0906555374685007</c:v>
                </c:pt>
                <c:pt idx="359">
                  <c:v>-3.0564590347115779</c:v>
                </c:pt>
                <c:pt idx="360">
                  <c:v>-3.0228661847604283</c:v>
                </c:pt>
                <c:pt idx="361">
                  <c:v>-2.9898631191385636</c:v>
                </c:pt>
                <c:pt idx="362">
                  <c:v>-2.957436357616325</c:v>
                </c:pt>
                <c:pt idx="363">
                  <c:v>-2.9255727955109432</c:v>
                </c:pt>
                <c:pt idx="364">
                  <c:v>-2.8942596914752223</c:v>
                </c:pt>
                <c:pt idx="365">
                  <c:v>-2.8634846557172851</c:v>
                </c:pt>
                <c:pt idx="366">
                  <c:v>-2.8332356386642852</c:v>
                </c:pt>
                <c:pt idx="367">
                  <c:v>-2.8035009200433034</c:v>
                </c:pt>
                <c:pt idx="368">
                  <c:v>-2.7742690983451959</c:v>
                </c:pt>
                <c:pt idx="369">
                  <c:v>-2.7455290806892485</c:v>
                </c:pt>
                <c:pt idx="370">
                  <c:v>-2.717270073037056</c:v>
                </c:pt>
                <c:pt idx="371">
                  <c:v>-2.6894815707734812</c:v>
                </c:pt>
                <c:pt idx="372">
                  <c:v>-2.66215334961004</c:v>
                </c:pt>
                <c:pt idx="373">
                  <c:v>-2.6352754568271042</c:v>
                </c:pt>
                <c:pt idx="374">
                  <c:v>-2.6088382028166963</c:v>
                </c:pt>
                <c:pt idx="375">
                  <c:v>-2.5828321529323532</c:v>
                </c:pt>
                <c:pt idx="376">
                  <c:v>-2.5572481196192549</c:v>
                </c:pt>
                <c:pt idx="377">
                  <c:v>-2.5320771548261058</c:v>
                </c:pt>
                <c:pt idx="378">
                  <c:v>-2.5073105426804316</c:v>
                </c:pt>
                <c:pt idx="379">
                  <c:v>-2.4829397924188346</c:v>
                </c:pt>
                <c:pt idx="380">
                  <c:v>-2.4589566315608211</c:v>
                </c:pt>
                <c:pt idx="381">
                  <c:v>-2.4353529993222134</c:v>
                </c:pt>
                <c:pt idx="382">
                  <c:v>-2.4121210402547697</c:v>
                </c:pt>
                <c:pt idx="383">
                  <c:v>-2.3892530980951308</c:v>
                </c:pt>
                <c:pt idx="384">
                  <c:v>-2.3667417098384842</c:v>
                </c:pt>
                <c:pt idx="385">
                  <c:v>-2.3445796000012225</c:v>
                </c:pt>
                <c:pt idx="386">
                  <c:v>-2.32275967508301</c:v>
                </c:pt>
                <c:pt idx="387">
                  <c:v>-2.3012750182143829</c:v>
                </c:pt>
                <c:pt idx="388">
                  <c:v>-2.280118883986392</c:v>
                </c:pt>
                <c:pt idx="389">
                  <c:v>-2.259284693449402</c:v>
                </c:pt>
                <c:pt idx="390">
                  <c:v>-2.23876602928055</c:v>
                </c:pt>
                <c:pt idx="391">
                  <c:v>-2.2185566311099398</c:v>
                </c:pt>
                <c:pt idx="392">
                  <c:v>-2.1986503910050761</c:v>
                </c:pt>
                <c:pt idx="393">
                  <c:v>-2.1790413491016349</c:v>
                </c:pt>
                <c:pt idx="394">
                  <c:v>-2.159723689370153</c:v>
                </c:pt>
                <c:pt idx="395">
                  <c:v>-2.1406917355399648</c:v>
                </c:pt>
                <c:pt idx="396">
                  <c:v>-2.1219399471292943</c:v>
                </c:pt>
                <c:pt idx="397">
                  <c:v>-2.1034629156306148</c:v>
                </c:pt>
                <c:pt idx="398">
                  <c:v>-2.0852553607986839</c:v>
                </c:pt>
                <c:pt idx="399">
                  <c:v>-2.0673121270695463</c:v>
                </c:pt>
                <c:pt idx="400">
                  <c:v>-2.0496281800846905</c:v>
                </c:pt>
                <c:pt idx="401">
                  <c:v>-2.0321986033422017</c:v>
                </c:pt>
                <c:pt idx="402">
                  <c:v>-2.0150185949302557</c:v>
                </c:pt>
                <c:pt idx="403">
                  <c:v>-1.9980834643871068</c:v>
                </c:pt>
                <c:pt idx="404">
                  <c:v>-1.9813886296454049</c:v>
                </c:pt>
                <c:pt idx="405">
                  <c:v>-1.9649296140787009</c:v>
                </c:pt>
                <c:pt idx="406">
                  <c:v>-1.9487020436357503</c:v>
                </c:pt>
                <c:pt idx="407">
                  <c:v>-1.9327016440730371</c:v>
                </c:pt>
                <c:pt idx="408">
                  <c:v>-1.9169242382562504</c:v>
                </c:pt>
                <c:pt idx="409">
                  <c:v>-1.901365743567911</c:v>
                </c:pt>
                <c:pt idx="410">
                  <c:v>-1.8860221693715558</c:v>
                </c:pt>
                <c:pt idx="411">
                  <c:v>-1.8708896145731404</c:v>
                </c:pt>
                <c:pt idx="412">
                  <c:v>-1.8559642652424697</c:v>
                </c:pt>
                <c:pt idx="413">
                  <c:v>-1.8412423923139953</c:v>
                </c:pt>
                <c:pt idx="414">
                  <c:v>-1.8267203493590431</c:v>
                </c:pt>
                <c:pt idx="415">
                  <c:v>-1.8123945704185609</c:v>
                </c:pt>
                <c:pt idx="416">
                  <c:v>-1.7982615679058078</c:v>
                </c:pt>
                <c:pt idx="417">
                  <c:v>-1.7843179305720449</c:v>
                </c:pt>
                <c:pt idx="418">
                  <c:v>-1.7705603215292702</c:v>
                </c:pt>
                <c:pt idx="419">
                  <c:v>-1.7569854763344623</c:v>
                </c:pt>
                <c:pt idx="420">
                  <c:v>-1.7435902011328586</c:v>
                </c:pt>
                <c:pt idx="421">
                  <c:v>-1.7303713708498418</c:v>
                </c:pt>
                <c:pt idx="422">
                  <c:v>-1.7173259274393824</c:v>
                </c:pt>
                <c:pt idx="423">
                  <c:v>-1.7044508781855512</c:v>
                </c:pt>
                <c:pt idx="424">
                  <c:v>-1.6917432940526516</c:v>
                </c:pt>
                <c:pt idx="425">
                  <c:v>-1.6792003080750331</c:v>
                </c:pt>
                <c:pt idx="426">
                  <c:v>-1.6668191138133757</c:v>
                </c:pt>
                <c:pt idx="427">
                  <c:v>-1.6545969638273441</c:v>
                </c:pt>
                <c:pt idx="428">
                  <c:v>-1.6425311682221557</c:v>
                </c:pt>
                <c:pt idx="429">
                  <c:v>-1.6306190932139957</c:v>
                </c:pt>
                <c:pt idx="430">
                  <c:v>-1.618858159742063</c:v>
                </c:pt>
                <c:pt idx="431">
                  <c:v>-1.6072458421331965</c:v>
                </c:pt>
                <c:pt idx="432">
                  <c:v>-1.5957796667823763</c:v>
                </c:pt>
                <c:pt idx="433">
                  <c:v>-1.5844572108867985</c:v>
                </c:pt>
                <c:pt idx="434">
                  <c:v>-1.5732761012121914</c:v>
                </c:pt>
                <c:pt idx="435">
                  <c:v>-1.5622340128859213</c:v>
                </c:pt>
                <c:pt idx="436">
                  <c:v>-1.5513286682367249</c:v>
                </c:pt>
                <c:pt idx="437">
                  <c:v>-1.5405578356513094</c:v>
                </c:pt>
                <c:pt idx="438">
                  <c:v>-1.5299193284805566</c:v>
                </c:pt>
                <c:pt idx="439">
                  <c:v>-1.5194110039566397</c:v>
                </c:pt>
                <c:pt idx="440">
                  <c:v>-1.5090307621592514</c:v>
                </c:pt>
                <c:pt idx="441">
                  <c:v>-1.4987765449887753</c:v>
                </c:pt>
                <c:pt idx="442">
                  <c:v>-1.4886463351910448</c:v>
                </c:pt>
                <c:pt idx="443">
                  <c:v>-1.478638155387068</c:v>
                </c:pt>
                <c:pt idx="444">
                  <c:v>-1.4687500671463984</c:v>
                </c:pt>
                <c:pt idx="445">
                  <c:v>-1.4589801700714253</c:v>
                </c:pt>
                <c:pt idx="446">
                  <c:v>-1.4493266009148935</c:v>
                </c:pt>
                <c:pt idx="447">
                  <c:v>-1.4397875327207423</c:v>
                </c:pt>
                <c:pt idx="448">
                  <c:v>-1.4303611739842896</c:v>
                </c:pt>
                <c:pt idx="449">
                  <c:v>-1.4210457678342394</c:v>
                </c:pt>
                <c:pt idx="450">
                  <c:v>-1.4118395912449513</c:v>
                </c:pt>
                <c:pt idx="451">
                  <c:v>-1.4027409542546629</c:v>
                </c:pt>
                <c:pt idx="452">
                  <c:v>-1.3937481992189298</c:v>
                </c:pt>
                <c:pt idx="453">
                  <c:v>-1.3848597000774601</c:v>
                </c:pt>
                <c:pt idx="454">
                  <c:v>-1.3760738616368242</c:v>
                </c:pt>
                <c:pt idx="455">
                  <c:v>-1.367389118875483</c:v>
                </c:pt>
                <c:pt idx="456">
                  <c:v>-1.3588039362721349</c:v>
                </c:pt>
                <c:pt idx="457">
                  <c:v>-1.3503168071380278</c:v>
                </c:pt>
                <c:pt idx="458">
                  <c:v>-1.3419262529790372</c:v>
                </c:pt>
                <c:pt idx="459">
                  <c:v>-1.3336308228721268</c:v>
                </c:pt>
                <c:pt idx="460">
                  <c:v>-1.3254290928462764</c:v>
                </c:pt>
                <c:pt idx="461">
                  <c:v>-1.3173196652971391</c:v>
                </c:pt>
                <c:pt idx="462">
                  <c:v>-1.3093011684031879</c:v>
                </c:pt>
                <c:pt idx="463">
                  <c:v>-1.3013722555617047</c:v>
                </c:pt>
                <c:pt idx="464">
                  <c:v>-1.2935316048386574</c:v>
                </c:pt>
                <c:pt idx="465">
                  <c:v>-1.2857779184309792</c:v>
                </c:pt>
                <c:pt idx="466">
                  <c:v>-1.2781099221457142</c:v>
                </c:pt>
                <c:pt idx="467">
                  <c:v>-1.27052636488809</c:v>
                </c:pt>
                <c:pt idx="468">
                  <c:v>-1.2630260181654671</c:v>
                </c:pt>
                <c:pt idx="469">
                  <c:v>-1.2556076756002139</c:v>
                </c:pt>
                <c:pt idx="470">
                  <c:v>-1.2482701524589539</c:v>
                </c:pt>
                <c:pt idx="471">
                  <c:v>-1.2410122851937164</c:v>
                </c:pt>
                <c:pt idx="472">
                  <c:v>-1.2338329309840814</c:v>
                </c:pt>
                <c:pt idx="473">
                  <c:v>-1.2267309673056124</c:v>
                </c:pt>
                <c:pt idx="474">
                  <c:v>-1.2197052915007718</c:v>
                </c:pt>
                <c:pt idx="475">
                  <c:v>-1.2127548203577732</c:v>
                </c:pt>
                <c:pt idx="476">
                  <c:v>-1.2058784897058012</c:v>
                </c:pt>
                <c:pt idx="477">
                  <c:v>-1.1990752540166829</c:v>
                </c:pt>
                <c:pt idx="478">
                  <c:v>-1.1923440860159809</c:v>
                </c:pt>
                <c:pt idx="479">
                  <c:v>-1.1856839763054992</c:v>
                </c:pt>
                <c:pt idx="480">
                  <c:v>-1.1790939329932268</c:v>
                </c:pt>
                <c:pt idx="481">
                  <c:v>-1.1725729813332046</c:v>
                </c:pt>
                <c:pt idx="482">
                  <c:v>-1.1661201633698555</c:v>
                </c:pt>
                <c:pt idx="483">
                  <c:v>-1.1597345375966996</c:v>
                </c:pt>
                <c:pt idx="484">
                  <c:v>-1.1534151786240006</c:v>
                </c:pt>
                <c:pt idx="485">
                  <c:v>-1.1471611768429371</c:v>
                </c:pt>
                <c:pt idx="486">
                  <c:v>-1.1409716381130899</c:v>
                </c:pt>
                <c:pt idx="487">
                  <c:v>-1.1348456834449685</c:v>
                </c:pt>
                <c:pt idx="488">
                  <c:v>-1.128782448697915</c:v>
                </c:pt>
                <c:pt idx="489">
                  <c:v>-1.1227810842765213</c:v>
                </c:pt>
                <c:pt idx="490">
                  <c:v>-1.1168407548478765</c:v>
                </c:pt>
                <c:pt idx="491">
                  <c:v>-1.1109606390503874</c:v>
                </c:pt>
                <c:pt idx="492">
                  <c:v>-1.1051399292164821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4AF-4361-9F13-282606528D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5096143"/>
        <c:axId val="1065098223"/>
      </c:scatterChart>
      <c:valAx>
        <c:axId val="1505359855"/>
        <c:scaling>
          <c:orientation val="minMax"/>
          <c:min val="0.85000000000000009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56060177009828394"/>
              <c:y val="0.9068896385310748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1505358191"/>
        <c:crossesAt val="-80"/>
        <c:crossBetween val="midCat"/>
        <c:majorUnit val="5.000000000000001E-2"/>
      </c:valAx>
      <c:valAx>
        <c:axId val="1505358191"/>
        <c:scaling>
          <c:orientation val="minMax"/>
          <c:min val="-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減衰　</a:t>
                </a:r>
                <a:r>
                  <a:rPr lang="en-US" altLang="ja-JP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(dB)</a:t>
                </a:r>
                <a:endParaRPr lang="ja-JP" altLang="en-US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0"/>
              <c:y val="0.3360326672282802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1505359855"/>
        <c:crossesAt val="0.1"/>
        <c:crossBetween val="midCat"/>
        <c:majorUnit val="5"/>
      </c:valAx>
      <c:valAx>
        <c:axId val="1065098223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郡遅延　</a:t>
                </a:r>
                <a:r>
                  <a:rPr lang="en-US" altLang="ja-JP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(sec/Hz)</a:t>
                </a:r>
                <a:endParaRPr lang="ja-JP" altLang="en-US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0.94069881787027665"/>
              <c:y val="0.272340627298340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1065096143"/>
        <c:crosses val="max"/>
        <c:crossBetween val="midCat"/>
      </c:valAx>
      <c:valAx>
        <c:axId val="106509614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6509822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8863764036273625"/>
          <c:y val="0.54012688521788621"/>
          <c:w val="0.2183010473579638"/>
          <c:h val="0.1666198238380095"/>
        </c:manualLayout>
      </c:layout>
      <c:overlay val="0"/>
      <c:spPr>
        <a:solidFill>
          <a:schemeClr val="bg1">
            <a:alpha val="67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 b="1">
          <a:latin typeface="Times New Roman" panose="02020603050405020304" pitchFamily="18" charset="0"/>
          <a:ea typeface="游明朝" panose="02020400000000000000" pitchFamily="18" charset="-128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r>
              <a:rPr lang="en-US" altLang="ja-JP" sz="1200"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BPF_1</a:t>
            </a:r>
            <a:r>
              <a:rPr lang="ja-JP" altLang="en-US" sz="1200"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段</a:t>
            </a:r>
            <a:endParaRPr lang="en-US" altLang="ja-JP" sz="1200"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69495712222073625"/>
          <c:y val="0.19530685351985985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2171508402243839"/>
          <c:y val="3.1235259529209556E-2"/>
          <c:w val="0.75288853731381566"/>
          <c:h val="0.8157776381667714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演算処理!$AG$33:$AG$529</c:f>
              <c:numCache>
                <c:formatCode>General</c:formatCode>
                <c:ptCount val="497"/>
                <c:pt idx="0">
                  <c:v>0.90049999999999997</c:v>
                </c:pt>
                <c:pt idx="1">
                  <c:v>0.90099999999999991</c:v>
                </c:pt>
                <c:pt idx="2">
                  <c:v>0.90149999999999986</c:v>
                </c:pt>
                <c:pt idx="3">
                  <c:v>0.9019999999999998</c:v>
                </c:pt>
                <c:pt idx="4">
                  <c:v>0.90249999999999975</c:v>
                </c:pt>
                <c:pt idx="5">
                  <c:v>0.90299999999999969</c:v>
                </c:pt>
                <c:pt idx="6">
                  <c:v>0.90349999999999964</c:v>
                </c:pt>
                <c:pt idx="7">
                  <c:v>0.90399999999999958</c:v>
                </c:pt>
                <c:pt idx="8">
                  <c:v>0.90449999999999953</c:v>
                </c:pt>
                <c:pt idx="9">
                  <c:v>0.90499999999999947</c:v>
                </c:pt>
                <c:pt idx="10">
                  <c:v>0.90549999999999942</c:v>
                </c:pt>
                <c:pt idx="11">
                  <c:v>0.90599999999999936</c:v>
                </c:pt>
                <c:pt idx="12">
                  <c:v>0.90649999999999931</c:v>
                </c:pt>
                <c:pt idx="13">
                  <c:v>0.90699999999999925</c:v>
                </c:pt>
                <c:pt idx="14">
                  <c:v>0.9074999999999992</c:v>
                </c:pt>
                <c:pt idx="15">
                  <c:v>0.90799999999999914</c:v>
                </c:pt>
                <c:pt idx="16">
                  <c:v>0.90849999999999909</c:v>
                </c:pt>
                <c:pt idx="17">
                  <c:v>0.90899999999999903</c:v>
                </c:pt>
                <c:pt idx="18">
                  <c:v>0.90949999999999898</c:v>
                </c:pt>
                <c:pt idx="19">
                  <c:v>0.90999999999999892</c:v>
                </c:pt>
                <c:pt idx="20">
                  <c:v>0.91049999999999887</c:v>
                </c:pt>
                <c:pt idx="21">
                  <c:v>0.91099999999999881</c:v>
                </c:pt>
                <c:pt idx="22">
                  <c:v>0.91149999999999876</c:v>
                </c:pt>
                <c:pt idx="23">
                  <c:v>0.9119999999999987</c:v>
                </c:pt>
                <c:pt idx="24">
                  <c:v>0.91249999999999865</c:v>
                </c:pt>
                <c:pt idx="25">
                  <c:v>0.91299999999999859</c:v>
                </c:pt>
                <c:pt idx="26">
                  <c:v>0.91349999999999854</c:v>
                </c:pt>
                <c:pt idx="27">
                  <c:v>0.91399999999999848</c:v>
                </c:pt>
                <c:pt idx="28">
                  <c:v>0.91449999999999843</c:v>
                </c:pt>
                <c:pt idx="29">
                  <c:v>0.91499999999999837</c:v>
                </c:pt>
                <c:pt idx="30">
                  <c:v>0.91549999999999832</c:v>
                </c:pt>
                <c:pt idx="31">
                  <c:v>0.91599999999999826</c:v>
                </c:pt>
                <c:pt idx="32">
                  <c:v>0.9164999999999982</c:v>
                </c:pt>
                <c:pt idx="33">
                  <c:v>0.91699999999999815</c:v>
                </c:pt>
                <c:pt idx="34">
                  <c:v>0.91749999999999809</c:v>
                </c:pt>
                <c:pt idx="35">
                  <c:v>0.91799999999999804</c:v>
                </c:pt>
                <c:pt idx="36">
                  <c:v>0.91849999999999798</c:v>
                </c:pt>
                <c:pt idx="37">
                  <c:v>0.91899999999999793</c:v>
                </c:pt>
                <c:pt idx="38">
                  <c:v>0.91949999999999787</c:v>
                </c:pt>
                <c:pt idx="39">
                  <c:v>0.91999999999999782</c:v>
                </c:pt>
                <c:pt idx="40">
                  <c:v>0.92049999999999776</c:v>
                </c:pt>
                <c:pt idx="41">
                  <c:v>0.92099999999999771</c:v>
                </c:pt>
                <c:pt idx="42">
                  <c:v>0.92149999999999765</c:v>
                </c:pt>
                <c:pt idx="43">
                  <c:v>0.9219999999999976</c:v>
                </c:pt>
                <c:pt idx="44">
                  <c:v>0.92249999999999754</c:v>
                </c:pt>
                <c:pt idx="45">
                  <c:v>0.92299999999999749</c:v>
                </c:pt>
                <c:pt idx="46">
                  <c:v>0.92349999999999743</c:v>
                </c:pt>
                <c:pt idx="47">
                  <c:v>0.92399999999999738</c:v>
                </c:pt>
                <c:pt idx="48">
                  <c:v>0.92449999999999732</c:v>
                </c:pt>
                <c:pt idx="49">
                  <c:v>0.92499999999999727</c:v>
                </c:pt>
                <c:pt idx="50">
                  <c:v>0.92549999999999721</c:v>
                </c:pt>
                <c:pt idx="51">
                  <c:v>0.92599999999999716</c:v>
                </c:pt>
                <c:pt idx="52">
                  <c:v>0.9264999999999971</c:v>
                </c:pt>
                <c:pt idx="53">
                  <c:v>0.92699999999999705</c:v>
                </c:pt>
                <c:pt idx="54">
                  <c:v>0.92749999999999699</c:v>
                </c:pt>
                <c:pt idx="55">
                  <c:v>0.92799999999999694</c:v>
                </c:pt>
                <c:pt idx="56">
                  <c:v>0.92849999999999688</c:v>
                </c:pt>
                <c:pt idx="57">
                  <c:v>0.92899999999999683</c:v>
                </c:pt>
                <c:pt idx="58">
                  <c:v>0.92949999999999677</c:v>
                </c:pt>
                <c:pt idx="59">
                  <c:v>0.92999999999999672</c:v>
                </c:pt>
                <c:pt idx="60">
                  <c:v>0.93049999999999666</c:v>
                </c:pt>
                <c:pt idx="61">
                  <c:v>0.93099999999999661</c:v>
                </c:pt>
                <c:pt idx="62">
                  <c:v>0.93149999999999655</c:v>
                </c:pt>
                <c:pt idx="63">
                  <c:v>0.9319999999999965</c:v>
                </c:pt>
                <c:pt idx="64">
                  <c:v>0.93249999999999644</c:v>
                </c:pt>
                <c:pt idx="65">
                  <c:v>0.93299999999999639</c:v>
                </c:pt>
                <c:pt idx="66">
                  <c:v>0.93349999999999633</c:v>
                </c:pt>
                <c:pt idx="67">
                  <c:v>0.93399999999999628</c:v>
                </c:pt>
                <c:pt idx="68">
                  <c:v>0.93449999999999622</c:v>
                </c:pt>
                <c:pt idx="69">
                  <c:v>0.93499999999999617</c:v>
                </c:pt>
                <c:pt idx="70">
                  <c:v>0.93549999999999611</c:v>
                </c:pt>
                <c:pt idx="71">
                  <c:v>0.93599999999999606</c:v>
                </c:pt>
                <c:pt idx="72">
                  <c:v>0.936499999999996</c:v>
                </c:pt>
                <c:pt idx="73">
                  <c:v>0.93699999999999595</c:v>
                </c:pt>
                <c:pt idx="74">
                  <c:v>0.93749999999999589</c:v>
                </c:pt>
                <c:pt idx="75">
                  <c:v>0.93799999999999584</c:v>
                </c:pt>
                <c:pt idx="76">
                  <c:v>0.93849999999999578</c:v>
                </c:pt>
                <c:pt idx="77">
                  <c:v>0.93899999999999573</c:v>
                </c:pt>
                <c:pt idx="78">
                  <c:v>0.93949999999999567</c:v>
                </c:pt>
                <c:pt idx="79">
                  <c:v>0.93999999999999562</c:v>
                </c:pt>
                <c:pt idx="80">
                  <c:v>0.94049999999999556</c:v>
                </c:pt>
                <c:pt idx="81">
                  <c:v>0.94099999999999551</c:v>
                </c:pt>
                <c:pt idx="82">
                  <c:v>0.94149999999999545</c:v>
                </c:pt>
                <c:pt idx="83">
                  <c:v>0.9419999999999954</c:v>
                </c:pt>
                <c:pt idx="84">
                  <c:v>0.94249999999999534</c:v>
                </c:pt>
                <c:pt idx="85">
                  <c:v>0.94299999999999529</c:v>
                </c:pt>
                <c:pt idx="86">
                  <c:v>0.94349999999999523</c:v>
                </c:pt>
                <c:pt idx="87">
                  <c:v>0.94399999999999518</c:v>
                </c:pt>
                <c:pt idx="88">
                  <c:v>0.94449999999999512</c:v>
                </c:pt>
                <c:pt idx="89">
                  <c:v>0.94499999999999507</c:v>
                </c:pt>
                <c:pt idx="90">
                  <c:v>0.94549999999999501</c:v>
                </c:pt>
                <c:pt idx="91">
                  <c:v>0.94599999999999496</c:v>
                </c:pt>
                <c:pt idx="92">
                  <c:v>0.9464999999999949</c:v>
                </c:pt>
                <c:pt idx="93">
                  <c:v>0.94699999999999485</c:v>
                </c:pt>
                <c:pt idx="94">
                  <c:v>0.94749999999999479</c:v>
                </c:pt>
                <c:pt idx="95">
                  <c:v>0.94799999999999474</c:v>
                </c:pt>
                <c:pt idx="96">
                  <c:v>0.94849999999999468</c:v>
                </c:pt>
                <c:pt idx="97">
                  <c:v>0.94899999999999463</c:v>
                </c:pt>
                <c:pt idx="98">
                  <c:v>0.94949999999999457</c:v>
                </c:pt>
                <c:pt idx="99">
                  <c:v>0.94999999999999452</c:v>
                </c:pt>
                <c:pt idx="100">
                  <c:v>0.95049999999999446</c:v>
                </c:pt>
                <c:pt idx="101">
                  <c:v>0.95099999999999441</c:v>
                </c:pt>
                <c:pt idx="102">
                  <c:v>0.95149999999999435</c:v>
                </c:pt>
                <c:pt idx="103">
                  <c:v>0.9519999999999943</c:v>
                </c:pt>
                <c:pt idx="104">
                  <c:v>0.95249999999999424</c:v>
                </c:pt>
                <c:pt idx="105">
                  <c:v>0.95299999999999419</c:v>
                </c:pt>
                <c:pt idx="106">
                  <c:v>0.95349999999999413</c:v>
                </c:pt>
                <c:pt idx="107">
                  <c:v>0.95399999999999407</c:v>
                </c:pt>
                <c:pt idx="108">
                  <c:v>0.95449999999999402</c:v>
                </c:pt>
                <c:pt idx="109">
                  <c:v>0.95499999999999396</c:v>
                </c:pt>
                <c:pt idx="110">
                  <c:v>0.95549999999999391</c:v>
                </c:pt>
                <c:pt idx="111">
                  <c:v>0.95599999999999385</c:v>
                </c:pt>
                <c:pt idx="112">
                  <c:v>0.9564999999999938</c:v>
                </c:pt>
                <c:pt idx="113">
                  <c:v>0.95699999999999374</c:v>
                </c:pt>
                <c:pt idx="114">
                  <c:v>0.95749999999999369</c:v>
                </c:pt>
                <c:pt idx="115">
                  <c:v>0.95799999999999363</c:v>
                </c:pt>
                <c:pt idx="116">
                  <c:v>0.95849999999999358</c:v>
                </c:pt>
                <c:pt idx="117">
                  <c:v>0.95899999999999352</c:v>
                </c:pt>
                <c:pt idx="118">
                  <c:v>0.95949999999999347</c:v>
                </c:pt>
                <c:pt idx="119">
                  <c:v>0.95999999999999341</c:v>
                </c:pt>
                <c:pt idx="120">
                  <c:v>0.96049999999999336</c:v>
                </c:pt>
                <c:pt idx="121">
                  <c:v>0.9609999999999933</c:v>
                </c:pt>
                <c:pt idx="122">
                  <c:v>0.96149999999999325</c:v>
                </c:pt>
                <c:pt idx="123">
                  <c:v>0.96199999999999319</c:v>
                </c:pt>
                <c:pt idx="124">
                  <c:v>0.96249999999999314</c:v>
                </c:pt>
                <c:pt idx="125">
                  <c:v>0.96299999999999308</c:v>
                </c:pt>
                <c:pt idx="126">
                  <c:v>0.96349999999999303</c:v>
                </c:pt>
                <c:pt idx="127">
                  <c:v>0.96399999999999297</c:v>
                </c:pt>
                <c:pt idx="128">
                  <c:v>0.96449999999999292</c:v>
                </c:pt>
                <c:pt idx="129">
                  <c:v>0.96499999999999286</c:v>
                </c:pt>
                <c:pt idx="130">
                  <c:v>0.96549999999999281</c:v>
                </c:pt>
                <c:pt idx="131">
                  <c:v>0.96599999999999275</c:v>
                </c:pt>
                <c:pt idx="132">
                  <c:v>0.9664999999999927</c:v>
                </c:pt>
                <c:pt idx="133">
                  <c:v>0.96699999999999264</c:v>
                </c:pt>
                <c:pt idx="134">
                  <c:v>0.96749999999999259</c:v>
                </c:pt>
                <c:pt idx="135">
                  <c:v>0.96799999999999253</c:v>
                </c:pt>
                <c:pt idx="136">
                  <c:v>0.96849999999999248</c:v>
                </c:pt>
                <c:pt idx="137">
                  <c:v>0.96899999999999242</c:v>
                </c:pt>
                <c:pt idx="138">
                  <c:v>0.96949999999999237</c:v>
                </c:pt>
                <c:pt idx="139">
                  <c:v>0.96999999999999231</c:v>
                </c:pt>
                <c:pt idx="140">
                  <c:v>0.97049999999999226</c:v>
                </c:pt>
                <c:pt idx="141">
                  <c:v>0.9709999999999922</c:v>
                </c:pt>
                <c:pt idx="142">
                  <c:v>0.97149999999999215</c:v>
                </c:pt>
                <c:pt idx="143">
                  <c:v>0.97199999999999209</c:v>
                </c:pt>
                <c:pt idx="144">
                  <c:v>0.97249999999999204</c:v>
                </c:pt>
                <c:pt idx="145">
                  <c:v>0.97299999999999198</c:v>
                </c:pt>
                <c:pt idx="146">
                  <c:v>0.97349999999999193</c:v>
                </c:pt>
                <c:pt idx="147">
                  <c:v>0.97399999999999187</c:v>
                </c:pt>
                <c:pt idx="148">
                  <c:v>0.97449999999999182</c:v>
                </c:pt>
                <c:pt idx="149">
                  <c:v>0.97499999999999176</c:v>
                </c:pt>
                <c:pt idx="150">
                  <c:v>0.97549999999999171</c:v>
                </c:pt>
                <c:pt idx="151">
                  <c:v>0.97599999999999165</c:v>
                </c:pt>
                <c:pt idx="152">
                  <c:v>0.9764999999999916</c:v>
                </c:pt>
                <c:pt idx="153">
                  <c:v>0.97699999999999154</c:v>
                </c:pt>
                <c:pt idx="154">
                  <c:v>0.97749999999999149</c:v>
                </c:pt>
                <c:pt idx="155">
                  <c:v>0.97799999999999143</c:v>
                </c:pt>
                <c:pt idx="156">
                  <c:v>0.97849999999999138</c:v>
                </c:pt>
                <c:pt idx="157">
                  <c:v>0.97899999999999132</c:v>
                </c:pt>
                <c:pt idx="158">
                  <c:v>0.97949999999999127</c:v>
                </c:pt>
                <c:pt idx="159">
                  <c:v>0.97999999999999121</c:v>
                </c:pt>
                <c:pt idx="160">
                  <c:v>0.98049999999999116</c:v>
                </c:pt>
                <c:pt idx="161">
                  <c:v>0.9809999999999911</c:v>
                </c:pt>
                <c:pt idx="162">
                  <c:v>0.98149999999999105</c:v>
                </c:pt>
                <c:pt idx="163">
                  <c:v>0.98199999999999099</c:v>
                </c:pt>
                <c:pt idx="164">
                  <c:v>0.98249999999999094</c:v>
                </c:pt>
                <c:pt idx="165">
                  <c:v>0.98299999999999088</c:v>
                </c:pt>
                <c:pt idx="166">
                  <c:v>0.98349999999999083</c:v>
                </c:pt>
                <c:pt idx="167">
                  <c:v>0.98399999999999077</c:v>
                </c:pt>
                <c:pt idx="168">
                  <c:v>0.98449999999999072</c:v>
                </c:pt>
                <c:pt idx="169">
                  <c:v>0.98499999999999066</c:v>
                </c:pt>
                <c:pt idx="170">
                  <c:v>0.98549999999999061</c:v>
                </c:pt>
                <c:pt idx="171">
                  <c:v>0.98599999999999055</c:v>
                </c:pt>
                <c:pt idx="172">
                  <c:v>0.9864999999999905</c:v>
                </c:pt>
                <c:pt idx="173">
                  <c:v>0.98699999999999044</c:v>
                </c:pt>
                <c:pt idx="174">
                  <c:v>0.98749999999999039</c:v>
                </c:pt>
                <c:pt idx="175">
                  <c:v>0.98799999999999033</c:v>
                </c:pt>
                <c:pt idx="176">
                  <c:v>0.98849999999999028</c:v>
                </c:pt>
                <c:pt idx="177">
                  <c:v>0.98899999999999022</c:v>
                </c:pt>
                <c:pt idx="178">
                  <c:v>0.98949999999999017</c:v>
                </c:pt>
                <c:pt idx="179">
                  <c:v>0.98999999999999011</c:v>
                </c:pt>
                <c:pt idx="180">
                  <c:v>0.99049999999999006</c:v>
                </c:pt>
                <c:pt idx="181">
                  <c:v>0.99099999999999</c:v>
                </c:pt>
                <c:pt idx="182">
                  <c:v>0.99149999999998994</c:v>
                </c:pt>
                <c:pt idx="183">
                  <c:v>0.99199999999998989</c:v>
                </c:pt>
                <c:pt idx="184">
                  <c:v>0.99249999999998983</c:v>
                </c:pt>
                <c:pt idx="185">
                  <c:v>0.99299999999998978</c:v>
                </c:pt>
                <c:pt idx="186">
                  <c:v>0.99349999999998972</c:v>
                </c:pt>
                <c:pt idx="187">
                  <c:v>0.99399999999998967</c:v>
                </c:pt>
                <c:pt idx="188">
                  <c:v>0.99449999999998961</c:v>
                </c:pt>
                <c:pt idx="189">
                  <c:v>0.99499999999998956</c:v>
                </c:pt>
                <c:pt idx="190">
                  <c:v>0.9954999999999895</c:v>
                </c:pt>
                <c:pt idx="191">
                  <c:v>0.99599999999998945</c:v>
                </c:pt>
                <c:pt idx="192">
                  <c:v>0.99649999999998939</c:v>
                </c:pt>
                <c:pt idx="193">
                  <c:v>0.99699999999998934</c:v>
                </c:pt>
                <c:pt idx="194">
                  <c:v>0.99749999999998928</c:v>
                </c:pt>
                <c:pt idx="195">
                  <c:v>0.99799999999998923</c:v>
                </c:pt>
                <c:pt idx="196">
                  <c:v>0.99849999999998917</c:v>
                </c:pt>
                <c:pt idx="197">
                  <c:v>0.99899999999998912</c:v>
                </c:pt>
                <c:pt idx="198">
                  <c:v>0.99949999999998906</c:v>
                </c:pt>
                <c:pt idx="199">
                  <c:v>0.99999999999998901</c:v>
                </c:pt>
                <c:pt idx="200">
                  <c:v>1.0004999999999891</c:v>
                </c:pt>
                <c:pt idx="201">
                  <c:v>1.000999999999989</c:v>
                </c:pt>
                <c:pt idx="202">
                  <c:v>1.001499999999989</c:v>
                </c:pt>
                <c:pt idx="203">
                  <c:v>1.0019999999999889</c:v>
                </c:pt>
                <c:pt idx="204">
                  <c:v>1.0024999999999888</c:v>
                </c:pt>
                <c:pt idx="205">
                  <c:v>1.0029999999999888</c:v>
                </c:pt>
                <c:pt idx="206">
                  <c:v>1.0034999999999887</c:v>
                </c:pt>
                <c:pt idx="207">
                  <c:v>1.0039999999999887</c:v>
                </c:pt>
                <c:pt idx="208">
                  <c:v>1.0044999999999886</c:v>
                </c:pt>
                <c:pt idx="209">
                  <c:v>1.0049999999999886</c:v>
                </c:pt>
                <c:pt idx="210">
                  <c:v>1.0054999999999885</c:v>
                </c:pt>
                <c:pt idx="211">
                  <c:v>1.0059999999999885</c:v>
                </c:pt>
                <c:pt idx="212">
                  <c:v>1.0064999999999884</c:v>
                </c:pt>
                <c:pt idx="213">
                  <c:v>1.0069999999999883</c:v>
                </c:pt>
                <c:pt idx="214">
                  <c:v>1.0074999999999883</c:v>
                </c:pt>
                <c:pt idx="215">
                  <c:v>1.0079999999999882</c:v>
                </c:pt>
                <c:pt idx="216">
                  <c:v>1.0084999999999882</c:v>
                </c:pt>
                <c:pt idx="217">
                  <c:v>1.0089999999999881</c:v>
                </c:pt>
                <c:pt idx="218">
                  <c:v>1.0094999999999881</c:v>
                </c:pt>
                <c:pt idx="219">
                  <c:v>1.009999999999988</c:v>
                </c:pt>
                <c:pt idx="220">
                  <c:v>1.010499999999988</c:v>
                </c:pt>
                <c:pt idx="221">
                  <c:v>1.0109999999999879</c:v>
                </c:pt>
                <c:pt idx="222">
                  <c:v>1.0114999999999879</c:v>
                </c:pt>
                <c:pt idx="223">
                  <c:v>1.0119999999999878</c:v>
                </c:pt>
                <c:pt idx="224">
                  <c:v>1.0124999999999877</c:v>
                </c:pt>
                <c:pt idx="225">
                  <c:v>1.0129999999999877</c:v>
                </c:pt>
                <c:pt idx="226">
                  <c:v>1.0134999999999876</c:v>
                </c:pt>
                <c:pt idx="227">
                  <c:v>1.0139999999999876</c:v>
                </c:pt>
                <c:pt idx="228">
                  <c:v>1.0144999999999875</c:v>
                </c:pt>
                <c:pt idx="229">
                  <c:v>1.0149999999999875</c:v>
                </c:pt>
                <c:pt idx="230">
                  <c:v>1.0154999999999874</c:v>
                </c:pt>
                <c:pt idx="231">
                  <c:v>1.0159999999999874</c:v>
                </c:pt>
                <c:pt idx="232">
                  <c:v>1.0164999999999873</c:v>
                </c:pt>
                <c:pt idx="233">
                  <c:v>1.0169999999999872</c:v>
                </c:pt>
                <c:pt idx="234">
                  <c:v>1.0174999999999872</c:v>
                </c:pt>
                <c:pt idx="235">
                  <c:v>1.0179999999999871</c:v>
                </c:pt>
                <c:pt idx="236">
                  <c:v>1.0184999999999871</c:v>
                </c:pt>
                <c:pt idx="237">
                  <c:v>1.018999999999987</c:v>
                </c:pt>
                <c:pt idx="238">
                  <c:v>1.019499999999987</c:v>
                </c:pt>
                <c:pt idx="239">
                  <c:v>1.0199999999999869</c:v>
                </c:pt>
                <c:pt idx="240">
                  <c:v>1.0204999999999869</c:v>
                </c:pt>
                <c:pt idx="241">
                  <c:v>1.0209999999999868</c:v>
                </c:pt>
                <c:pt idx="242">
                  <c:v>1.0214999999999868</c:v>
                </c:pt>
                <c:pt idx="243">
                  <c:v>1.0219999999999867</c:v>
                </c:pt>
                <c:pt idx="244">
                  <c:v>1.0224999999999866</c:v>
                </c:pt>
                <c:pt idx="245">
                  <c:v>1.0229999999999866</c:v>
                </c:pt>
                <c:pt idx="246">
                  <c:v>1.0234999999999865</c:v>
                </c:pt>
                <c:pt idx="247">
                  <c:v>1.0239999999999865</c:v>
                </c:pt>
                <c:pt idx="248">
                  <c:v>1.0244999999999864</c:v>
                </c:pt>
                <c:pt idx="249">
                  <c:v>1.0249999999999864</c:v>
                </c:pt>
                <c:pt idx="250">
                  <c:v>1.0254999999999863</c:v>
                </c:pt>
                <c:pt idx="251">
                  <c:v>1.0259999999999863</c:v>
                </c:pt>
                <c:pt idx="252">
                  <c:v>1.0264999999999862</c:v>
                </c:pt>
                <c:pt idx="253">
                  <c:v>1.0269999999999861</c:v>
                </c:pt>
                <c:pt idx="254">
                  <c:v>1.0274999999999861</c:v>
                </c:pt>
                <c:pt idx="255">
                  <c:v>1.027999999999986</c:v>
                </c:pt>
                <c:pt idx="256">
                  <c:v>1.028499999999986</c:v>
                </c:pt>
                <c:pt idx="257">
                  <c:v>1.0289999999999859</c:v>
                </c:pt>
                <c:pt idx="258">
                  <c:v>1.0294999999999859</c:v>
                </c:pt>
                <c:pt idx="259">
                  <c:v>1.0299999999999858</c:v>
                </c:pt>
                <c:pt idx="260">
                  <c:v>1.0304999999999858</c:v>
                </c:pt>
                <c:pt idx="261">
                  <c:v>1.0309999999999857</c:v>
                </c:pt>
                <c:pt idx="262">
                  <c:v>1.0314999999999857</c:v>
                </c:pt>
                <c:pt idx="263">
                  <c:v>1.0319999999999856</c:v>
                </c:pt>
                <c:pt idx="264">
                  <c:v>1.0324999999999855</c:v>
                </c:pt>
                <c:pt idx="265">
                  <c:v>1.0329999999999855</c:v>
                </c:pt>
                <c:pt idx="266">
                  <c:v>1.0334999999999854</c:v>
                </c:pt>
                <c:pt idx="267">
                  <c:v>1.0339999999999854</c:v>
                </c:pt>
                <c:pt idx="268">
                  <c:v>1.0344999999999853</c:v>
                </c:pt>
                <c:pt idx="269">
                  <c:v>1.0349999999999853</c:v>
                </c:pt>
                <c:pt idx="270">
                  <c:v>1.0354999999999852</c:v>
                </c:pt>
                <c:pt idx="271">
                  <c:v>1.0359999999999852</c:v>
                </c:pt>
                <c:pt idx="272">
                  <c:v>1.0364999999999851</c:v>
                </c:pt>
                <c:pt idx="273">
                  <c:v>1.036999999999985</c:v>
                </c:pt>
                <c:pt idx="274">
                  <c:v>1.037499999999985</c:v>
                </c:pt>
                <c:pt idx="275">
                  <c:v>1.0379999999999849</c:v>
                </c:pt>
                <c:pt idx="276">
                  <c:v>1.0384999999999849</c:v>
                </c:pt>
                <c:pt idx="277">
                  <c:v>1.0389999999999848</c:v>
                </c:pt>
                <c:pt idx="278">
                  <c:v>1.0394999999999848</c:v>
                </c:pt>
                <c:pt idx="279">
                  <c:v>1.0399999999999847</c:v>
                </c:pt>
                <c:pt idx="280">
                  <c:v>1.0404999999999847</c:v>
                </c:pt>
                <c:pt idx="281">
                  <c:v>1.0409999999999846</c:v>
                </c:pt>
                <c:pt idx="282">
                  <c:v>1.0414999999999845</c:v>
                </c:pt>
                <c:pt idx="283">
                  <c:v>1.0419999999999845</c:v>
                </c:pt>
                <c:pt idx="284">
                  <c:v>1.0424999999999844</c:v>
                </c:pt>
                <c:pt idx="285">
                  <c:v>1.0429999999999844</c:v>
                </c:pt>
                <c:pt idx="286">
                  <c:v>1.0434999999999843</c:v>
                </c:pt>
                <c:pt idx="287">
                  <c:v>1.0439999999999843</c:v>
                </c:pt>
                <c:pt idx="288">
                  <c:v>1.0444999999999842</c:v>
                </c:pt>
                <c:pt idx="289">
                  <c:v>1.0449999999999842</c:v>
                </c:pt>
                <c:pt idx="290">
                  <c:v>1.0454999999999841</c:v>
                </c:pt>
                <c:pt idx="291">
                  <c:v>1.0459999999999841</c:v>
                </c:pt>
                <c:pt idx="292">
                  <c:v>1.046499999999984</c:v>
                </c:pt>
                <c:pt idx="293">
                  <c:v>1.0469999999999839</c:v>
                </c:pt>
                <c:pt idx="294">
                  <c:v>1.0474999999999839</c:v>
                </c:pt>
                <c:pt idx="295">
                  <c:v>1.0479999999999838</c:v>
                </c:pt>
                <c:pt idx="296">
                  <c:v>1.0484999999999838</c:v>
                </c:pt>
                <c:pt idx="297">
                  <c:v>1.0489999999999837</c:v>
                </c:pt>
                <c:pt idx="298">
                  <c:v>1.0494999999999837</c:v>
                </c:pt>
                <c:pt idx="299">
                  <c:v>1.0499999999999836</c:v>
                </c:pt>
                <c:pt idx="300">
                  <c:v>1.0504999999999836</c:v>
                </c:pt>
                <c:pt idx="301">
                  <c:v>1.0509999999999835</c:v>
                </c:pt>
                <c:pt idx="302">
                  <c:v>1.0514999999999834</c:v>
                </c:pt>
                <c:pt idx="303">
                  <c:v>1.0519999999999834</c:v>
                </c:pt>
                <c:pt idx="304">
                  <c:v>1.0524999999999833</c:v>
                </c:pt>
                <c:pt idx="305">
                  <c:v>1.0529999999999833</c:v>
                </c:pt>
                <c:pt idx="306">
                  <c:v>1.0534999999999832</c:v>
                </c:pt>
                <c:pt idx="307">
                  <c:v>1.0539999999999832</c:v>
                </c:pt>
                <c:pt idx="308">
                  <c:v>1.0544999999999831</c:v>
                </c:pt>
                <c:pt idx="309">
                  <c:v>1.0549999999999831</c:v>
                </c:pt>
                <c:pt idx="310">
                  <c:v>1.055499999999983</c:v>
                </c:pt>
                <c:pt idx="311">
                  <c:v>1.055999999999983</c:v>
                </c:pt>
                <c:pt idx="312">
                  <c:v>1.0564999999999829</c:v>
                </c:pt>
                <c:pt idx="313">
                  <c:v>1.0569999999999828</c:v>
                </c:pt>
                <c:pt idx="314">
                  <c:v>1.0574999999999828</c:v>
                </c:pt>
                <c:pt idx="315">
                  <c:v>1.0579999999999827</c:v>
                </c:pt>
                <c:pt idx="316">
                  <c:v>1.0584999999999827</c:v>
                </c:pt>
                <c:pt idx="317">
                  <c:v>1.0589999999999826</c:v>
                </c:pt>
                <c:pt idx="318">
                  <c:v>1.0594999999999826</c:v>
                </c:pt>
                <c:pt idx="319">
                  <c:v>1.0599999999999825</c:v>
                </c:pt>
                <c:pt idx="320">
                  <c:v>1.0604999999999825</c:v>
                </c:pt>
                <c:pt idx="321">
                  <c:v>1.0609999999999824</c:v>
                </c:pt>
                <c:pt idx="322">
                  <c:v>1.0614999999999823</c:v>
                </c:pt>
                <c:pt idx="323">
                  <c:v>1.0619999999999823</c:v>
                </c:pt>
                <c:pt idx="324">
                  <c:v>1.0624999999999822</c:v>
                </c:pt>
                <c:pt idx="325">
                  <c:v>1.0629999999999822</c:v>
                </c:pt>
                <c:pt idx="326">
                  <c:v>1.0634999999999821</c:v>
                </c:pt>
                <c:pt idx="327">
                  <c:v>1.0639999999999821</c:v>
                </c:pt>
                <c:pt idx="328">
                  <c:v>1.064499999999982</c:v>
                </c:pt>
                <c:pt idx="329">
                  <c:v>1.064999999999982</c:v>
                </c:pt>
                <c:pt idx="330">
                  <c:v>1.0654999999999819</c:v>
                </c:pt>
                <c:pt idx="331">
                  <c:v>1.0659999999999819</c:v>
                </c:pt>
                <c:pt idx="332">
                  <c:v>1.0664999999999818</c:v>
                </c:pt>
                <c:pt idx="333">
                  <c:v>1.0669999999999817</c:v>
                </c:pt>
                <c:pt idx="334">
                  <c:v>1.0674999999999817</c:v>
                </c:pt>
                <c:pt idx="335">
                  <c:v>1.0679999999999816</c:v>
                </c:pt>
                <c:pt idx="336">
                  <c:v>1.0684999999999816</c:v>
                </c:pt>
                <c:pt idx="337">
                  <c:v>1.0689999999999815</c:v>
                </c:pt>
                <c:pt idx="338">
                  <c:v>1.0694999999999815</c:v>
                </c:pt>
                <c:pt idx="339">
                  <c:v>1.0699999999999814</c:v>
                </c:pt>
                <c:pt idx="340">
                  <c:v>1.0704999999999814</c:v>
                </c:pt>
                <c:pt idx="341">
                  <c:v>1.0709999999999813</c:v>
                </c:pt>
                <c:pt idx="342">
                  <c:v>1.0714999999999812</c:v>
                </c:pt>
                <c:pt idx="343">
                  <c:v>1.0719999999999812</c:v>
                </c:pt>
                <c:pt idx="344">
                  <c:v>1.0724999999999811</c:v>
                </c:pt>
                <c:pt idx="345">
                  <c:v>1.0729999999999811</c:v>
                </c:pt>
                <c:pt idx="346">
                  <c:v>1.073499999999981</c:v>
                </c:pt>
                <c:pt idx="347">
                  <c:v>1.073999999999981</c:v>
                </c:pt>
                <c:pt idx="348">
                  <c:v>1.0744999999999809</c:v>
                </c:pt>
                <c:pt idx="349">
                  <c:v>1.0749999999999809</c:v>
                </c:pt>
                <c:pt idx="350">
                  <c:v>1.0754999999999808</c:v>
                </c:pt>
                <c:pt idx="351">
                  <c:v>1.0759999999999807</c:v>
                </c:pt>
                <c:pt idx="352">
                  <c:v>1.0764999999999807</c:v>
                </c:pt>
                <c:pt idx="353">
                  <c:v>1.0769999999999806</c:v>
                </c:pt>
                <c:pt idx="354">
                  <c:v>1.0774999999999806</c:v>
                </c:pt>
                <c:pt idx="355">
                  <c:v>1.0779999999999805</c:v>
                </c:pt>
                <c:pt idx="356">
                  <c:v>1.0784999999999805</c:v>
                </c:pt>
                <c:pt idx="357">
                  <c:v>1.0789999999999804</c:v>
                </c:pt>
                <c:pt idx="358">
                  <c:v>1.0794999999999804</c:v>
                </c:pt>
                <c:pt idx="359">
                  <c:v>1.0799999999999803</c:v>
                </c:pt>
                <c:pt idx="360">
                  <c:v>1.0804999999999803</c:v>
                </c:pt>
                <c:pt idx="361">
                  <c:v>1.0809999999999802</c:v>
                </c:pt>
                <c:pt idx="362">
                  <c:v>1.0814999999999801</c:v>
                </c:pt>
                <c:pt idx="363">
                  <c:v>1.0819999999999801</c:v>
                </c:pt>
                <c:pt idx="364">
                  <c:v>1.08249999999998</c:v>
                </c:pt>
                <c:pt idx="365">
                  <c:v>1.08299999999998</c:v>
                </c:pt>
                <c:pt idx="366">
                  <c:v>1.0834999999999799</c:v>
                </c:pt>
                <c:pt idx="367">
                  <c:v>1.0839999999999799</c:v>
                </c:pt>
                <c:pt idx="368">
                  <c:v>1.0844999999999798</c:v>
                </c:pt>
                <c:pt idx="369">
                  <c:v>1.0849999999999798</c:v>
                </c:pt>
                <c:pt idx="370">
                  <c:v>1.0854999999999797</c:v>
                </c:pt>
                <c:pt idx="371">
                  <c:v>1.0859999999999796</c:v>
                </c:pt>
                <c:pt idx="372">
                  <c:v>1.0864999999999796</c:v>
                </c:pt>
                <c:pt idx="373">
                  <c:v>1.0869999999999795</c:v>
                </c:pt>
                <c:pt idx="374">
                  <c:v>1.0874999999999795</c:v>
                </c:pt>
                <c:pt idx="375">
                  <c:v>1.0879999999999794</c:v>
                </c:pt>
                <c:pt idx="376">
                  <c:v>1.0884999999999794</c:v>
                </c:pt>
                <c:pt idx="377">
                  <c:v>1.0889999999999793</c:v>
                </c:pt>
                <c:pt idx="378">
                  <c:v>1.0894999999999793</c:v>
                </c:pt>
                <c:pt idx="379">
                  <c:v>1.0899999999999792</c:v>
                </c:pt>
                <c:pt idx="380">
                  <c:v>1.0904999999999792</c:v>
                </c:pt>
                <c:pt idx="381">
                  <c:v>1.0909999999999791</c:v>
                </c:pt>
                <c:pt idx="382">
                  <c:v>1.091499999999979</c:v>
                </c:pt>
                <c:pt idx="383">
                  <c:v>1.091999999999979</c:v>
                </c:pt>
                <c:pt idx="384">
                  <c:v>1.0924999999999789</c:v>
                </c:pt>
                <c:pt idx="385">
                  <c:v>1.0929999999999789</c:v>
                </c:pt>
                <c:pt idx="386">
                  <c:v>1.0934999999999788</c:v>
                </c:pt>
                <c:pt idx="387">
                  <c:v>1.0939999999999788</c:v>
                </c:pt>
                <c:pt idx="388">
                  <c:v>1.0944999999999787</c:v>
                </c:pt>
                <c:pt idx="389">
                  <c:v>1.0949999999999787</c:v>
                </c:pt>
                <c:pt idx="390">
                  <c:v>1.0954999999999786</c:v>
                </c:pt>
                <c:pt idx="391">
                  <c:v>1.0959999999999785</c:v>
                </c:pt>
                <c:pt idx="392">
                  <c:v>1.0964999999999785</c:v>
                </c:pt>
                <c:pt idx="393">
                  <c:v>1.0969999999999784</c:v>
                </c:pt>
                <c:pt idx="394">
                  <c:v>1.0974999999999784</c:v>
                </c:pt>
                <c:pt idx="395">
                  <c:v>1.0979999999999783</c:v>
                </c:pt>
                <c:pt idx="396">
                  <c:v>1.0984999999999783</c:v>
                </c:pt>
                <c:pt idx="397">
                  <c:v>1.0989999999999782</c:v>
                </c:pt>
                <c:pt idx="398">
                  <c:v>1.0994999999999782</c:v>
                </c:pt>
                <c:pt idx="399">
                  <c:v>1.0999999999999781</c:v>
                </c:pt>
                <c:pt idx="400">
                  <c:v>1.1004999999999781</c:v>
                </c:pt>
                <c:pt idx="401">
                  <c:v>1.100999999999978</c:v>
                </c:pt>
                <c:pt idx="402">
                  <c:v>1.1014999999999779</c:v>
                </c:pt>
                <c:pt idx="403">
                  <c:v>1.1019999999999779</c:v>
                </c:pt>
                <c:pt idx="404">
                  <c:v>1.1024999999999778</c:v>
                </c:pt>
                <c:pt idx="405">
                  <c:v>1.1029999999999778</c:v>
                </c:pt>
                <c:pt idx="406">
                  <c:v>1.1034999999999777</c:v>
                </c:pt>
                <c:pt idx="407">
                  <c:v>1.1039999999999777</c:v>
                </c:pt>
                <c:pt idx="408">
                  <c:v>1.1044999999999776</c:v>
                </c:pt>
                <c:pt idx="409">
                  <c:v>1.1049999999999776</c:v>
                </c:pt>
                <c:pt idx="410">
                  <c:v>1.1054999999999775</c:v>
                </c:pt>
                <c:pt idx="411">
                  <c:v>1.1059999999999774</c:v>
                </c:pt>
                <c:pt idx="412">
                  <c:v>1.1064999999999774</c:v>
                </c:pt>
                <c:pt idx="413">
                  <c:v>1.1069999999999773</c:v>
                </c:pt>
                <c:pt idx="414">
                  <c:v>1.1074999999999773</c:v>
                </c:pt>
                <c:pt idx="415">
                  <c:v>1.1079999999999772</c:v>
                </c:pt>
                <c:pt idx="416">
                  <c:v>1.1084999999999772</c:v>
                </c:pt>
                <c:pt idx="417">
                  <c:v>1.1089999999999771</c:v>
                </c:pt>
                <c:pt idx="418">
                  <c:v>1.1094999999999771</c:v>
                </c:pt>
                <c:pt idx="419">
                  <c:v>1.109999999999977</c:v>
                </c:pt>
                <c:pt idx="420">
                  <c:v>1.1104999999999769</c:v>
                </c:pt>
                <c:pt idx="421">
                  <c:v>1.1109999999999769</c:v>
                </c:pt>
                <c:pt idx="422">
                  <c:v>1.1114999999999768</c:v>
                </c:pt>
                <c:pt idx="423">
                  <c:v>1.1119999999999768</c:v>
                </c:pt>
                <c:pt idx="424">
                  <c:v>1.1124999999999767</c:v>
                </c:pt>
                <c:pt idx="425">
                  <c:v>1.1129999999999767</c:v>
                </c:pt>
                <c:pt idx="426">
                  <c:v>1.1134999999999766</c:v>
                </c:pt>
                <c:pt idx="427">
                  <c:v>1.1139999999999766</c:v>
                </c:pt>
                <c:pt idx="428">
                  <c:v>1.1144999999999765</c:v>
                </c:pt>
                <c:pt idx="429">
                  <c:v>1.1149999999999765</c:v>
                </c:pt>
                <c:pt idx="430">
                  <c:v>1.1154999999999764</c:v>
                </c:pt>
                <c:pt idx="431">
                  <c:v>1.1159999999999763</c:v>
                </c:pt>
                <c:pt idx="432">
                  <c:v>1.1164999999999763</c:v>
                </c:pt>
                <c:pt idx="433">
                  <c:v>1.1169999999999762</c:v>
                </c:pt>
                <c:pt idx="434">
                  <c:v>1.1174999999999762</c:v>
                </c:pt>
                <c:pt idx="435">
                  <c:v>1.1179999999999761</c:v>
                </c:pt>
                <c:pt idx="436">
                  <c:v>1.1184999999999761</c:v>
                </c:pt>
                <c:pt idx="437">
                  <c:v>1.118999999999976</c:v>
                </c:pt>
                <c:pt idx="438">
                  <c:v>1.119499999999976</c:v>
                </c:pt>
                <c:pt idx="439">
                  <c:v>1.1199999999999759</c:v>
                </c:pt>
                <c:pt idx="440">
                  <c:v>1.1204999999999758</c:v>
                </c:pt>
                <c:pt idx="441">
                  <c:v>1.1209999999999758</c:v>
                </c:pt>
                <c:pt idx="442">
                  <c:v>1.1214999999999757</c:v>
                </c:pt>
                <c:pt idx="443">
                  <c:v>1.1219999999999757</c:v>
                </c:pt>
                <c:pt idx="444">
                  <c:v>1.1224999999999756</c:v>
                </c:pt>
                <c:pt idx="445">
                  <c:v>1.1229999999999756</c:v>
                </c:pt>
                <c:pt idx="446">
                  <c:v>1.1234999999999755</c:v>
                </c:pt>
                <c:pt idx="447">
                  <c:v>1.1239999999999755</c:v>
                </c:pt>
                <c:pt idx="448">
                  <c:v>1.1244999999999754</c:v>
                </c:pt>
                <c:pt idx="449">
                  <c:v>1.1249999999999754</c:v>
                </c:pt>
                <c:pt idx="450">
                  <c:v>1.1254999999999753</c:v>
                </c:pt>
                <c:pt idx="451">
                  <c:v>1.1259999999999752</c:v>
                </c:pt>
                <c:pt idx="452">
                  <c:v>1.1264999999999752</c:v>
                </c:pt>
                <c:pt idx="453">
                  <c:v>1.1269999999999751</c:v>
                </c:pt>
                <c:pt idx="454">
                  <c:v>1.1274999999999751</c:v>
                </c:pt>
                <c:pt idx="455">
                  <c:v>1.127999999999975</c:v>
                </c:pt>
                <c:pt idx="456">
                  <c:v>1.128499999999975</c:v>
                </c:pt>
                <c:pt idx="457">
                  <c:v>1.1289999999999749</c:v>
                </c:pt>
                <c:pt idx="458">
                  <c:v>1.1294999999999749</c:v>
                </c:pt>
                <c:pt idx="459">
                  <c:v>1.1299999999999748</c:v>
                </c:pt>
                <c:pt idx="460">
                  <c:v>1.1304999999999747</c:v>
                </c:pt>
                <c:pt idx="461">
                  <c:v>1.1309999999999747</c:v>
                </c:pt>
                <c:pt idx="462">
                  <c:v>1.1314999999999746</c:v>
                </c:pt>
                <c:pt idx="463">
                  <c:v>1.1319999999999746</c:v>
                </c:pt>
                <c:pt idx="464">
                  <c:v>1.1324999999999745</c:v>
                </c:pt>
                <c:pt idx="465">
                  <c:v>1.1329999999999745</c:v>
                </c:pt>
                <c:pt idx="466">
                  <c:v>1.1334999999999744</c:v>
                </c:pt>
                <c:pt idx="467">
                  <c:v>1.1339999999999744</c:v>
                </c:pt>
                <c:pt idx="468">
                  <c:v>1.1344999999999743</c:v>
                </c:pt>
                <c:pt idx="469">
                  <c:v>1.1349999999999743</c:v>
                </c:pt>
                <c:pt idx="470">
                  <c:v>1.1354999999999742</c:v>
                </c:pt>
                <c:pt idx="471">
                  <c:v>1.1359999999999741</c:v>
                </c:pt>
                <c:pt idx="472">
                  <c:v>1.1364999999999741</c:v>
                </c:pt>
                <c:pt idx="473">
                  <c:v>1.136999999999974</c:v>
                </c:pt>
                <c:pt idx="474">
                  <c:v>1.137499999999974</c:v>
                </c:pt>
                <c:pt idx="475">
                  <c:v>1.1379999999999739</c:v>
                </c:pt>
                <c:pt idx="476">
                  <c:v>1.1384999999999739</c:v>
                </c:pt>
                <c:pt idx="477">
                  <c:v>1.1389999999999738</c:v>
                </c:pt>
                <c:pt idx="478">
                  <c:v>1.1394999999999738</c:v>
                </c:pt>
                <c:pt idx="479">
                  <c:v>1.1399999999999737</c:v>
                </c:pt>
                <c:pt idx="480">
                  <c:v>1.1404999999999736</c:v>
                </c:pt>
                <c:pt idx="481">
                  <c:v>1.1409999999999736</c:v>
                </c:pt>
                <c:pt idx="482">
                  <c:v>1.1414999999999735</c:v>
                </c:pt>
                <c:pt idx="483">
                  <c:v>1.1419999999999735</c:v>
                </c:pt>
                <c:pt idx="484">
                  <c:v>1.1424999999999734</c:v>
                </c:pt>
                <c:pt idx="485">
                  <c:v>1.1429999999999734</c:v>
                </c:pt>
                <c:pt idx="486">
                  <c:v>1.1434999999999733</c:v>
                </c:pt>
                <c:pt idx="487">
                  <c:v>1.1439999999999733</c:v>
                </c:pt>
                <c:pt idx="488">
                  <c:v>1.1444999999999732</c:v>
                </c:pt>
                <c:pt idx="489">
                  <c:v>1.1449999999999732</c:v>
                </c:pt>
                <c:pt idx="490">
                  <c:v>1.1454999999999731</c:v>
                </c:pt>
                <c:pt idx="491">
                  <c:v>1.145999999999973</c:v>
                </c:pt>
                <c:pt idx="492">
                  <c:v>1.146499999999973</c:v>
                </c:pt>
                <c:pt idx="493">
                  <c:v>1.1469999999999729</c:v>
                </c:pt>
                <c:pt idx="494">
                  <c:v>1.1474999999999729</c:v>
                </c:pt>
                <c:pt idx="495">
                  <c:v>1.1479999999999728</c:v>
                </c:pt>
                <c:pt idx="496">
                  <c:v>1.1484999999999728</c:v>
                </c:pt>
              </c:numCache>
            </c:numRef>
          </c:xVal>
          <c:yVal>
            <c:numRef>
              <c:f>演算処理!$AH$33:$AH$529</c:f>
              <c:numCache>
                <c:formatCode>General</c:formatCode>
                <c:ptCount val="497"/>
                <c:pt idx="0">
                  <c:v>-17.358978931455617</c:v>
                </c:pt>
                <c:pt idx="1">
                  <c:v>-17.305282064942556</c:v>
                </c:pt>
                <c:pt idx="2">
                  <c:v>-17.251398648639164</c:v>
                </c:pt>
                <c:pt idx="3">
                  <c:v>-17.197326923376803</c:v>
                </c:pt>
                <c:pt idx="4">
                  <c:v>-17.143065107246503</c:v>
                </c:pt>
                <c:pt idx="5">
                  <c:v>-17.088611395225676</c:v>
                </c:pt>
                <c:pt idx="6">
                  <c:v>-17.03396395879771</c:v>
                </c:pt>
                <c:pt idx="7">
                  <c:v>-16.979120945564489</c:v>
                </c:pt>
                <c:pt idx="8">
                  <c:v>-16.924080478851522</c:v>
                </c:pt>
                <c:pt idx="9">
                  <c:v>-16.868840657305675</c:v>
                </c:pt>
                <c:pt idx="10">
                  <c:v>-16.813399554485322</c:v>
                </c:pt>
                <c:pt idx="11">
                  <c:v>-16.757755218442764</c:v>
                </c:pt>
                <c:pt idx="12">
                  <c:v>-16.701905671298707</c:v>
                </c:pt>
                <c:pt idx="13">
                  <c:v>-16.64584890880889</c:v>
                </c:pt>
                <c:pt idx="14">
                  <c:v>-16.589582899922341</c:v>
                </c:pt>
                <c:pt idx="15">
                  <c:v>-16.53310558633148</c:v>
                </c:pt>
                <c:pt idx="16">
                  <c:v>-16.47641488201366</c:v>
                </c:pt>
                <c:pt idx="17">
                  <c:v>-16.419508672764152</c:v>
                </c:pt>
                <c:pt idx="18">
                  <c:v>-16.362384815720333</c:v>
                </c:pt>
                <c:pt idx="19">
                  <c:v>-16.305041138876895</c:v>
                </c:pt>
                <c:pt idx="20">
                  <c:v>-16.247475440592105</c:v>
                </c:pt>
                <c:pt idx="21">
                  <c:v>-16.189685489084745</c:v>
                </c:pt>
                <c:pt idx="22">
                  <c:v>-16.131669021921624</c:v>
                </c:pt>
                <c:pt idx="23">
                  <c:v>-16.073423745495646</c:v>
                </c:pt>
                <c:pt idx="24">
                  <c:v>-16.014947334494149</c:v>
                </c:pt>
                <c:pt idx="25">
                  <c:v>-15.956237431357296</c:v>
                </c:pt>
                <c:pt idx="26">
                  <c:v>-15.897291645726611</c:v>
                </c:pt>
                <c:pt idx="27">
                  <c:v>-15.838107553883203</c:v>
                </c:pt>
                <c:pt idx="28">
                  <c:v>-15.778682698175819</c:v>
                </c:pt>
                <c:pt idx="29">
                  <c:v>-15.71901458643829</c:v>
                </c:pt>
                <c:pt idx="30">
                  <c:v>-15.659100691396461</c:v>
                </c:pt>
                <c:pt idx="31">
                  <c:v>-15.598938450064349</c:v>
                </c:pt>
                <c:pt idx="32">
                  <c:v>-15.53852526312933</c:v>
                </c:pt>
                <c:pt idx="33">
                  <c:v>-15.477858494326389</c:v>
                </c:pt>
                <c:pt idx="34">
                  <c:v>-15.416935469801132</c:v>
                </c:pt>
                <c:pt idx="35">
                  <c:v>-15.355753477461487</c:v>
                </c:pt>
                <c:pt idx="36">
                  <c:v>-15.294309766318012</c:v>
                </c:pt>
                <c:pt idx="37">
                  <c:v>-15.232601545812638</c:v>
                </c:pt>
                <c:pt idx="38">
                  <c:v>-15.170625985135782</c:v>
                </c:pt>
                <c:pt idx="39">
                  <c:v>-15.108380212531642</c:v>
                </c:pt>
                <c:pt idx="40">
                  <c:v>-15.045861314591702</c:v>
                </c:pt>
                <c:pt idx="41">
                  <c:v>-14.983066335536321</c:v>
                </c:pt>
                <c:pt idx="42">
                  <c:v>-14.919992276484226</c:v>
                </c:pt>
                <c:pt idx="43">
                  <c:v>-14.856636094710034</c:v>
                </c:pt>
                <c:pt idx="44">
                  <c:v>-14.792994702889633</c:v>
                </c:pt>
                <c:pt idx="45">
                  <c:v>-14.729064968333441</c:v>
                </c:pt>
                <c:pt idx="46">
                  <c:v>-14.664843712207485</c:v>
                </c:pt>
                <c:pt idx="47">
                  <c:v>-14.6003277087424</c:v>
                </c:pt>
                <c:pt idx="48">
                  <c:v>-14.535513684430247</c:v>
                </c:pt>
                <c:pt idx="49">
                  <c:v>-14.47039831720935</c:v>
                </c:pt>
                <c:pt idx="50">
                  <c:v>-14.404978235637094</c:v>
                </c:pt>
                <c:pt idx="51">
                  <c:v>-14.339250018050841</c:v>
                </c:pt>
                <c:pt idx="52">
                  <c:v>-14.273210191717139</c:v>
                </c:pt>
                <c:pt idx="53">
                  <c:v>-14.206855231969319</c:v>
                </c:pt>
                <c:pt idx="54">
                  <c:v>-14.140181561333712</c:v>
                </c:pt>
                <c:pt idx="55">
                  <c:v>-14.073185548644755</c:v>
                </c:pt>
                <c:pt idx="56">
                  <c:v>-14.005863508149197</c:v>
                </c:pt>
                <c:pt idx="57">
                  <c:v>-13.938211698599805</c:v>
                </c:pt>
                <c:pt idx="58">
                  <c:v>-13.87022632233891</c:v>
                </c:pt>
                <c:pt idx="59">
                  <c:v>-13.801903524372307</c:v>
                </c:pt>
                <c:pt idx="60">
                  <c:v>-13.733239391433775</c:v>
                </c:pt>
                <c:pt idx="61">
                  <c:v>-13.66422995104112</c:v>
                </c:pt>
                <c:pt idx="62">
                  <c:v>-13.594871170544085</c:v>
                </c:pt>
                <c:pt idx="63">
                  <c:v>-13.525158956164972</c:v>
                </c:pt>
                <c:pt idx="64">
                  <c:v>-13.455089152032656</c:v>
                </c:pt>
                <c:pt idx="65">
                  <c:v>-13.38465753921108</c:v>
                </c:pt>
                <c:pt idx="66">
                  <c:v>-13.313859834722964</c:v>
                </c:pt>
                <c:pt idx="67">
                  <c:v>-13.242691690569925</c:v>
                </c:pt>
                <c:pt idx="68">
                  <c:v>-13.171148692750265</c:v>
                </c:pt>
                <c:pt idx="69">
                  <c:v>-13.099226360275624</c:v>
                </c:pt>
                <c:pt idx="70">
                  <c:v>-13.026920144188061</c:v>
                </c:pt>
                <c:pt idx="71">
                  <c:v>-12.954225426579097</c:v>
                </c:pt>
                <c:pt idx="72">
                  <c:v>-12.8811375196125</c:v>
                </c:pt>
                <c:pt idx="73">
                  <c:v>-12.807651664552861</c:v>
                </c:pt>
                <c:pt idx="74">
                  <c:v>-12.733763030801867</c:v>
                </c:pt>
                <c:pt idx="75">
                  <c:v>-12.659466714944742</c:v>
                </c:pt>
                <c:pt idx="76">
                  <c:v>-12.584757739809469</c:v>
                </c:pt>
                <c:pt idx="77">
                  <c:v>-12.50963105354138</c:v>
                </c:pt>
                <c:pt idx="78">
                  <c:v>-12.434081528696272</c:v>
                </c:pt>
                <c:pt idx="79">
                  <c:v>-12.358103961355392</c:v>
                </c:pt>
                <c:pt idx="80">
                  <c:v>-12.281693070265852</c:v>
                </c:pt>
                <c:pt idx="81">
                  <c:v>-12.204843496010431</c:v>
                </c:pt>
                <c:pt idx="82">
                  <c:v>-12.127549800210959</c:v>
                </c:pt>
                <c:pt idx="83">
                  <c:v>-12.049806464770382</c:v>
                </c:pt>
                <c:pt idx="84">
                  <c:v>-11.971607891157861</c:v>
                </c:pt>
                <c:pt idx="85">
                  <c:v>-11.892948399743219</c:v>
                </c:pt>
                <c:pt idx="86">
                  <c:v>-11.813822229186293</c:v>
                </c:pt>
                <c:pt idx="87">
                  <c:v>-11.734223535887915</c:v>
                </c:pt>
                <c:pt idx="88">
                  <c:v>-11.654146393509532</c:v>
                </c:pt>
                <c:pt idx="89">
                  <c:v>-11.573584792569395</c:v>
                </c:pt>
                <c:pt idx="90">
                  <c:v>-11.492532640123581</c:v>
                </c:pt>
                <c:pt idx="91">
                  <c:v>-11.410983759540997</c:v>
                </c:pt>
                <c:pt idx="92">
                  <c:v>-11.328931890382332</c:v>
                </c:pt>
                <c:pt idx="93">
                  <c:v>-11.246370688393725</c:v>
                </c:pt>
                <c:pt idx="94">
                  <c:v>-11.163293725626735</c:v>
                </c:pt>
                <c:pt idx="95">
                  <c:v>-11.079694490697431</c:v>
                </c:pt>
                <c:pt idx="96">
                  <c:v>-10.995566389198343</c:v>
                </c:pt>
                <c:pt idx="97">
                  <c:v>-10.910902744278028</c:v>
                </c:pt>
                <c:pt idx="98">
                  <c:v>-10.825696797404692</c:v>
                </c:pt>
                <c:pt idx="99">
                  <c:v>-10.73994170933128</c:v>
                </c:pt>
                <c:pt idx="100">
                  <c:v>-10.653630561281135</c:v>
                </c:pt>
                <c:pt idx="101">
                  <c:v>-10.566756356374867</c:v>
                </c:pt>
                <c:pt idx="102">
                  <c:v>-10.479312021320833</c:v>
                </c:pt>
                <c:pt idx="103">
                  <c:v>-10.391290408393562</c:v>
                </c:pt>
                <c:pt idx="104">
                  <c:v>-10.302684297726465</c:v>
                </c:pt>
                <c:pt idx="105">
                  <c:v>-10.213486399947207</c:v>
                </c:pt>
                <c:pt idx="106">
                  <c:v>-10.123689359187091</c:v>
                </c:pt>
                <c:pt idx="107">
                  <c:v>-10.033285756497568</c:v>
                </c:pt>
                <c:pt idx="108">
                  <c:v>-9.9422681137105577</c:v>
                </c:pt>
                <c:pt idx="109">
                  <c:v>-9.8506288977818741</c:v>
                </c:pt>
                <c:pt idx="110">
                  <c:v>-9.7583605256605992</c:v>
                </c:pt>
                <c:pt idx="111">
                  <c:v>-9.665455369730612</c:v>
                </c:pt>
                <c:pt idx="112">
                  <c:v>-9.5719057638744758</c:v>
                </c:pt>
                <c:pt idx="113">
                  <c:v>-9.4777040102143477</c:v>
                </c:pt>
                <c:pt idx="114">
                  <c:v>-9.3828423865883455</c:v>
                </c:pt>
                <c:pt idx="115">
                  <c:v>-9.2873131548267533</c:v>
                </c:pt>
                <c:pt idx="116">
                  <c:v>-9.1911085698969544</c:v>
                </c:pt>
                <c:pt idx="117">
                  <c:v>-9.0942208899921226</c:v>
                </c:pt>
                <c:pt idx="118">
                  <c:v>-8.9966423876448705</c:v>
                </c:pt>
                <c:pt idx="119">
                  <c:v>-8.8983653619536405</c:v>
                </c:pt>
                <c:pt idx="120">
                  <c:v>-8.7993821520171522</c:v>
                </c:pt>
                <c:pt idx="121">
                  <c:v>-8.6996851516798799</c:v>
                </c:pt>
                <c:pt idx="122">
                  <c:v>-8.5992668256999565</c:v>
                </c:pt>
                <c:pt idx="123">
                  <c:v>-8.4981197274603364</c:v>
                </c:pt>
                <c:pt idx="124">
                  <c:v>-8.3962365183534651</c:v>
                </c:pt>
                <c:pt idx="125">
                  <c:v>-8.2936099889807622</c:v>
                </c:pt>
                <c:pt idx="126">
                  <c:v>-8.1902330823193878</c:v>
                </c:pt>
                <c:pt idx="127">
                  <c:v>-8.0860989190209391</c:v>
                </c:pt>
                <c:pt idx="128">
                  <c:v>-7.9812008250202551</c:v>
                </c:pt>
                <c:pt idx="129">
                  <c:v>-7.8755323616462611</c:v>
                </c:pt>
                <c:pt idx="130">
                  <c:v>-7.7690873584421407</c:v>
                </c:pt>
                <c:pt idx="131">
                  <c:v>-7.6618599489183739</c:v>
                </c:pt>
                <c:pt idx="132">
                  <c:v>-7.5538446094789933</c:v>
                </c:pt>
                <c:pt idx="133">
                  <c:v>-7.4450362017804386</c:v>
                </c:pt>
                <c:pt idx="134">
                  <c:v>-7.335430018801345</c:v>
                </c:pt>
                <c:pt idx="135">
                  <c:v>-7.225021834922698</c:v>
                </c:pt>
                <c:pt idx="136">
                  <c:v>-7.1138079603392104</c:v>
                </c:pt>
                <c:pt idx="137">
                  <c:v>-7.0017853001462784</c:v>
                </c:pt>
                <c:pt idx="138">
                  <c:v>-6.8889514184704677</c:v>
                </c:pt>
                <c:pt idx="139">
                  <c:v>-6.7753046080369241</c:v>
                </c:pt>
                <c:pt idx="140">
                  <c:v>-6.6608439655929139</c:v>
                </c:pt>
                <c:pt idx="141">
                  <c:v>-6.5455694736338534</c:v>
                </c:pt>
                <c:pt idx="142">
                  <c:v>-6.4294820889052096</c:v>
                </c:pt>
                <c:pt idx="143">
                  <c:v>-6.3125838381815189</c:v>
                </c:pt>
                <c:pt idx="144">
                  <c:v>-6.194877921851706</c:v>
                </c:pt>
                <c:pt idx="145">
                  <c:v>-6.0763688258666759</c:v>
                </c:pt>
                <c:pt idx="146">
                  <c:v>-5.9570624426318375</c:v>
                </c:pt>
                <c:pt idx="147">
                  <c:v>-5.8369662014513599</c:v>
                </c:pt>
                <c:pt idx="148">
                  <c:v>-5.7160892091535311</c:v>
                </c:pt>
                <c:pt idx="149">
                  <c:v>-5.5944424015449092</c:v>
                </c:pt>
                <c:pt idx="150">
                  <c:v>-5.4720387063549039</c:v>
                </c:pt>
                <c:pt idx="151">
                  <c:v>-5.3488932183405034</c:v>
                </c:pt>
                <c:pt idx="152">
                  <c:v>-5.2250233872210741</c:v>
                </c:pt>
                <c:pt idx="153">
                  <c:v>-5.1004492191029307</c:v>
                </c:pt>
                <c:pt idx="154">
                  <c:v>-4.975193492032183</c:v>
                </c:pt>
                <c:pt idx="155">
                  <c:v>-4.8492819862775454</c:v>
                </c:pt>
                <c:pt idx="156">
                  <c:v>-4.7227437298899115</c:v>
                </c:pt>
                <c:pt idx="157">
                  <c:v>-4.5956112600096315</c:v>
                </c:pt>
                <c:pt idx="158">
                  <c:v>-4.4679209002901805</c:v>
                </c:pt>
                <c:pt idx="159">
                  <c:v>-4.3397130546748617</c:v>
                </c:pt>
                <c:pt idx="160">
                  <c:v>-4.2110325175952301</c:v>
                </c:pt>
                <c:pt idx="161">
                  <c:v>-4.0819288004505614</c:v>
                </c:pt>
                <c:pt idx="162">
                  <c:v>-3.9524564739719992</c:v>
                </c:pt>
                <c:pt idx="163">
                  <c:v>-3.8226755257633362</c:v>
                </c:pt>
                <c:pt idx="164">
                  <c:v>-3.6926517319390095</c:v>
                </c:pt>
                <c:pt idx="165">
                  <c:v>-3.5624570413393735</c:v>
                </c:pt>
                <c:pt idx="166">
                  <c:v>-3.4321699702874198</c:v>
                </c:pt>
                <c:pt idx="167">
                  <c:v>-3.3018760052520664</c:v>
                </c:pt>
                <c:pt idx="168">
                  <c:v>-3.1716680100962829</c:v>
                </c:pt>
                <c:pt idx="169">
                  <c:v>-3.0416466338072183</c:v>
                </c:pt>
                <c:pt idx="170">
                  <c:v>-2.9119207137282368</c:v>
                </c:pt>
                <c:pt idx="171">
                  <c:v>-2.7826076683389918</c:v>
                </c:pt>
                <c:pt idx="172">
                  <c:v>-2.6538338725632342</c:v>
                </c:pt>
                <c:pt idx="173">
                  <c:v>-2.5257350074331226</c:v>
                </c:pt>
                <c:pt idx="174">
                  <c:v>-2.3984563747182155</c:v>
                </c:pt>
                <c:pt idx="175">
                  <c:v>-2.2721531658609431</c:v>
                </c:pt>
                <c:pt idx="176">
                  <c:v>-2.1469906732761213</c:v>
                </c:pt>
                <c:pt idx="177">
                  <c:v>-2.0231444308164122</c:v>
                </c:pt>
                <c:pt idx="178">
                  <c:v>-1.9008002690282231</c:v>
                </c:pt>
                <c:pt idx="179">
                  <c:v>-1.7801542697914057</c:v>
                </c:pt>
                <c:pt idx="180">
                  <c:v>-1.6614126041302921</c:v>
                </c:pt>
                <c:pt idx="181">
                  <c:v>-1.5447912364933294</c:v>
                </c:pt>
                <c:pt idx="182">
                  <c:v>-1.4305154787276122</c:v>
                </c:pt>
                <c:pt idx="183">
                  <c:v>-1.3188193774318502</c:v>
                </c:pt>
                <c:pt idx="184">
                  <c:v>-1.2099449194703267</c:v>
                </c:pt>
                <c:pt idx="185">
                  <c:v>-1.1041410422811879</c:v>
                </c:pt>
                <c:pt idx="186">
                  <c:v>-1.0016624383126898</c:v>
                </c:pt>
                <c:pt idx="187">
                  <c:v>-0.90276814654559123</c:v>
                </c:pt>
                <c:pt idx="188">
                  <c:v>-0.80771992865162734</c:v>
                </c:pt>
                <c:pt idx="189">
                  <c:v>-0.71678043288908522</c:v>
                </c:pt>
                <c:pt idx="190">
                  <c:v>-0.63021115528473581</c:v>
                </c:pt>
                <c:pt idx="191">
                  <c:v>-0.54827021485970306</c:v>
                </c:pt>
                <c:pt idx="192">
                  <c:v>-0.47120996741531107</c:v>
                </c:pt>
                <c:pt idx="193">
                  <c:v>-0.3992744904111783</c:v>
                </c:pt>
                <c:pt idx="194">
                  <c:v>-0.33269697937676967</c:v>
                </c:pt>
                <c:pt idx="195">
                  <c:v>-0.27169710367124811</c:v>
                </c:pt>
                <c:pt idx="196">
                  <c:v>-0.21647837577828466</c:v>
                </c:pt>
                <c:pt idx="197">
                  <c:v>-0.16722559321561503</c:v>
                </c:pt>
                <c:pt idx="198">
                  <c:v>-0.12410241510454141</c:v>
                </c:pt>
                <c:pt idx="199">
                  <c:v>-8.7249136103259961E-2</c:v>
                </c:pt>
                <c:pt idx="200">
                  <c:v>-5.6780718489124485E-2</c:v>
                </c:pt>
                <c:pt idx="201">
                  <c:v>-3.2785138555542132E-2</c:v>
                </c:pt>
                <c:pt idx="202">
                  <c:v>-1.5322096216660343E-2</c:v>
                </c:pt>
                <c:pt idx="203">
                  <c:v>-4.4221270202644625E-3</c:v>
                </c:pt>
                <c:pt idx="204">
                  <c:v>-8.6144065654430156E-5</c:v>
                </c:pt>
                <c:pt idx="205">
                  <c:v>-2.2854241748954786E-3</c:v>
                </c:pt>
                <c:pt idx="206">
                  <c:v>-1.0962038752384634E-2</c:v>
                </c:pt>
                <c:pt idx="207">
                  <c:v>-2.6029715830683871E-2</c:v>
                </c:pt>
                <c:pt idx="208">
                  <c:v>-4.7375106584278764E-2</c:v>
                </c:pt>
                <c:pt idx="209">
                  <c:v>-7.4859417782077886E-2</c:v>
                </c:pt>
                <c:pt idx="210">
                  <c:v>-0.10832036181846887</c:v>
                </c:pt>
                <c:pt idx="211">
                  <c:v>-0.14757436853189862</c:v>
                </c:pt>
                <c:pt idx="212">
                  <c:v>-0.19241899823281947</c:v>
                </c:pt>
                <c:pt idx="213">
                  <c:v>-0.24263549327932976</c:v>
                </c:pt>
                <c:pt idx="214">
                  <c:v>-0.29799140604377544</c:v>
                </c:pt>
                <c:pt idx="215">
                  <c:v>-0.35824324394686358</c:v>
                </c:pt>
                <c:pt idx="216">
                  <c:v>-0.42313907702211917</c:v>
                </c:pt>
                <c:pt idx="217">
                  <c:v>-0.49242105976709738</c:v>
                </c:pt>
                <c:pt idx="218">
                  <c:v>-0.56582782636388484</c:v>
                </c:pt>
                <c:pt idx="219">
                  <c:v>-0.64309672623952874</c:v>
                </c:pt>
                <c:pt idx="220">
                  <c:v>-0.72396587495849696</c:v>
                </c:pt>
                <c:pt idx="221">
                  <c:v>-0.80817600322250294</c:v>
                </c:pt>
                <c:pt idx="222">
                  <c:v>-0.89547209400277106</c:v>
                </c:pt>
                <c:pt idx="223">
                  <c:v>-0.98560480432940012</c:v>
                </c:pt>
                <c:pt idx="224">
                  <c:v>-1.0783316738719473</c:v>
                </c:pt>
                <c:pt idx="225">
                  <c:v>-1.1734181270970898</c:v>
                </c:pt>
                <c:pt idx="226">
                  <c:v>-1.2706382794726543</c:v>
                </c:pt>
                <c:pt idx="227">
                  <c:v>-1.3697755609434201</c:v>
                </c:pt>
                <c:pt idx="228">
                  <c:v>-1.4706231718043106</c:v>
                </c:pt>
                <c:pt idx="229">
                  <c:v>-1.5729843872390727</c:v>
                </c:pt>
                <c:pt idx="230">
                  <c:v>-1.6766727272865762</c:v>
                </c:pt>
                <c:pt idx="231">
                  <c:v>-1.7815120089551724</c:v>
                </c:pt>
                <c:pt idx="232">
                  <c:v>-1.8873362967376845</c:v>
                </c:pt>
                <c:pt idx="233">
                  <c:v>-1.993989766991465</c:v>
                </c:pt>
                <c:pt idx="234">
                  <c:v>-2.1013265006274424</c:v>
                </c:pt>
                <c:pt idx="235">
                  <c:v>-2.2092102173824482</c:v>
                </c:pt>
                <c:pt idx="236">
                  <c:v>-2.3175139636957747</c:v>
                </c:pt>
                <c:pt idx="237">
                  <c:v>-2.4261197649279778</c:v>
                </c:pt>
                <c:pt idx="238">
                  <c:v>-2.5349182513908532</c:v>
                </c:pt>
                <c:pt idx="239">
                  <c:v>-2.6438082664336098</c:v>
                </c:pt>
                <c:pt idx="240">
                  <c:v>-2.7526964636742264</c:v>
                </c:pt>
                <c:pt idx="241">
                  <c:v>-2.8614968993937411</c:v>
                </c:pt>
                <c:pt idx="242">
                  <c:v>-2.9701306251305652</c:v>
                </c:pt>
                <c:pt idx="243">
                  <c:v>-3.0785252846293898</c:v>
                </c:pt>
                <c:pt idx="244">
                  <c:v>-3.1866147185118034</c:v>
                </c:pt>
                <c:pt idx="245">
                  <c:v>-3.2943385793437936</c:v>
                </c:pt>
                <c:pt idx="246">
                  <c:v>-3.4016419591700982</c:v>
                </c:pt>
                <c:pt idx="247">
                  <c:v>-3.508475031065184</c:v>
                </c:pt>
                <c:pt idx="248">
                  <c:v>-3.6147927058059031</c:v>
                </c:pt>
                <c:pt idx="249">
                  <c:v>-3.7205543043939477</c:v>
                </c:pt>
                <c:pt idx="250">
                  <c:v>-3.8257232468434337</c:v>
                </c:pt>
                <c:pt idx="251">
                  <c:v>-3.9302667573875461</c:v>
                </c:pt>
                <c:pt idx="252">
                  <c:v>-4.0341555860481657</c:v>
                </c:pt>
                <c:pt idx="253">
                  <c:v>-4.1373637463402853</c:v>
                </c:pt>
                <c:pt idx="254">
                  <c:v>-4.2398682687504898</c:v>
                </c:pt>
                <c:pt idx="255">
                  <c:v>-4.3416489695237646</c:v>
                </c:pt>
                <c:pt idx="256">
                  <c:v>-4.4426882342157352</c:v>
                </c:pt>
                <c:pt idx="257">
                  <c:v>-4.5429708154118318</c:v>
                </c:pt>
                <c:pt idx="258">
                  <c:v>-4.6424836439765027</c:v>
                </c:pt>
                <c:pt idx="259">
                  <c:v>-4.7412156531737306</c:v>
                </c:pt>
                <c:pt idx="260">
                  <c:v>-4.8391576149889755</c:v>
                </c:pt>
                <c:pt idx="261">
                  <c:v>-4.9363019879833949</c:v>
                </c:pt>
                <c:pt idx="262">
                  <c:v>-5.0326427760168873</c:v>
                </c:pt>
                <c:pt idx="263">
                  <c:v>-5.1281753971922059</c:v>
                </c:pt>
                <c:pt idx="264">
                  <c:v>-5.2228965623890282</c:v>
                </c:pt>
                <c:pt idx="265">
                  <c:v>-5.3168041627797304</c:v>
                </c:pt>
                <c:pt idx="266">
                  <c:v>-5.4098971657429749</c:v>
                </c:pt>
                <c:pt idx="267">
                  <c:v>-5.5021755186170127</c:v>
                </c:pt>
                <c:pt idx="268">
                  <c:v>-5.5936400597621159</c:v>
                </c:pt>
                <c:pt idx="269">
                  <c:v>-5.6842924364292369</c:v>
                </c:pt>
                <c:pt idx="270">
                  <c:v>-5.7741350289594751</c:v>
                </c:pt>
                <c:pt idx="271">
                  <c:v>-5.8631708808665834</c:v>
                </c:pt>
                <c:pt idx="272">
                  <c:v>-5.9514036343815828</c:v>
                </c:pt>
                <c:pt idx="273">
                  <c:v>-6.0388374710646353</c:v>
                </c:pt>
                <c:pt idx="274">
                  <c:v>-6.1254770571142769</c:v>
                </c:pt>
                <c:pt idx="275">
                  <c:v>-6.2113274930287998</c:v>
                </c:pt>
                <c:pt idx="276">
                  <c:v>-6.2963942672970754</c:v>
                </c:pt>
                <c:pt idx="277">
                  <c:v>-6.3806832138182488</c:v>
                </c:pt>
                <c:pt idx="278">
                  <c:v>-6.464200472770675</c:v>
                </c:pt>
                <c:pt idx="279">
                  <c:v>-6.5469524546695981</c:v>
                </c:pt>
                <c:pt idx="280">
                  <c:v>-6.6289458073721041</c:v>
                </c:pt>
                <c:pt idx="281">
                  <c:v>-6.7101873858046428</c:v>
                </c:pt>
                <c:pt idx="282">
                  <c:v>-6.7906842242050827</c:v>
                </c:pt>
                <c:pt idx="283">
                  <c:v>-6.870443510686278</c:v>
                </c:pt>
                <c:pt idx="284">
                  <c:v>-6.9494725639422139</c:v>
                </c:pt>
                <c:pt idx="285">
                  <c:v>-7.027778811931304</c:v>
                </c:pt>
                <c:pt idx="286">
                  <c:v>-7.1053697723834874</c:v>
                </c:pt>
                <c:pt idx="287">
                  <c:v>-7.1822530349893823</c:v>
                </c:pt>
                <c:pt idx="288">
                  <c:v>-7.2584362451403814</c:v>
                </c:pt>
                <c:pt idx="289">
                  <c:v>-7.3339270890984789</c:v>
                </c:pt>
                <c:pt idx="290">
                  <c:v>-7.4087332804836334</c:v>
                </c:pt>
                <c:pt idx="291">
                  <c:v>-7.4828625479754578</c:v>
                </c:pt>
                <c:pt idx="292">
                  <c:v>-7.5563226241332551</c:v>
                </c:pt>
                <c:pt idx="293">
                  <c:v>-7.6291212352462567</c:v>
                </c:pt>
                <c:pt idx="294">
                  <c:v>-7.7012660921324771</c:v>
                </c:pt>
                <c:pt idx="295">
                  <c:v>-7.7727648818108364</c:v>
                </c:pt>
                <c:pt idx="296">
                  <c:v>-7.8436252599769984</c:v>
                </c:pt>
                <c:pt idx="297">
                  <c:v>-7.9138548442187879</c:v>
                </c:pt>
                <c:pt idx="298">
                  <c:v>-7.9834612079119625</c:v>
                </c:pt>
                <c:pt idx="299">
                  <c:v>-8.0524518747415481</c:v>
                </c:pt>
                <c:pt idx="300">
                  <c:v>-8.1208343137984365</c:v>
                </c:pt>
                <c:pt idx="301">
                  <c:v>-8.1886159352047159</c:v>
                </c:pt>
                <c:pt idx="302">
                  <c:v>-8.2558040862244688</c:v>
                </c:pt>
                <c:pt idx="303">
                  <c:v>-8.3224060478208433</c:v>
                </c:pt>
                <c:pt idx="304">
                  <c:v>-8.3884290316225645</c:v>
                </c:pt>
                <c:pt idx="305">
                  <c:v>-8.4538801772661447</c:v>
                </c:pt>
                <c:pt idx="306">
                  <c:v>-8.5187665500828285</c:v>
                </c:pt>
                <c:pt idx="307">
                  <c:v>-8.5830951391014949</c:v>
                </c:pt>
                <c:pt idx="308">
                  <c:v>-8.6468728553410159</c:v>
                </c:pt>
                <c:pt idx="309">
                  <c:v>-8.7101065303676766</c:v>
                </c:pt>
                <c:pt idx="310">
                  <c:v>-8.7728029150951912</c:v>
                </c:pt>
                <c:pt idx="311">
                  <c:v>-8.8349686788064794</c:v>
                </c:pt>
                <c:pt idx="312">
                  <c:v>-8.8966104083780824</c:v>
                </c:pt>
                <c:pt idx="313">
                  <c:v>-8.9577346076895914</c:v>
                </c:pt>
                <c:pt idx="314">
                  <c:v>-9.018347697201758</c:v>
                </c:pt>
                <c:pt idx="315">
                  <c:v>-9.0784560136883528</c:v>
                </c:pt>
                <c:pt idx="316">
                  <c:v>-9.1380658101078858</c:v>
                </c:pt>
                <c:pt idx="317">
                  <c:v>-9.1971832556023791</c:v>
                </c:pt>
                <c:pt idx="318">
                  <c:v>-9.2558144356117253</c:v>
                </c:pt>
                <c:pt idx="319">
                  <c:v>-9.3139653520923531</c:v>
                </c:pt>
                <c:pt idx="320">
                  <c:v>-9.3716419238307225</c:v>
                </c:pt>
                <c:pt idx="321">
                  <c:v>-9.4288499868420992</c:v>
                </c:pt>
                <c:pt idx="322">
                  <c:v>-9.4855952948463109</c:v>
                </c:pt>
                <c:pt idx="323">
                  <c:v>-9.5418835198127603</c:v>
                </c:pt>
                <c:pt idx="324">
                  <c:v>-9.5977202525673491</c:v>
                </c:pt>
                <c:pt idx="325">
                  <c:v>-9.6531110034549013</c:v>
                </c:pt>
                <c:pt idx="326">
                  <c:v>-9.7080612030509243</c:v>
                </c:pt>
                <c:pt idx="327">
                  <c:v>-9.7625762029172076</c:v>
                </c:pt>
                <c:pt idx="328">
                  <c:v>-9.8166612763960259</c:v>
                </c:pt>
                <c:pt idx="329">
                  <c:v>-9.8703216194383323</c:v>
                </c:pt>
                <c:pt idx="330">
                  <c:v>-9.9235623514616726</c:v>
                </c:pt>
                <c:pt idx="331">
                  <c:v>-9.9763885162336532</c:v>
                </c:pt>
                <c:pt idx="332">
                  <c:v>-10.028805082777552</c:v>
                </c:pt>
                <c:pt idx="333">
                  <c:v>-10.080816946296585</c:v>
                </c:pt>
                <c:pt idx="334">
                  <c:v>-10.13242892911383</c:v>
                </c:pt>
                <c:pt idx="335">
                  <c:v>-10.18364578162501</c:v>
                </c:pt>
                <c:pt idx="336">
                  <c:v>-10.234472183261605</c:v>
                </c:pt>
                <c:pt idx="337">
                  <c:v>-10.284912743461824</c:v>
                </c:pt>
                <c:pt idx="338">
                  <c:v>-10.334972002647538</c:v>
                </c:pt>
                <c:pt idx="339">
                  <c:v>-10.384654433204904</c:v>
                </c:pt>
                <c:pt idx="340">
                  <c:v>-10.433964440467275</c:v>
                </c:pt>
                <c:pt idx="341">
                  <c:v>-10.482906363698472</c:v>
                </c:pt>
                <c:pt idx="342">
                  <c:v>-10.53148447707507</c:v>
                </c:pt>
                <c:pt idx="343">
                  <c:v>-10.579702990666435</c:v>
                </c:pt>
                <c:pt idx="344">
                  <c:v>-10.627566051411206</c:v>
                </c:pt>
                <c:pt idx="345">
                  <c:v>-10.675077744089087</c:v>
                </c:pt>
                <c:pt idx="346">
                  <c:v>-10.722242092287201</c:v>
                </c:pt>
                <c:pt idx="347">
                  <c:v>-10.769063059359782</c:v>
                </c:pt>
                <c:pt idx="348">
                  <c:v>-10.815544549380757</c:v>
                </c:pt>
                <c:pt idx="349">
                  <c:v>-10.861690408088194</c:v>
                </c:pt>
                <c:pt idx="350">
                  <c:v>-10.907504423820216</c:v>
                </c:pt>
                <c:pt idx="351">
                  <c:v>-10.952990328441706</c:v>
                </c:pt>
                <c:pt idx="352">
                  <c:v>-10.998151798261322</c:v>
                </c:pt>
                <c:pt idx="353">
                  <c:v>-11.042992454938382</c:v>
                </c:pt>
                <c:pt idx="354">
                  <c:v>-11.087515866379295</c:v>
                </c:pt>
                <c:pt idx="355">
                  <c:v>-11.131725547623077</c:v>
                </c:pt>
                <c:pt idx="356">
                  <c:v>-11.175624961715771</c:v>
                </c:pt>
                <c:pt idx="357">
                  <c:v>-11.219217520573551</c:v>
                </c:pt>
                <c:pt idx="358">
                  <c:v>-11.262506585834196</c:v>
                </c:pt>
                <c:pt idx="359">
                  <c:v>-11.305495469696851</c:v>
                </c:pt>
                <c:pt idx="360">
                  <c:v>-11.348187435749892</c:v>
                </c:pt>
                <c:pt idx="361">
                  <c:v>-11.390585699786866</c:v>
                </c:pt>
                <c:pt idx="362">
                  <c:v>-11.432693430610312</c:v>
                </c:pt>
                <c:pt idx="363">
                  <c:v>-11.474513750823514</c:v>
                </c:pt>
                <c:pt idx="364">
                  <c:v>-11.516049737610089</c:v>
                </c:pt>
                <c:pt idx="365">
                  <c:v>-11.557304423501479</c:v>
                </c:pt>
                <c:pt idx="366">
                  <c:v>-11.598280797132272</c:v>
                </c:pt>
                <c:pt idx="367">
                  <c:v>-11.638981803983356</c:v>
                </c:pt>
                <c:pt idx="368">
                  <c:v>-11.679410347113159</c:v>
                </c:pt>
                <c:pt idx="369">
                  <c:v>-11.71956928787672</c:v>
                </c:pt>
                <c:pt idx="370">
                  <c:v>-11.759461446632965</c:v>
                </c:pt>
                <c:pt idx="371">
                  <c:v>-11.799089603439974</c:v>
                </c:pt>
                <c:pt idx="372">
                  <c:v>-11.838456498738672</c:v>
                </c:pt>
                <c:pt idx="373">
                  <c:v>-11.877564834024668</c:v>
                </c:pt>
                <c:pt idx="374">
                  <c:v>-11.916417272508683</c:v>
                </c:pt>
                <c:pt idx="375">
                  <c:v>-11.955016439765476</c:v>
                </c:pt>
                <c:pt idx="376">
                  <c:v>-11.993364924371456</c:v>
                </c:pt>
                <c:pt idx="377">
                  <c:v>-12.031465278531176</c:v>
                </c:pt>
                <c:pt idx="378">
                  <c:v>-12.069320018692666</c:v>
                </c:pt>
                <c:pt idx="379">
                  <c:v>-12.106931626151971</c:v>
                </c:pt>
                <c:pt idx="380">
                  <c:v>-12.14430254764685</c:v>
                </c:pt>
                <c:pt idx="381">
                  <c:v>-12.181435195939873</c:v>
                </c:pt>
                <c:pt idx="382">
                  <c:v>-12.21833195039104</c:v>
                </c:pt>
                <c:pt idx="383">
                  <c:v>-12.254995157520092</c:v>
                </c:pt>
                <c:pt idx="384">
                  <c:v>-12.291427131558621</c:v>
                </c:pt>
                <c:pt idx="385">
                  <c:v>-12.327630154992184</c:v>
                </c:pt>
                <c:pt idx="386">
                  <c:v>-12.363606479092542</c:v>
                </c:pt>
                <c:pt idx="387">
                  <c:v>-12.399358324440193</c:v>
                </c:pt>
                <c:pt idx="388">
                  <c:v>-12.434887881437348</c:v>
                </c:pt>
                <c:pt idx="389">
                  <c:v>-12.470197310811526</c:v>
                </c:pt>
                <c:pt idx="390">
                  <c:v>-12.505288744109864</c:v>
                </c:pt>
                <c:pt idx="391">
                  <c:v>-12.540164284184385</c:v>
                </c:pt>
                <c:pt idx="392">
                  <c:v>-12.574826005668305</c:v>
                </c:pt>
                <c:pt idx="393">
                  <c:v>-12.609275955443589</c:v>
                </c:pt>
                <c:pt idx="394">
                  <c:v>-12.64351615309983</c:v>
                </c:pt>
                <c:pt idx="395">
                  <c:v>-12.677548591384692</c:v>
                </c:pt>
                <c:pt idx="396">
                  <c:v>-12.711375236646056</c:v>
                </c:pt>
                <c:pt idx="397">
                  <c:v>-12.744998029265901</c:v>
                </c:pt>
                <c:pt idx="398">
                  <c:v>-12.778418884086243</c:v>
                </c:pt>
                <c:pt idx="399">
                  <c:v>-12.811639690827171</c:v>
                </c:pt>
                <c:pt idx="400">
                  <c:v>-12.844662314497102</c:v>
                </c:pt>
                <c:pt idx="401">
                  <c:v>-12.877488595795526</c:v>
                </c:pt>
                <c:pt idx="402">
                  <c:v>-12.910120351508205</c:v>
                </c:pt>
                <c:pt idx="403">
                  <c:v>-12.942559374895131</c:v>
                </c:pt>
                <c:pt idx="404">
                  <c:v>-12.974807436071288</c:v>
                </c:pt>
                <c:pt idx="405">
                  <c:v>-13.006866282380344</c:v>
                </c:pt>
                <c:pt idx="406">
                  <c:v>-13.038737638761486</c:v>
                </c:pt>
                <c:pt idx="407">
                  <c:v>-13.070423208109432</c:v>
                </c:pt>
                <c:pt idx="408">
                  <c:v>-13.101924671627872</c:v>
                </c:pt>
                <c:pt idx="409">
                  <c:v>-13.133243689176247</c:v>
                </c:pt>
                <c:pt idx="410">
                  <c:v>-13.164381899610358</c:v>
                </c:pt>
                <c:pt idx="411">
                  <c:v>-13.195340921116454</c:v>
                </c:pt>
                <c:pt idx="412">
                  <c:v>-13.226122351539392</c:v>
                </c:pt>
                <c:pt idx="413">
                  <c:v>-13.256727768704621</c:v>
                </c:pt>
                <c:pt idx="414">
                  <c:v>-13.287158730734346</c:v>
                </c:pt>
                <c:pt idx="415">
                  <c:v>-13.317416776357838</c:v>
                </c:pt>
                <c:pt idx="416">
                  <c:v>-13.347503425216106</c:v>
                </c:pt>
                <c:pt idx="417">
                  <c:v>-13.377420178160957</c:v>
                </c:pt>
                <c:pt idx="418">
                  <c:v>-13.407168517548664</c:v>
                </c:pt>
                <c:pt idx="419">
                  <c:v>-13.436749907528181</c:v>
                </c:pt>
                <c:pt idx="420">
                  <c:v>-13.466165794324198</c:v>
                </c:pt>
                <c:pt idx="421">
                  <c:v>-13.495417606515016</c:v>
                </c:pt>
                <c:pt idx="422">
                  <c:v>-13.524506755305381</c:v>
                </c:pt>
                <c:pt idx="423">
                  <c:v>-13.553434634794341</c:v>
                </c:pt>
                <c:pt idx="424">
                  <c:v>-13.582202622238349</c:v>
                </c:pt>
                <c:pt idx="425">
                  <c:v>-13.610812078309511</c:v>
                </c:pt>
                <c:pt idx="426">
                  <c:v>-13.639264347349236</c:v>
                </c:pt>
                <c:pt idx="427">
                  <c:v>-13.667560757617302</c:v>
                </c:pt>
                <c:pt idx="428">
                  <c:v>-13.695702621536483</c:v>
                </c:pt>
                <c:pt idx="429">
                  <c:v>-13.723691235932696</c:v>
                </c:pt>
                <c:pt idx="430">
                  <c:v>-13.751527882271004</c:v>
                </c:pt>
                <c:pt idx="431">
                  <c:v>-13.77921382688722</c:v>
                </c:pt>
                <c:pt idx="432">
                  <c:v>-13.806750321215542</c:v>
                </c:pt>
                <c:pt idx="433">
                  <c:v>-13.834138602012056</c:v>
                </c:pt>
                <c:pt idx="434">
                  <c:v>-13.861379891574249</c:v>
                </c:pt>
                <c:pt idx="435">
                  <c:v>-13.888475397956714</c:v>
                </c:pt>
                <c:pt idx="436">
                  <c:v>-13.915426315182968</c:v>
                </c:pt>
                <c:pt idx="437">
                  <c:v>-13.942233823453559</c:v>
                </c:pt>
                <c:pt idx="438">
                  <c:v>-13.968899089350511</c:v>
                </c:pt>
                <c:pt idx="439">
                  <c:v>-13.995423266038149</c:v>
                </c:pt>
                <c:pt idx="440">
                  <c:v>-14.021807493460452</c:v>
                </c:pt>
                <c:pt idx="441">
                  <c:v>-14.048052898534905</c:v>
                </c:pt>
                <c:pt idx="442">
                  <c:v>-14.074160595342986</c:v>
                </c:pt>
                <c:pt idx="443">
                  <c:v>-14.10013168531732</c:v>
                </c:pt>
                <c:pt idx="444">
                  <c:v>-14.125967257425604</c:v>
                </c:pt>
                <c:pt idx="445">
                  <c:v>-14.151668388351336</c:v>
                </c:pt>
                <c:pt idx="446">
                  <c:v>-14.177236142671379</c:v>
                </c:pt>
                <c:pt idx="447">
                  <c:v>-14.202671573030511</c:v>
                </c:pt>
                <c:pt idx="448">
                  <c:v>-14.227975720312928</c:v>
                </c:pt>
                <c:pt idx="449">
                  <c:v>-14.253149613810823</c:v>
                </c:pt>
                <c:pt idx="450">
                  <c:v>-14.27819427139006</c:v>
                </c:pt>
                <c:pt idx="451">
                  <c:v>-14.303110699653026</c:v>
                </c:pt>
                <c:pt idx="452">
                  <c:v>-14.327899894098682</c:v>
                </c:pt>
                <c:pt idx="453">
                  <c:v>-14.35256283927991</c:v>
                </c:pt>
                <c:pt idx="454">
                  <c:v>-14.377100508958183</c:v>
                </c:pt>
                <c:pt idx="455">
                  <c:v>-14.401513866255568</c:v>
                </c:pt>
                <c:pt idx="456">
                  <c:v>-14.425803863804283</c:v>
                </c:pt>
                <c:pt idx="457">
                  <c:v>-14.449971443893553</c:v>
                </c:pt>
                <c:pt idx="458">
                  <c:v>-14.474017538614131</c:v>
                </c:pt>
                <c:pt idx="459">
                  <c:v>-14.497943070000357</c:v>
                </c:pt>
                <c:pt idx="460">
                  <c:v>-14.521748950169806</c:v>
                </c:pt>
                <c:pt idx="461">
                  <c:v>-14.545436081460645</c:v>
                </c:pt>
                <c:pt idx="462">
                  <c:v>-14.569005356566677</c:v>
                </c:pt>
                <c:pt idx="463">
                  <c:v>-14.592457658670146</c:v>
                </c:pt>
                <c:pt idx="464">
                  <c:v>-14.615793861572319</c:v>
                </c:pt>
                <c:pt idx="465">
                  <c:v>-14.639014829821946</c:v>
                </c:pt>
                <c:pt idx="466">
                  <c:v>-14.662121418841584</c:v>
                </c:pt>
                <c:pt idx="467">
                  <c:v>-14.685114475051828</c:v>
                </c:pt>
                <c:pt idx="468">
                  <c:v>-14.707994835993489</c:v>
                </c:pt>
                <c:pt idx="469">
                  <c:v>-14.730763330447843</c:v>
                </c:pt>
                <c:pt idx="470">
                  <c:v>-14.753420778554817</c:v>
                </c:pt>
                <c:pt idx="471">
                  <c:v>-14.775967991929313</c:v>
                </c:pt>
                <c:pt idx="472">
                  <c:v>-14.79840577377562</c:v>
                </c:pt>
                <c:pt idx="473">
                  <c:v>-14.820734918999992</c:v>
                </c:pt>
                <c:pt idx="474">
                  <c:v>-14.842956214321335</c:v>
                </c:pt>
                <c:pt idx="475">
                  <c:v>-14.865070438380211</c:v>
                </c:pt>
                <c:pt idx="476">
                  <c:v>-14.887078361846019</c:v>
                </c:pt>
                <c:pt idx="477">
                  <c:v>-14.908980747522433</c:v>
                </c:pt>
                <c:pt idx="478">
                  <c:v>-14.930778350451243</c:v>
                </c:pt>
                <c:pt idx="479">
                  <c:v>-14.952471918014435</c:v>
                </c:pt>
                <c:pt idx="480">
                  <c:v>-14.974062190034726</c:v>
                </c:pt>
                <c:pt idx="481">
                  <c:v>-14.995549898874431</c:v>
                </c:pt>
                <c:pt idx="482">
                  <c:v>-15.016935769532827</c:v>
                </c:pt>
                <c:pt idx="483">
                  <c:v>-15.038220519741918</c:v>
                </c:pt>
                <c:pt idx="484">
                  <c:v>-15.059404860060736</c:v>
                </c:pt>
                <c:pt idx="485">
                  <c:v>-15.080489493968127</c:v>
                </c:pt>
                <c:pt idx="486">
                  <c:v>-15.101475117954102</c:v>
                </c:pt>
                <c:pt idx="487">
                  <c:v>-15.122362421609733</c:v>
                </c:pt>
                <c:pt idx="488">
                  <c:v>-15.143152087715663</c:v>
                </c:pt>
                <c:pt idx="489">
                  <c:v>-15.163844792329266</c:v>
                </c:pt>
                <c:pt idx="490">
                  <c:v>-15.18444120487035</c:v>
                </c:pt>
                <c:pt idx="491">
                  <c:v>-15.204941988205665</c:v>
                </c:pt>
                <c:pt idx="492">
                  <c:v>-15.225347798732018</c:v>
                </c:pt>
                <c:pt idx="493">
                  <c:v>-15.24565928645811</c:v>
                </c:pt>
                <c:pt idx="494">
                  <c:v>-15.265877095085171</c:v>
                </c:pt>
                <c:pt idx="495">
                  <c:v>-15.286001862086273</c:v>
                </c:pt>
                <c:pt idx="496">
                  <c:v>-15.306034218784518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179-417D-A5DC-BF9C2222D2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3673935"/>
        <c:axId val="943673103"/>
      </c:scatterChart>
      <c:scatterChart>
        <c:scatterStyle val="lineMarker"/>
        <c:varyColors val="0"/>
        <c:ser>
          <c:idx val="1"/>
          <c:order val="1"/>
          <c:tx>
            <c:v>位相特性</c:v>
          </c:tx>
          <c:spPr>
            <a:ln w="12700" cap="rnd">
              <a:solidFill>
                <a:schemeClr val="tx1">
                  <a:lumMod val="95000"/>
                  <a:lumOff val="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演算処理!$AG$33:$AG$529</c:f>
              <c:numCache>
                <c:formatCode>General</c:formatCode>
                <c:ptCount val="497"/>
                <c:pt idx="0">
                  <c:v>0.90049999999999997</c:v>
                </c:pt>
                <c:pt idx="1">
                  <c:v>0.90099999999999991</c:v>
                </c:pt>
                <c:pt idx="2">
                  <c:v>0.90149999999999986</c:v>
                </c:pt>
                <c:pt idx="3">
                  <c:v>0.9019999999999998</c:v>
                </c:pt>
                <c:pt idx="4">
                  <c:v>0.90249999999999975</c:v>
                </c:pt>
                <c:pt idx="5">
                  <c:v>0.90299999999999969</c:v>
                </c:pt>
                <c:pt idx="6">
                  <c:v>0.90349999999999964</c:v>
                </c:pt>
                <c:pt idx="7">
                  <c:v>0.90399999999999958</c:v>
                </c:pt>
                <c:pt idx="8">
                  <c:v>0.90449999999999953</c:v>
                </c:pt>
                <c:pt idx="9">
                  <c:v>0.90499999999999947</c:v>
                </c:pt>
                <c:pt idx="10">
                  <c:v>0.90549999999999942</c:v>
                </c:pt>
                <c:pt idx="11">
                  <c:v>0.90599999999999936</c:v>
                </c:pt>
                <c:pt idx="12">
                  <c:v>0.90649999999999931</c:v>
                </c:pt>
                <c:pt idx="13">
                  <c:v>0.90699999999999925</c:v>
                </c:pt>
                <c:pt idx="14">
                  <c:v>0.9074999999999992</c:v>
                </c:pt>
                <c:pt idx="15">
                  <c:v>0.90799999999999914</c:v>
                </c:pt>
                <c:pt idx="16">
                  <c:v>0.90849999999999909</c:v>
                </c:pt>
                <c:pt idx="17">
                  <c:v>0.90899999999999903</c:v>
                </c:pt>
                <c:pt idx="18">
                  <c:v>0.90949999999999898</c:v>
                </c:pt>
                <c:pt idx="19">
                  <c:v>0.90999999999999892</c:v>
                </c:pt>
                <c:pt idx="20">
                  <c:v>0.91049999999999887</c:v>
                </c:pt>
                <c:pt idx="21">
                  <c:v>0.91099999999999881</c:v>
                </c:pt>
                <c:pt idx="22">
                  <c:v>0.91149999999999876</c:v>
                </c:pt>
                <c:pt idx="23">
                  <c:v>0.9119999999999987</c:v>
                </c:pt>
                <c:pt idx="24">
                  <c:v>0.91249999999999865</c:v>
                </c:pt>
                <c:pt idx="25">
                  <c:v>0.91299999999999859</c:v>
                </c:pt>
                <c:pt idx="26">
                  <c:v>0.91349999999999854</c:v>
                </c:pt>
                <c:pt idx="27">
                  <c:v>0.91399999999999848</c:v>
                </c:pt>
                <c:pt idx="28">
                  <c:v>0.91449999999999843</c:v>
                </c:pt>
                <c:pt idx="29">
                  <c:v>0.91499999999999837</c:v>
                </c:pt>
                <c:pt idx="30">
                  <c:v>0.91549999999999832</c:v>
                </c:pt>
                <c:pt idx="31">
                  <c:v>0.91599999999999826</c:v>
                </c:pt>
                <c:pt idx="32">
                  <c:v>0.9164999999999982</c:v>
                </c:pt>
                <c:pt idx="33">
                  <c:v>0.91699999999999815</c:v>
                </c:pt>
                <c:pt idx="34">
                  <c:v>0.91749999999999809</c:v>
                </c:pt>
                <c:pt idx="35">
                  <c:v>0.91799999999999804</c:v>
                </c:pt>
                <c:pt idx="36">
                  <c:v>0.91849999999999798</c:v>
                </c:pt>
                <c:pt idx="37">
                  <c:v>0.91899999999999793</c:v>
                </c:pt>
                <c:pt idx="38">
                  <c:v>0.91949999999999787</c:v>
                </c:pt>
                <c:pt idx="39">
                  <c:v>0.91999999999999782</c:v>
                </c:pt>
                <c:pt idx="40">
                  <c:v>0.92049999999999776</c:v>
                </c:pt>
                <c:pt idx="41">
                  <c:v>0.92099999999999771</c:v>
                </c:pt>
                <c:pt idx="42">
                  <c:v>0.92149999999999765</c:v>
                </c:pt>
                <c:pt idx="43">
                  <c:v>0.9219999999999976</c:v>
                </c:pt>
                <c:pt idx="44">
                  <c:v>0.92249999999999754</c:v>
                </c:pt>
                <c:pt idx="45">
                  <c:v>0.92299999999999749</c:v>
                </c:pt>
                <c:pt idx="46">
                  <c:v>0.92349999999999743</c:v>
                </c:pt>
                <c:pt idx="47">
                  <c:v>0.92399999999999738</c:v>
                </c:pt>
                <c:pt idx="48">
                  <c:v>0.92449999999999732</c:v>
                </c:pt>
                <c:pt idx="49">
                  <c:v>0.92499999999999727</c:v>
                </c:pt>
                <c:pt idx="50">
                  <c:v>0.92549999999999721</c:v>
                </c:pt>
                <c:pt idx="51">
                  <c:v>0.92599999999999716</c:v>
                </c:pt>
                <c:pt idx="52">
                  <c:v>0.9264999999999971</c:v>
                </c:pt>
                <c:pt idx="53">
                  <c:v>0.92699999999999705</c:v>
                </c:pt>
                <c:pt idx="54">
                  <c:v>0.92749999999999699</c:v>
                </c:pt>
                <c:pt idx="55">
                  <c:v>0.92799999999999694</c:v>
                </c:pt>
                <c:pt idx="56">
                  <c:v>0.92849999999999688</c:v>
                </c:pt>
                <c:pt idx="57">
                  <c:v>0.92899999999999683</c:v>
                </c:pt>
                <c:pt idx="58">
                  <c:v>0.92949999999999677</c:v>
                </c:pt>
                <c:pt idx="59">
                  <c:v>0.92999999999999672</c:v>
                </c:pt>
                <c:pt idx="60">
                  <c:v>0.93049999999999666</c:v>
                </c:pt>
                <c:pt idx="61">
                  <c:v>0.93099999999999661</c:v>
                </c:pt>
                <c:pt idx="62">
                  <c:v>0.93149999999999655</c:v>
                </c:pt>
                <c:pt idx="63">
                  <c:v>0.9319999999999965</c:v>
                </c:pt>
                <c:pt idx="64">
                  <c:v>0.93249999999999644</c:v>
                </c:pt>
                <c:pt idx="65">
                  <c:v>0.93299999999999639</c:v>
                </c:pt>
                <c:pt idx="66">
                  <c:v>0.93349999999999633</c:v>
                </c:pt>
                <c:pt idx="67">
                  <c:v>0.93399999999999628</c:v>
                </c:pt>
                <c:pt idx="68">
                  <c:v>0.93449999999999622</c:v>
                </c:pt>
                <c:pt idx="69">
                  <c:v>0.93499999999999617</c:v>
                </c:pt>
                <c:pt idx="70">
                  <c:v>0.93549999999999611</c:v>
                </c:pt>
                <c:pt idx="71">
                  <c:v>0.93599999999999606</c:v>
                </c:pt>
                <c:pt idx="72">
                  <c:v>0.936499999999996</c:v>
                </c:pt>
                <c:pt idx="73">
                  <c:v>0.93699999999999595</c:v>
                </c:pt>
                <c:pt idx="74">
                  <c:v>0.93749999999999589</c:v>
                </c:pt>
                <c:pt idx="75">
                  <c:v>0.93799999999999584</c:v>
                </c:pt>
                <c:pt idx="76">
                  <c:v>0.93849999999999578</c:v>
                </c:pt>
                <c:pt idx="77">
                  <c:v>0.93899999999999573</c:v>
                </c:pt>
                <c:pt idx="78">
                  <c:v>0.93949999999999567</c:v>
                </c:pt>
                <c:pt idx="79">
                  <c:v>0.93999999999999562</c:v>
                </c:pt>
                <c:pt idx="80">
                  <c:v>0.94049999999999556</c:v>
                </c:pt>
                <c:pt idx="81">
                  <c:v>0.94099999999999551</c:v>
                </c:pt>
                <c:pt idx="82">
                  <c:v>0.94149999999999545</c:v>
                </c:pt>
                <c:pt idx="83">
                  <c:v>0.9419999999999954</c:v>
                </c:pt>
                <c:pt idx="84">
                  <c:v>0.94249999999999534</c:v>
                </c:pt>
                <c:pt idx="85">
                  <c:v>0.94299999999999529</c:v>
                </c:pt>
                <c:pt idx="86">
                  <c:v>0.94349999999999523</c:v>
                </c:pt>
                <c:pt idx="87">
                  <c:v>0.94399999999999518</c:v>
                </c:pt>
                <c:pt idx="88">
                  <c:v>0.94449999999999512</c:v>
                </c:pt>
                <c:pt idx="89">
                  <c:v>0.94499999999999507</c:v>
                </c:pt>
                <c:pt idx="90">
                  <c:v>0.94549999999999501</c:v>
                </c:pt>
                <c:pt idx="91">
                  <c:v>0.94599999999999496</c:v>
                </c:pt>
                <c:pt idx="92">
                  <c:v>0.9464999999999949</c:v>
                </c:pt>
                <c:pt idx="93">
                  <c:v>0.94699999999999485</c:v>
                </c:pt>
                <c:pt idx="94">
                  <c:v>0.94749999999999479</c:v>
                </c:pt>
                <c:pt idx="95">
                  <c:v>0.94799999999999474</c:v>
                </c:pt>
                <c:pt idx="96">
                  <c:v>0.94849999999999468</c:v>
                </c:pt>
                <c:pt idx="97">
                  <c:v>0.94899999999999463</c:v>
                </c:pt>
                <c:pt idx="98">
                  <c:v>0.94949999999999457</c:v>
                </c:pt>
                <c:pt idx="99">
                  <c:v>0.94999999999999452</c:v>
                </c:pt>
                <c:pt idx="100">
                  <c:v>0.95049999999999446</c:v>
                </c:pt>
                <c:pt idx="101">
                  <c:v>0.95099999999999441</c:v>
                </c:pt>
                <c:pt idx="102">
                  <c:v>0.95149999999999435</c:v>
                </c:pt>
                <c:pt idx="103">
                  <c:v>0.9519999999999943</c:v>
                </c:pt>
                <c:pt idx="104">
                  <c:v>0.95249999999999424</c:v>
                </c:pt>
                <c:pt idx="105">
                  <c:v>0.95299999999999419</c:v>
                </c:pt>
                <c:pt idx="106">
                  <c:v>0.95349999999999413</c:v>
                </c:pt>
                <c:pt idx="107">
                  <c:v>0.95399999999999407</c:v>
                </c:pt>
                <c:pt idx="108">
                  <c:v>0.95449999999999402</c:v>
                </c:pt>
                <c:pt idx="109">
                  <c:v>0.95499999999999396</c:v>
                </c:pt>
                <c:pt idx="110">
                  <c:v>0.95549999999999391</c:v>
                </c:pt>
                <c:pt idx="111">
                  <c:v>0.95599999999999385</c:v>
                </c:pt>
                <c:pt idx="112">
                  <c:v>0.9564999999999938</c:v>
                </c:pt>
                <c:pt idx="113">
                  <c:v>0.95699999999999374</c:v>
                </c:pt>
                <c:pt idx="114">
                  <c:v>0.95749999999999369</c:v>
                </c:pt>
                <c:pt idx="115">
                  <c:v>0.95799999999999363</c:v>
                </c:pt>
                <c:pt idx="116">
                  <c:v>0.95849999999999358</c:v>
                </c:pt>
                <c:pt idx="117">
                  <c:v>0.95899999999999352</c:v>
                </c:pt>
                <c:pt idx="118">
                  <c:v>0.95949999999999347</c:v>
                </c:pt>
                <c:pt idx="119">
                  <c:v>0.95999999999999341</c:v>
                </c:pt>
                <c:pt idx="120">
                  <c:v>0.96049999999999336</c:v>
                </c:pt>
                <c:pt idx="121">
                  <c:v>0.9609999999999933</c:v>
                </c:pt>
                <c:pt idx="122">
                  <c:v>0.96149999999999325</c:v>
                </c:pt>
                <c:pt idx="123">
                  <c:v>0.96199999999999319</c:v>
                </c:pt>
                <c:pt idx="124">
                  <c:v>0.96249999999999314</c:v>
                </c:pt>
                <c:pt idx="125">
                  <c:v>0.96299999999999308</c:v>
                </c:pt>
                <c:pt idx="126">
                  <c:v>0.96349999999999303</c:v>
                </c:pt>
                <c:pt idx="127">
                  <c:v>0.96399999999999297</c:v>
                </c:pt>
                <c:pt idx="128">
                  <c:v>0.96449999999999292</c:v>
                </c:pt>
                <c:pt idx="129">
                  <c:v>0.96499999999999286</c:v>
                </c:pt>
                <c:pt idx="130">
                  <c:v>0.96549999999999281</c:v>
                </c:pt>
                <c:pt idx="131">
                  <c:v>0.96599999999999275</c:v>
                </c:pt>
                <c:pt idx="132">
                  <c:v>0.9664999999999927</c:v>
                </c:pt>
                <c:pt idx="133">
                  <c:v>0.96699999999999264</c:v>
                </c:pt>
                <c:pt idx="134">
                  <c:v>0.96749999999999259</c:v>
                </c:pt>
                <c:pt idx="135">
                  <c:v>0.96799999999999253</c:v>
                </c:pt>
                <c:pt idx="136">
                  <c:v>0.96849999999999248</c:v>
                </c:pt>
                <c:pt idx="137">
                  <c:v>0.96899999999999242</c:v>
                </c:pt>
                <c:pt idx="138">
                  <c:v>0.96949999999999237</c:v>
                </c:pt>
                <c:pt idx="139">
                  <c:v>0.96999999999999231</c:v>
                </c:pt>
                <c:pt idx="140">
                  <c:v>0.97049999999999226</c:v>
                </c:pt>
                <c:pt idx="141">
                  <c:v>0.9709999999999922</c:v>
                </c:pt>
                <c:pt idx="142">
                  <c:v>0.97149999999999215</c:v>
                </c:pt>
                <c:pt idx="143">
                  <c:v>0.97199999999999209</c:v>
                </c:pt>
                <c:pt idx="144">
                  <c:v>0.97249999999999204</c:v>
                </c:pt>
                <c:pt idx="145">
                  <c:v>0.97299999999999198</c:v>
                </c:pt>
                <c:pt idx="146">
                  <c:v>0.97349999999999193</c:v>
                </c:pt>
                <c:pt idx="147">
                  <c:v>0.97399999999999187</c:v>
                </c:pt>
                <c:pt idx="148">
                  <c:v>0.97449999999999182</c:v>
                </c:pt>
                <c:pt idx="149">
                  <c:v>0.97499999999999176</c:v>
                </c:pt>
                <c:pt idx="150">
                  <c:v>0.97549999999999171</c:v>
                </c:pt>
                <c:pt idx="151">
                  <c:v>0.97599999999999165</c:v>
                </c:pt>
                <c:pt idx="152">
                  <c:v>0.9764999999999916</c:v>
                </c:pt>
                <c:pt idx="153">
                  <c:v>0.97699999999999154</c:v>
                </c:pt>
                <c:pt idx="154">
                  <c:v>0.97749999999999149</c:v>
                </c:pt>
                <c:pt idx="155">
                  <c:v>0.97799999999999143</c:v>
                </c:pt>
                <c:pt idx="156">
                  <c:v>0.97849999999999138</c:v>
                </c:pt>
                <c:pt idx="157">
                  <c:v>0.97899999999999132</c:v>
                </c:pt>
                <c:pt idx="158">
                  <c:v>0.97949999999999127</c:v>
                </c:pt>
                <c:pt idx="159">
                  <c:v>0.97999999999999121</c:v>
                </c:pt>
                <c:pt idx="160">
                  <c:v>0.98049999999999116</c:v>
                </c:pt>
                <c:pt idx="161">
                  <c:v>0.9809999999999911</c:v>
                </c:pt>
                <c:pt idx="162">
                  <c:v>0.98149999999999105</c:v>
                </c:pt>
                <c:pt idx="163">
                  <c:v>0.98199999999999099</c:v>
                </c:pt>
                <c:pt idx="164">
                  <c:v>0.98249999999999094</c:v>
                </c:pt>
                <c:pt idx="165">
                  <c:v>0.98299999999999088</c:v>
                </c:pt>
                <c:pt idx="166">
                  <c:v>0.98349999999999083</c:v>
                </c:pt>
                <c:pt idx="167">
                  <c:v>0.98399999999999077</c:v>
                </c:pt>
                <c:pt idx="168">
                  <c:v>0.98449999999999072</c:v>
                </c:pt>
                <c:pt idx="169">
                  <c:v>0.98499999999999066</c:v>
                </c:pt>
                <c:pt idx="170">
                  <c:v>0.98549999999999061</c:v>
                </c:pt>
                <c:pt idx="171">
                  <c:v>0.98599999999999055</c:v>
                </c:pt>
                <c:pt idx="172">
                  <c:v>0.9864999999999905</c:v>
                </c:pt>
                <c:pt idx="173">
                  <c:v>0.98699999999999044</c:v>
                </c:pt>
                <c:pt idx="174">
                  <c:v>0.98749999999999039</c:v>
                </c:pt>
                <c:pt idx="175">
                  <c:v>0.98799999999999033</c:v>
                </c:pt>
                <c:pt idx="176">
                  <c:v>0.98849999999999028</c:v>
                </c:pt>
                <c:pt idx="177">
                  <c:v>0.98899999999999022</c:v>
                </c:pt>
                <c:pt idx="178">
                  <c:v>0.98949999999999017</c:v>
                </c:pt>
                <c:pt idx="179">
                  <c:v>0.98999999999999011</c:v>
                </c:pt>
                <c:pt idx="180">
                  <c:v>0.99049999999999006</c:v>
                </c:pt>
                <c:pt idx="181">
                  <c:v>0.99099999999999</c:v>
                </c:pt>
                <c:pt idx="182">
                  <c:v>0.99149999999998994</c:v>
                </c:pt>
                <c:pt idx="183">
                  <c:v>0.99199999999998989</c:v>
                </c:pt>
                <c:pt idx="184">
                  <c:v>0.99249999999998983</c:v>
                </c:pt>
                <c:pt idx="185">
                  <c:v>0.99299999999998978</c:v>
                </c:pt>
                <c:pt idx="186">
                  <c:v>0.99349999999998972</c:v>
                </c:pt>
                <c:pt idx="187">
                  <c:v>0.99399999999998967</c:v>
                </c:pt>
                <c:pt idx="188">
                  <c:v>0.99449999999998961</c:v>
                </c:pt>
                <c:pt idx="189">
                  <c:v>0.99499999999998956</c:v>
                </c:pt>
                <c:pt idx="190">
                  <c:v>0.9954999999999895</c:v>
                </c:pt>
                <c:pt idx="191">
                  <c:v>0.99599999999998945</c:v>
                </c:pt>
                <c:pt idx="192">
                  <c:v>0.99649999999998939</c:v>
                </c:pt>
                <c:pt idx="193">
                  <c:v>0.99699999999998934</c:v>
                </c:pt>
                <c:pt idx="194">
                  <c:v>0.99749999999998928</c:v>
                </c:pt>
                <c:pt idx="195">
                  <c:v>0.99799999999998923</c:v>
                </c:pt>
                <c:pt idx="196">
                  <c:v>0.99849999999998917</c:v>
                </c:pt>
                <c:pt idx="197">
                  <c:v>0.99899999999998912</c:v>
                </c:pt>
                <c:pt idx="198">
                  <c:v>0.99949999999998906</c:v>
                </c:pt>
                <c:pt idx="199">
                  <c:v>0.99999999999998901</c:v>
                </c:pt>
                <c:pt idx="200">
                  <c:v>1.0004999999999891</c:v>
                </c:pt>
                <c:pt idx="201">
                  <c:v>1.000999999999989</c:v>
                </c:pt>
                <c:pt idx="202">
                  <c:v>1.001499999999989</c:v>
                </c:pt>
                <c:pt idx="203">
                  <c:v>1.0019999999999889</c:v>
                </c:pt>
                <c:pt idx="204">
                  <c:v>1.0024999999999888</c:v>
                </c:pt>
                <c:pt idx="205">
                  <c:v>1.0029999999999888</c:v>
                </c:pt>
                <c:pt idx="206">
                  <c:v>1.0034999999999887</c:v>
                </c:pt>
                <c:pt idx="207">
                  <c:v>1.0039999999999887</c:v>
                </c:pt>
                <c:pt idx="208">
                  <c:v>1.0044999999999886</c:v>
                </c:pt>
                <c:pt idx="209">
                  <c:v>1.0049999999999886</c:v>
                </c:pt>
                <c:pt idx="210">
                  <c:v>1.0054999999999885</c:v>
                </c:pt>
                <c:pt idx="211">
                  <c:v>1.0059999999999885</c:v>
                </c:pt>
                <c:pt idx="212">
                  <c:v>1.0064999999999884</c:v>
                </c:pt>
                <c:pt idx="213">
                  <c:v>1.0069999999999883</c:v>
                </c:pt>
                <c:pt idx="214">
                  <c:v>1.0074999999999883</c:v>
                </c:pt>
                <c:pt idx="215">
                  <c:v>1.0079999999999882</c:v>
                </c:pt>
                <c:pt idx="216">
                  <c:v>1.0084999999999882</c:v>
                </c:pt>
                <c:pt idx="217">
                  <c:v>1.0089999999999881</c:v>
                </c:pt>
                <c:pt idx="218">
                  <c:v>1.0094999999999881</c:v>
                </c:pt>
                <c:pt idx="219">
                  <c:v>1.009999999999988</c:v>
                </c:pt>
                <c:pt idx="220">
                  <c:v>1.010499999999988</c:v>
                </c:pt>
                <c:pt idx="221">
                  <c:v>1.0109999999999879</c:v>
                </c:pt>
                <c:pt idx="222">
                  <c:v>1.0114999999999879</c:v>
                </c:pt>
                <c:pt idx="223">
                  <c:v>1.0119999999999878</c:v>
                </c:pt>
                <c:pt idx="224">
                  <c:v>1.0124999999999877</c:v>
                </c:pt>
                <c:pt idx="225">
                  <c:v>1.0129999999999877</c:v>
                </c:pt>
                <c:pt idx="226">
                  <c:v>1.0134999999999876</c:v>
                </c:pt>
                <c:pt idx="227">
                  <c:v>1.0139999999999876</c:v>
                </c:pt>
                <c:pt idx="228">
                  <c:v>1.0144999999999875</c:v>
                </c:pt>
                <c:pt idx="229">
                  <c:v>1.0149999999999875</c:v>
                </c:pt>
                <c:pt idx="230">
                  <c:v>1.0154999999999874</c:v>
                </c:pt>
                <c:pt idx="231">
                  <c:v>1.0159999999999874</c:v>
                </c:pt>
                <c:pt idx="232">
                  <c:v>1.0164999999999873</c:v>
                </c:pt>
                <c:pt idx="233">
                  <c:v>1.0169999999999872</c:v>
                </c:pt>
                <c:pt idx="234">
                  <c:v>1.0174999999999872</c:v>
                </c:pt>
                <c:pt idx="235">
                  <c:v>1.0179999999999871</c:v>
                </c:pt>
                <c:pt idx="236">
                  <c:v>1.0184999999999871</c:v>
                </c:pt>
                <c:pt idx="237">
                  <c:v>1.018999999999987</c:v>
                </c:pt>
                <c:pt idx="238">
                  <c:v>1.019499999999987</c:v>
                </c:pt>
                <c:pt idx="239">
                  <c:v>1.0199999999999869</c:v>
                </c:pt>
                <c:pt idx="240">
                  <c:v>1.0204999999999869</c:v>
                </c:pt>
                <c:pt idx="241">
                  <c:v>1.0209999999999868</c:v>
                </c:pt>
                <c:pt idx="242">
                  <c:v>1.0214999999999868</c:v>
                </c:pt>
                <c:pt idx="243">
                  <c:v>1.0219999999999867</c:v>
                </c:pt>
                <c:pt idx="244">
                  <c:v>1.0224999999999866</c:v>
                </c:pt>
                <c:pt idx="245">
                  <c:v>1.0229999999999866</c:v>
                </c:pt>
                <c:pt idx="246">
                  <c:v>1.0234999999999865</c:v>
                </c:pt>
                <c:pt idx="247">
                  <c:v>1.0239999999999865</c:v>
                </c:pt>
                <c:pt idx="248">
                  <c:v>1.0244999999999864</c:v>
                </c:pt>
                <c:pt idx="249">
                  <c:v>1.0249999999999864</c:v>
                </c:pt>
                <c:pt idx="250">
                  <c:v>1.0254999999999863</c:v>
                </c:pt>
                <c:pt idx="251">
                  <c:v>1.0259999999999863</c:v>
                </c:pt>
                <c:pt idx="252">
                  <c:v>1.0264999999999862</c:v>
                </c:pt>
                <c:pt idx="253">
                  <c:v>1.0269999999999861</c:v>
                </c:pt>
                <c:pt idx="254">
                  <c:v>1.0274999999999861</c:v>
                </c:pt>
                <c:pt idx="255">
                  <c:v>1.027999999999986</c:v>
                </c:pt>
                <c:pt idx="256">
                  <c:v>1.028499999999986</c:v>
                </c:pt>
                <c:pt idx="257">
                  <c:v>1.0289999999999859</c:v>
                </c:pt>
                <c:pt idx="258">
                  <c:v>1.0294999999999859</c:v>
                </c:pt>
                <c:pt idx="259">
                  <c:v>1.0299999999999858</c:v>
                </c:pt>
                <c:pt idx="260">
                  <c:v>1.0304999999999858</c:v>
                </c:pt>
                <c:pt idx="261">
                  <c:v>1.0309999999999857</c:v>
                </c:pt>
                <c:pt idx="262">
                  <c:v>1.0314999999999857</c:v>
                </c:pt>
                <c:pt idx="263">
                  <c:v>1.0319999999999856</c:v>
                </c:pt>
                <c:pt idx="264">
                  <c:v>1.0324999999999855</c:v>
                </c:pt>
                <c:pt idx="265">
                  <c:v>1.0329999999999855</c:v>
                </c:pt>
                <c:pt idx="266">
                  <c:v>1.0334999999999854</c:v>
                </c:pt>
                <c:pt idx="267">
                  <c:v>1.0339999999999854</c:v>
                </c:pt>
                <c:pt idx="268">
                  <c:v>1.0344999999999853</c:v>
                </c:pt>
                <c:pt idx="269">
                  <c:v>1.0349999999999853</c:v>
                </c:pt>
                <c:pt idx="270">
                  <c:v>1.0354999999999852</c:v>
                </c:pt>
                <c:pt idx="271">
                  <c:v>1.0359999999999852</c:v>
                </c:pt>
                <c:pt idx="272">
                  <c:v>1.0364999999999851</c:v>
                </c:pt>
                <c:pt idx="273">
                  <c:v>1.036999999999985</c:v>
                </c:pt>
                <c:pt idx="274">
                  <c:v>1.037499999999985</c:v>
                </c:pt>
                <c:pt idx="275">
                  <c:v>1.0379999999999849</c:v>
                </c:pt>
                <c:pt idx="276">
                  <c:v>1.0384999999999849</c:v>
                </c:pt>
                <c:pt idx="277">
                  <c:v>1.0389999999999848</c:v>
                </c:pt>
                <c:pt idx="278">
                  <c:v>1.0394999999999848</c:v>
                </c:pt>
                <c:pt idx="279">
                  <c:v>1.0399999999999847</c:v>
                </c:pt>
                <c:pt idx="280">
                  <c:v>1.0404999999999847</c:v>
                </c:pt>
                <c:pt idx="281">
                  <c:v>1.0409999999999846</c:v>
                </c:pt>
                <c:pt idx="282">
                  <c:v>1.0414999999999845</c:v>
                </c:pt>
                <c:pt idx="283">
                  <c:v>1.0419999999999845</c:v>
                </c:pt>
                <c:pt idx="284">
                  <c:v>1.0424999999999844</c:v>
                </c:pt>
                <c:pt idx="285">
                  <c:v>1.0429999999999844</c:v>
                </c:pt>
                <c:pt idx="286">
                  <c:v>1.0434999999999843</c:v>
                </c:pt>
                <c:pt idx="287">
                  <c:v>1.0439999999999843</c:v>
                </c:pt>
                <c:pt idx="288">
                  <c:v>1.0444999999999842</c:v>
                </c:pt>
                <c:pt idx="289">
                  <c:v>1.0449999999999842</c:v>
                </c:pt>
                <c:pt idx="290">
                  <c:v>1.0454999999999841</c:v>
                </c:pt>
                <c:pt idx="291">
                  <c:v>1.0459999999999841</c:v>
                </c:pt>
                <c:pt idx="292">
                  <c:v>1.046499999999984</c:v>
                </c:pt>
                <c:pt idx="293">
                  <c:v>1.0469999999999839</c:v>
                </c:pt>
                <c:pt idx="294">
                  <c:v>1.0474999999999839</c:v>
                </c:pt>
                <c:pt idx="295">
                  <c:v>1.0479999999999838</c:v>
                </c:pt>
                <c:pt idx="296">
                  <c:v>1.0484999999999838</c:v>
                </c:pt>
                <c:pt idx="297">
                  <c:v>1.0489999999999837</c:v>
                </c:pt>
                <c:pt idx="298">
                  <c:v>1.0494999999999837</c:v>
                </c:pt>
                <c:pt idx="299">
                  <c:v>1.0499999999999836</c:v>
                </c:pt>
                <c:pt idx="300">
                  <c:v>1.0504999999999836</c:v>
                </c:pt>
                <c:pt idx="301">
                  <c:v>1.0509999999999835</c:v>
                </c:pt>
                <c:pt idx="302">
                  <c:v>1.0514999999999834</c:v>
                </c:pt>
                <c:pt idx="303">
                  <c:v>1.0519999999999834</c:v>
                </c:pt>
                <c:pt idx="304">
                  <c:v>1.0524999999999833</c:v>
                </c:pt>
                <c:pt idx="305">
                  <c:v>1.0529999999999833</c:v>
                </c:pt>
                <c:pt idx="306">
                  <c:v>1.0534999999999832</c:v>
                </c:pt>
                <c:pt idx="307">
                  <c:v>1.0539999999999832</c:v>
                </c:pt>
                <c:pt idx="308">
                  <c:v>1.0544999999999831</c:v>
                </c:pt>
                <c:pt idx="309">
                  <c:v>1.0549999999999831</c:v>
                </c:pt>
                <c:pt idx="310">
                  <c:v>1.055499999999983</c:v>
                </c:pt>
                <c:pt idx="311">
                  <c:v>1.055999999999983</c:v>
                </c:pt>
                <c:pt idx="312">
                  <c:v>1.0564999999999829</c:v>
                </c:pt>
                <c:pt idx="313">
                  <c:v>1.0569999999999828</c:v>
                </c:pt>
                <c:pt idx="314">
                  <c:v>1.0574999999999828</c:v>
                </c:pt>
                <c:pt idx="315">
                  <c:v>1.0579999999999827</c:v>
                </c:pt>
                <c:pt idx="316">
                  <c:v>1.0584999999999827</c:v>
                </c:pt>
                <c:pt idx="317">
                  <c:v>1.0589999999999826</c:v>
                </c:pt>
                <c:pt idx="318">
                  <c:v>1.0594999999999826</c:v>
                </c:pt>
                <c:pt idx="319">
                  <c:v>1.0599999999999825</c:v>
                </c:pt>
                <c:pt idx="320">
                  <c:v>1.0604999999999825</c:v>
                </c:pt>
                <c:pt idx="321">
                  <c:v>1.0609999999999824</c:v>
                </c:pt>
                <c:pt idx="322">
                  <c:v>1.0614999999999823</c:v>
                </c:pt>
                <c:pt idx="323">
                  <c:v>1.0619999999999823</c:v>
                </c:pt>
                <c:pt idx="324">
                  <c:v>1.0624999999999822</c:v>
                </c:pt>
                <c:pt idx="325">
                  <c:v>1.0629999999999822</c:v>
                </c:pt>
                <c:pt idx="326">
                  <c:v>1.0634999999999821</c:v>
                </c:pt>
                <c:pt idx="327">
                  <c:v>1.0639999999999821</c:v>
                </c:pt>
                <c:pt idx="328">
                  <c:v>1.064499999999982</c:v>
                </c:pt>
                <c:pt idx="329">
                  <c:v>1.064999999999982</c:v>
                </c:pt>
                <c:pt idx="330">
                  <c:v>1.0654999999999819</c:v>
                </c:pt>
                <c:pt idx="331">
                  <c:v>1.0659999999999819</c:v>
                </c:pt>
                <c:pt idx="332">
                  <c:v>1.0664999999999818</c:v>
                </c:pt>
                <c:pt idx="333">
                  <c:v>1.0669999999999817</c:v>
                </c:pt>
                <c:pt idx="334">
                  <c:v>1.0674999999999817</c:v>
                </c:pt>
                <c:pt idx="335">
                  <c:v>1.0679999999999816</c:v>
                </c:pt>
                <c:pt idx="336">
                  <c:v>1.0684999999999816</c:v>
                </c:pt>
                <c:pt idx="337">
                  <c:v>1.0689999999999815</c:v>
                </c:pt>
                <c:pt idx="338">
                  <c:v>1.0694999999999815</c:v>
                </c:pt>
                <c:pt idx="339">
                  <c:v>1.0699999999999814</c:v>
                </c:pt>
                <c:pt idx="340">
                  <c:v>1.0704999999999814</c:v>
                </c:pt>
                <c:pt idx="341">
                  <c:v>1.0709999999999813</c:v>
                </c:pt>
                <c:pt idx="342">
                  <c:v>1.0714999999999812</c:v>
                </c:pt>
                <c:pt idx="343">
                  <c:v>1.0719999999999812</c:v>
                </c:pt>
                <c:pt idx="344">
                  <c:v>1.0724999999999811</c:v>
                </c:pt>
                <c:pt idx="345">
                  <c:v>1.0729999999999811</c:v>
                </c:pt>
                <c:pt idx="346">
                  <c:v>1.073499999999981</c:v>
                </c:pt>
                <c:pt idx="347">
                  <c:v>1.073999999999981</c:v>
                </c:pt>
                <c:pt idx="348">
                  <c:v>1.0744999999999809</c:v>
                </c:pt>
                <c:pt idx="349">
                  <c:v>1.0749999999999809</c:v>
                </c:pt>
                <c:pt idx="350">
                  <c:v>1.0754999999999808</c:v>
                </c:pt>
                <c:pt idx="351">
                  <c:v>1.0759999999999807</c:v>
                </c:pt>
                <c:pt idx="352">
                  <c:v>1.0764999999999807</c:v>
                </c:pt>
                <c:pt idx="353">
                  <c:v>1.0769999999999806</c:v>
                </c:pt>
                <c:pt idx="354">
                  <c:v>1.0774999999999806</c:v>
                </c:pt>
                <c:pt idx="355">
                  <c:v>1.0779999999999805</c:v>
                </c:pt>
                <c:pt idx="356">
                  <c:v>1.0784999999999805</c:v>
                </c:pt>
                <c:pt idx="357">
                  <c:v>1.0789999999999804</c:v>
                </c:pt>
                <c:pt idx="358">
                  <c:v>1.0794999999999804</c:v>
                </c:pt>
                <c:pt idx="359">
                  <c:v>1.0799999999999803</c:v>
                </c:pt>
                <c:pt idx="360">
                  <c:v>1.0804999999999803</c:v>
                </c:pt>
                <c:pt idx="361">
                  <c:v>1.0809999999999802</c:v>
                </c:pt>
                <c:pt idx="362">
                  <c:v>1.0814999999999801</c:v>
                </c:pt>
                <c:pt idx="363">
                  <c:v>1.0819999999999801</c:v>
                </c:pt>
                <c:pt idx="364">
                  <c:v>1.08249999999998</c:v>
                </c:pt>
                <c:pt idx="365">
                  <c:v>1.08299999999998</c:v>
                </c:pt>
                <c:pt idx="366">
                  <c:v>1.0834999999999799</c:v>
                </c:pt>
                <c:pt idx="367">
                  <c:v>1.0839999999999799</c:v>
                </c:pt>
                <c:pt idx="368">
                  <c:v>1.0844999999999798</c:v>
                </c:pt>
                <c:pt idx="369">
                  <c:v>1.0849999999999798</c:v>
                </c:pt>
                <c:pt idx="370">
                  <c:v>1.0854999999999797</c:v>
                </c:pt>
                <c:pt idx="371">
                  <c:v>1.0859999999999796</c:v>
                </c:pt>
                <c:pt idx="372">
                  <c:v>1.0864999999999796</c:v>
                </c:pt>
                <c:pt idx="373">
                  <c:v>1.0869999999999795</c:v>
                </c:pt>
                <c:pt idx="374">
                  <c:v>1.0874999999999795</c:v>
                </c:pt>
                <c:pt idx="375">
                  <c:v>1.0879999999999794</c:v>
                </c:pt>
                <c:pt idx="376">
                  <c:v>1.0884999999999794</c:v>
                </c:pt>
                <c:pt idx="377">
                  <c:v>1.0889999999999793</c:v>
                </c:pt>
                <c:pt idx="378">
                  <c:v>1.0894999999999793</c:v>
                </c:pt>
                <c:pt idx="379">
                  <c:v>1.0899999999999792</c:v>
                </c:pt>
                <c:pt idx="380">
                  <c:v>1.0904999999999792</c:v>
                </c:pt>
                <c:pt idx="381">
                  <c:v>1.0909999999999791</c:v>
                </c:pt>
                <c:pt idx="382">
                  <c:v>1.091499999999979</c:v>
                </c:pt>
                <c:pt idx="383">
                  <c:v>1.091999999999979</c:v>
                </c:pt>
                <c:pt idx="384">
                  <c:v>1.0924999999999789</c:v>
                </c:pt>
                <c:pt idx="385">
                  <c:v>1.0929999999999789</c:v>
                </c:pt>
                <c:pt idx="386">
                  <c:v>1.0934999999999788</c:v>
                </c:pt>
                <c:pt idx="387">
                  <c:v>1.0939999999999788</c:v>
                </c:pt>
                <c:pt idx="388">
                  <c:v>1.0944999999999787</c:v>
                </c:pt>
                <c:pt idx="389">
                  <c:v>1.0949999999999787</c:v>
                </c:pt>
                <c:pt idx="390">
                  <c:v>1.0954999999999786</c:v>
                </c:pt>
                <c:pt idx="391">
                  <c:v>1.0959999999999785</c:v>
                </c:pt>
                <c:pt idx="392">
                  <c:v>1.0964999999999785</c:v>
                </c:pt>
                <c:pt idx="393">
                  <c:v>1.0969999999999784</c:v>
                </c:pt>
                <c:pt idx="394">
                  <c:v>1.0974999999999784</c:v>
                </c:pt>
                <c:pt idx="395">
                  <c:v>1.0979999999999783</c:v>
                </c:pt>
                <c:pt idx="396">
                  <c:v>1.0984999999999783</c:v>
                </c:pt>
                <c:pt idx="397">
                  <c:v>1.0989999999999782</c:v>
                </c:pt>
                <c:pt idx="398">
                  <c:v>1.0994999999999782</c:v>
                </c:pt>
                <c:pt idx="399">
                  <c:v>1.0999999999999781</c:v>
                </c:pt>
                <c:pt idx="400">
                  <c:v>1.1004999999999781</c:v>
                </c:pt>
                <c:pt idx="401">
                  <c:v>1.100999999999978</c:v>
                </c:pt>
                <c:pt idx="402">
                  <c:v>1.1014999999999779</c:v>
                </c:pt>
                <c:pt idx="403">
                  <c:v>1.1019999999999779</c:v>
                </c:pt>
                <c:pt idx="404">
                  <c:v>1.1024999999999778</c:v>
                </c:pt>
                <c:pt idx="405">
                  <c:v>1.1029999999999778</c:v>
                </c:pt>
                <c:pt idx="406">
                  <c:v>1.1034999999999777</c:v>
                </c:pt>
                <c:pt idx="407">
                  <c:v>1.1039999999999777</c:v>
                </c:pt>
                <c:pt idx="408">
                  <c:v>1.1044999999999776</c:v>
                </c:pt>
                <c:pt idx="409">
                  <c:v>1.1049999999999776</c:v>
                </c:pt>
                <c:pt idx="410">
                  <c:v>1.1054999999999775</c:v>
                </c:pt>
                <c:pt idx="411">
                  <c:v>1.1059999999999774</c:v>
                </c:pt>
                <c:pt idx="412">
                  <c:v>1.1064999999999774</c:v>
                </c:pt>
                <c:pt idx="413">
                  <c:v>1.1069999999999773</c:v>
                </c:pt>
                <c:pt idx="414">
                  <c:v>1.1074999999999773</c:v>
                </c:pt>
                <c:pt idx="415">
                  <c:v>1.1079999999999772</c:v>
                </c:pt>
                <c:pt idx="416">
                  <c:v>1.1084999999999772</c:v>
                </c:pt>
                <c:pt idx="417">
                  <c:v>1.1089999999999771</c:v>
                </c:pt>
                <c:pt idx="418">
                  <c:v>1.1094999999999771</c:v>
                </c:pt>
                <c:pt idx="419">
                  <c:v>1.109999999999977</c:v>
                </c:pt>
                <c:pt idx="420">
                  <c:v>1.1104999999999769</c:v>
                </c:pt>
                <c:pt idx="421">
                  <c:v>1.1109999999999769</c:v>
                </c:pt>
                <c:pt idx="422">
                  <c:v>1.1114999999999768</c:v>
                </c:pt>
                <c:pt idx="423">
                  <c:v>1.1119999999999768</c:v>
                </c:pt>
                <c:pt idx="424">
                  <c:v>1.1124999999999767</c:v>
                </c:pt>
                <c:pt idx="425">
                  <c:v>1.1129999999999767</c:v>
                </c:pt>
                <c:pt idx="426">
                  <c:v>1.1134999999999766</c:v>
                </c:pt>
                <c:pt idx="427">
                  <c:v>1.1139999999999766</c:v>
                </c:pt>
                <c:pt idx="428">
                  <c:v>1.1144999999999765</c:v>
                </c:pt>
                <c:pt idx="429">
                  <c:v>1.1149999999999765</c:v>
                </c:pt>
                <c:pt idx="430">
                  <c:v>1.1154999999999764</c:v>
                </c:pt>
                <c:pt idx="431">
                  <c:v>1.1159999999999763</c:v>
                </c:pt>
                <c:pt idx="432">
                  <c:v>1.1164999999999763</c:v>
                </c:pt>
                <c:pt idx="433">
                  <c:v>1.1169999999999762</c:v>
                </c:pt>
                <c:pt idx="434">
                  <c:v>1.1174999999999762</c:v>
                </c:pt>
                <c:pt idx="435">
                  <c:v>1.1179999999999761</c:v>
                </c:pt>
                <c:pt idx="436">
                  <c:v>1.1184999999999761</c:v>
                </c:pt>
                <c:pt idx="437">
                  <c:v>1.118999999999976</c:v>
                </c:pt>
                <c:pt idx="438">
                  <c:v>1.119499999999976</c:v>
                </c:pt>
                <c:pt idx="439">
                  <c:v>1.1199999999999759</c:v>
                </c:pt>
                <c:pt idx="440">
                  <c:v>1.1204999999999758</c:v>
                </c:pt>
                <c:pt idx="441">
                  <c:v>1.1209999999999758</c:v>
                </c:pt>
                <c:pt idx="442">
                  <c:v>1.1214999999999757</c:v>
                </c:pt>
                <c:pt idx="443">
                  <c:v>1.1219999999999757</c:v>
                </c:pt>
                <c:pt idx="444">
                  <c:v>1.1224999999999756</c:v>
                </c:pt>
                <c:pt idx="445">
                  <c:v>1.1229999999999756</c:v>
                </c:pt>
                <c:pt idx="446">
                  <c:v>1.1234999999999755</c:v>
                </c:pt>
                <c:pt idx="447">
                  <c:v>1.1239999999999755</c:v>
                </c:pt>
                <c:pt idx="448">
                  <c:v>1.1244999999999754</c:v>
                </c:pt>
                <c:pt idx="449">
                  <c:v>1.1249999999999754</c:v>
                </c:pt>
                <c:pt idx="450">
                  <c:v>1.1254999999999753</c:v>
                </c:pt>
                <c:pt idx="451">
                  <c:v>1.1259999999999752</c:v>
                </c:pt>
                <c:pt idx="452">
                  <c:v>1.1264999999999752</c:v>
                </c:pt>
                <c:pt idx="453">
                  <c:v>1.1269999999999751</c:v>
                </c:pt>
                <c:pt idx="454">
                  <c:v>1.1274999999999751</c:v>
                </c:pt>
                <c:pt idx="455">
                  <c:v>1.127999999999975</c:v>
                </c:pt>
                <c:pt idx="456">
                  <c:v>1.128499999999975</c:v>
                </c:pt>
                <c:pt idx="457">
                  <c:v>1.1289999999999749</c:v>
                </c:pt>
                <c:pt idx="458">
                  <c:v>1.1294999999999749</c:v>
                </c:pt>
                <c:pt idx="459">
                  <c:v>1.1299999999999748</c:v>
                </c:pt>
                <c:pt idx="460">
                  <c:v>1.1304999999999747</c:v>
                </c:pt>
                <c:pt idx="461">
                  <c:v>1.1309999999999747</c:v>
                </c:pt>
                <c:pt idx="462">
                  <c:v>1.1314999999999746</c:v>
                </c:pt>
                <c:pt idx="463">
                  <c:v>1.1319999999999746</c:v>
                </c:pt>
                <c:pt idx="464">
                  <c:v>1.1324999999999745</c:v>
                </c:pt>
                <c:pt idx="465">
                  <c:v>1.1329999999999745</c:v>
                </c:pt>
                <c:pt idx="466">
                  <c:v>1.1334999999999744</c:v>
                </c:pt>
                <c:pt idx="467">
                  <c:v>1.1339999999999744</c:v>
                </c:pt>
                <c:pt idx="468">
                  <c:v>1.1344999999999743</c:v>
                </c:pt>
                <c:pt idx="469">
                  <c:v>1.1349999999999743</c:v>
                </c:pt>
                <c:pt idx="470">
                  <c:v>1.1354999999999742</c:v>
                </c:pt>
                <c:pt idx="471">
                  <c:v>1.1359999999999741</c:v>
                </c:pt>
                <c:pt idx="472">
                  <c:v>1.1364999999999741</c:v>
                </c:pt>
                <c:pt idx="473">
                  <c:v>1.136999999999974</c:v>
                </c:pt>
                <c:pt idx="474">
                  <c:v>1.137499999999974</c:v>
                </c:pt>
                <c:pt idx="475">
                  <c:v>1.1379999999999739</c:v>
                </c:pt>
                <c:pt idx="476">
                  <c:v>1.1384999999999739</c:v>
                </c:pt>
                <c:pt idx="477">
                  <c:v>1.1389999999999738</c:v>
                </c:pt>
                <c:pt idx="478">
                  <c:v>1.1394999999999738</c:v>
                </c:pt>
                <c:pt idx="479">
                  <c:v>1.1399999999999737</c:v>
                </c:pt>
                <c:pt idx="480">
                  <c:v>1.1404999999999736</c:v>
                </c:pt>
                <c:pt idx="481">
                  <c:v>1.1409999999999736</c:v>
                </c:pt>
                <c:pt idx="482">
                  <c:v>1.1414999999999735</c:v>
                </c:pt>
                <c:pt idx="483">
                  <c:v>1.1419999999999735</c:v>
                </c:pt>
                <c:pt idx="484">
                  <c:v>1.1424999999999734</c:v>
                </c:pt>
                <c:pt idx="485">
                  <c:v>1.1429999999999734</c:v>
                </c:pt>
                <c:pt idx="486">
                  <c:v>1.1434999999999733</c:v>
                </c:pt>
                <c:pt idx="487">
                  <c:v>1.1439999999999733</c:v>
                </c:pt>
                <c:pt idx="488">
                  <c:v>1.1444999999999732</c:v>
                </c:pt>
                <c:pt idx="489">
                  <c:v>1.1449999999999732</c:v>
                </c:pt>
                <c:pt idx="490">
                  <c:v>1.1454999999999731</c:v>
                </c:pt>
                <c:pt idx="491">
                  <c:v>1.145999999999973</c:v>
                </c:pt>
                <c:pt idx="492">
                  <c:v>1.146499999999973</c:v>
                </c:pt>
                <c:pt idx="493">
                  <c:v>1.1469999999999729</c:v>
                </c:pt>
                <c:pt idx="494">
                  <c:v>1.1474999999999729</c:v>
                </c:pt>
                <c:pt idx="495">
                  <c:v>1.1479999999999728</c:v>
                </c:pt>
                <c:pt idx="496">
                  <c:v>1.1484999999999728</c:v>
                </c:pt>
              </c:numCache>
            </c:numRef>
          </c:xVal>
          <c:yVal>
            <c:numRef>
              <c:f>演算処理!$AI$33:$AI$529</c:f>
              <c:numCache>
                <c:formatCode>General</c:formatCode>
                <c:ptCount val="497"/>
                <c:pt idx="0">
                  <c:v>67.271245238092135</c:v>
                </c:pt>
                <c:pt idx="1">
                  <c:v>67.214436598403481</c:v>
                </c:pt>
                <c:pt idx="2">
                  <c:v>67.157150483232002</c:v>
                </c:pt>
                <c:pt idx="3">
                  <c:v>67.099380016617957</c:v>
                </c:pt>
                <c:pt idx="4">
                  <c:v>67.04111819152449</c:v>
                </c:pt>
                <c:pt idx="5">
                  <c:v>66.982357866737743</c:v>
                </c:pt>
                <c:pt idx="6">
                  <c:v>66.923091763679565</c:v>
                </c:pt>
                <c:pt idx="7">
                  <c:v>66.863312463130299</c:v>
                </c:pt>
                <c:pt idx="8">
                  <c:v>66.803012401858396</c:v>
                </c:pt>
                <c:pt idx="9">
                  <c:v>66.742183869154161</c:v>
                </c:pt>
                <c:pt idx="10">
                  <c:v>66.680819003264176</c:v>
                </c:pt>
                <c:pt idx="11">
                  <c:v>66.618909787723169</c:v>
                </c:pt>
                <c:pt idx="12">
                  <c:v>66.556448047580133</c:v>
                </c:pt>
                <c:pt idx="13">
                  <c:v>66.493425445514887</c:v>
                </c:pt>
                <c:pt idx="14">
                  <c:v>66.429833477841683</c:v>
                </c:pt>
                <c:pt idx="15">
                  <c:v>66.365663470395788</c:v>
                </c:pt>
                <c:pt idx="16">
                  <c:v>66.300906574299304</c:v>
                </c:pt>
                <c:pt idx="17">
                  <c:v>66.235553761602091</c:v>
                </c:pt>
                <c:pt idx="18">
                  <c:v>66.16959582079356</c:v>
                </c:pt>
                <c:pt idx="19">
                  <c:v>66.103023352180642</c:v>
                </c:pt>
                <c:pt idx="20">
                  <c:v>66.035826763127943</c:v>
                </c:pt>
                <c:pt idx="21">
                  <c:v>65.967996263154802</c:v>
                </c:pt>
                <c:pt idx="22">
                  <c:v>65.89952185888437</c:v>
                </c:pt>
                <c:pt idx="23">
                  <c:v>65.830393348839905</c:v>
                </c:pt>
                <c:pt idx="24">
                  <c:v>65.760600318082652</c:v>
                </c:pt>
                <c:pt idx="25">
                  <c:v>65.690132132685733</c:v>
                </c:pt>
                <c:pt idx="26">
                  <c:v>65.618977934038554</c:v>
                </c:pt>
                <c:pt idx="27">
                  <c:v>65.54712663297552</c:v>
                </c:pt>
                <c:pt idx="28">
                  <c:v>65.474566903722845</c:v>
                </c:pt>
                <c:pt idx="29">
                  <c:v>65.401287177656997</c:v>
                </c:pt>
                <c:pt idx="30">
                  <c:v>65.32727563686818</c:v>
                </c:pt>
                <c:pt idx="31">
                  <c:v>65.252520207521641</c:v>
                </c:pt>
                <c:pt idx="32">
                  <c:v>65.177008553009586</c:v>
                </c:pt>
                <c:pt idx="33">
                  <c:v>65.100728066886177</c:v>
                </c:pt>
                <c:pt idx="34">
                  <c:v>65.023665865577684</c:v>
                </c:pt>
                <c:pt idx="35">
                  <c:v>64.945808780859522</c:v>
                </c:pt>
                <c:pt idx="36">
                  <c:v>64.86714335209173</c:v>
                </c:pt>
                <c:pt idx="37">
                  <c:v>64.787655818203845</c:v>
                </c:pt>
                <c:pt idx="38">
                  <c:v>64.707332109420065</c:v>
                </c:pt>
                <c:pt idx="39">
                  <c:v>64.626157838715017</c:v>
                </c:pt>
                <c:pt idx="40">
                  <c:v>64.544118292989793</c:v>
                </c:pt>
                <c:pt idx="41">
                  <c:v>64.461198423958422</c:v>
                </c:pt>
                <c:pt idx="42">
                  <c:v>64.37738283873307</c:v>
                </c:pt>
                <c:pt idx="43">
                  <c:v>64.292655790097186</c:v>
                </c:pt>
                <c:pt idx="44">
                  <c:v>64.207001166454631</c:v>
                </c:pt>
                <c:pt idx="45">
                  <c:v>64.120402481442255</c:v>
                </c:pt>
                <c:pt idx="46">
                  <c:v>64.032842863193096</c:v>
                </c:pt>
                <c:pt idx="47">
                  <c:v>63.944305043237023</c:v>
                </c:pt>
                <c:pt idx="48">
                  <c:v>63.854771345024595</c:v>
                </c:pt>
                <c:pt idx="49">
                  <c:v>63.764223672059487</c:v>
                </c:pt>
                <c:pt idx="50">
                  <c:v>63.672643495624499</c:v>
                </c:pt>
                <c:pt idx="51">
                  <c:v>63.580011842085099</c:v>
                </c:pt>
                <c:pt idx="52">
                  <c:v>63.486309279753939</c:v>
                </c:pt>
                <c:pt idx="53">
                  <c:v>63.391515905299073</c:v>
                </c:pt>
                <c:pt idx="54">
                  <c:v>63.295611329677897</c:v>
                </c:pt>
                <c:pt idx="55">
                  <c:v>63.198574663577872</c:v>
                </c:pt>
                <c:pt idx="56">
                  <c:v>63.10038450234439</c:v>
                </c:pt>
                <c:pt idx="57">
                  <c:v>63.001018910375286</c:v>
                </c:pt>
                <c:pt idx="58">
                  <c:v>62.900455404960574</c:v>
                </c:pt>
                <c:pt idx="59">
                  <c:v>62.798670939544984</c:v>
                </c:pt>
                <c:pt idx="60">
                  <c:v>62.695641886389822</c:v>
                </c:pt>
                <c:pt idx="61">
                  <c:v>62.591344018609959</c:v>
                </c:pt>
                <c:pt idx="62">
                  <c:v>62.485752491560227</c:v>
                </c:pt>
                <c:pt idx="63">
                  <c:v>62.378841823544633</c:v>
                </c:pt>
                <c:pt idx="64">
                  <c:v>62.27058587582043</c:v>
                </c:pt>
                <c:pt idx="65">
                  <c:v>62.160957831868217</c:v>
                </c:pt>
                <c:pt idx="66">
                  <c:v>62.049930175897266</c:v>
                </c:pt>
                <c:pt idx="67">
                  <c:v>61.937474670554401</c:v>
                </c:pt>
                <c:pt idx="68">
                  <c:v>61.823562333803309</c:v>
                </c:pt>
                <c:pt idx="69">
                  <c:v>61.708163414939357</c:v>
                </c:pt>
                <c:pt idx="70">
                  <c:v>61.591247369703588</c:v>
                </c:pt>
                <c:pt idx="71">
                  <c:v>61.472782834457782</c:v>
                </c:pt>
                <c:pt idx="72">
                  <c:v>61.352737599381101</c:v>
                </c:pt>
                <c:pt idx="73">
                  <c:v>61.231078580646461</c:v>
                </c:pt>
                <c:pt idx="74">
                  <c:v>61.107771791533224</c:v>
                </c:pt>
                <c:pt idx="75">
                  <c:v>60.982782312430665</c:v>
                </c:pt>
                <c:pt idx="76">
                  <c:v>60.856074259684981</c:v>
                </c:pt>
                <c:pt idx="77">
                  <c:v>60.727610753239482</c:v>
                </c:pt>
                <c:pt idx="78">
                  <c:v>60.597353883016254</c:v>
                </c:pt>
                <c:pt idx="79">
                  <c:v>60.465264673984962</c:v>
                </c:pt>
                <c:pt idx="80">
                  <c:v>60.331303049861468</c:v>
                </c:pt>
                <c:pt idx="81">
                  <c:v>60.195427795376837</c:v>
                </c:pt>
                <c:pt idx="82">
                  <c:v>60.057596517054243</c:v>
                </c:pt>
                <c:pt idx="83">
                  <c:v>59.917765602429157</c:v>
                </c:pt>
                <c:pt idx="84">
                  <c:v>59.775890177643348</c:v>
                </c:pt>
                <c:pt idx="85">
                  <c:v>59.631924063342673</c:v>
                </c:pt>
                <c:pt idx="86">
                  <c:v>59.485819728803285</c:v>
                </c:pt>
                <c:pt idx="87">
                  <c:v>59.337528244208336</c:v>
                </c:pt>
                <c:pt idx="88">
                  <c:v>59.186999230993479</c:v>
                </c:pt>
                <c:pt idx="89">
                  <c:v>59.034180810176323</c:v>
                </c:pt>
                <c:pt idx="90">
                  <c:v>58.879019548579976</c:v>
                </c:pt>
                <c:pt idx="91">
                  <c:v>58.721460402857943</c:v>
                </c:pt>
                <c:pt idx="92">
                  <c:v>58.561446661222902</c:v>
                </c:pt>
                <c:pt idx="93">
                  <c:v>58.398919882777498</c:v>
                </c:pt>
                <c:pt idx="94">
                  <c:v>58.233819834341006</c:v>
                </c:pt>
                <c:pt idx="95">
                  <c:v>58.066084424660879</c:v>
                </c:pt>
                <c:pt idx="96">
                  <c:v>57.895649635893712</c:v>
                </c:pt>
                <c:pt idx="97">
                  <c:v>57.722449452234365</c:v>
                </c:pt>
                <c:pt idx="98">
                  <c:v>57.546415785567724</c:v>
                </c:pt>
                <c:pt idx="99">
                  <c:v>57.367478398011883</c:v>
                </c:pt>
                <c:pt idx="100">
                  <c:v>57.185564821215912</c:v>
                </c:pt>
                <c:pt idx="101">
                  <c:v>57.000600272269985</c:v>
                </c:pt>
                <c:pt idx="102">
                  <c:v>56.812507566079979</c:v>
                </c:pt>
                <c:pt idx="103">
                  <c:v>56.62120702405273</c:v>
                </c:pt>
                <c:pt idx="104">
                  <c:v>56.426616378932209</c:v>
                </c:pt>
                <c:pt idx="105">
                  <c:v>56.228650675620734</c:v>
                </c:pt>
                <c:pt idx="106">
                  <c:v>56.027222167814102</c:v>
                </c:pt>
                <c:pt idx="107">
                  <c:v>55.822240210272163</c:v>
                </c:pt>
                <c:pt idx="108">
                  <c:v>55.613611146541743</c:v>
                </c:pt>
                <c:pt idx="109">
                  <c:v>55.401238191941985</c:v>
                </c:pt>
                <c:pt idx="110">
                  <c:v>55.185021311617113</c:v>
                </c:pt>
                <c:pt idx="111">
                  <c:v>54.964857093455585</c:v>
                </c:pt>
                <c:pt idx="112">
                  <c:v>54.740638615669482</c:v>
                </c:pt>
                <c:pt idx="113">
                  <c:v>54.512255308823882</c:v>
                </c:pt>
                <c:pt idx="114">
                  <c:v>54.279592812100041</c:v>
                </c:pt>
                <c:pt idx="115">
                  <c:v>54.042532823574476</c:v>
                </c:pt>
                <c:pt idx="116">
                  <c:v>53.800952944291446</c:v>
                </c:pt>
                <c:pt idx="117">
                  <c:v>53.554726515905507</c:v>
                </c:pt>
                <c:pt idx="118">
                  <c:v>53.303722451669096</c:v>
                </c:pt>
                <c:pt idx="119">
                  <c:v>53.047805060541073</c:v>
                </c:pt>
                <c:pt idx="120">
                  <c:v>52.786833864194442</c:v>
                </c:pt>
                <c:pt idx="121">
                  <c:v>52.520663406704927</c:v>
                </c:pt>
                <c:pt idx="122">
                  <c:v>52.249143056708704</c:v>
                </c:pt>
                <c:pt idx="123">
                  <c:v>51.972116801826608</c:v>
                </c:pt>
                <c:pt idx="124">
                  <c:v>51.689423035163564</c:v>
                </c:pt>
                <c:pt idx="125">
                  <c:v>51.400894333708081</c:v>
                </c:pt>
                <c:pt idx="126">
                  <c:v>51.106357228476128</c:v>
                </c:pt>
                <c:pt idx="127">
                  <c:v>50.805631966267562</c:v>
                </c:pt>
                <c:pt idx="128">
                  <c:v>50.498532262934027</c:v>
                </c:pt>
                <c:pt idx="129">
                  <c:v>50.184865048092945</c:v>
                </c:pt>
                <c:pt idx="130">
                  <c:v>49.864430201265471</c:v>
                </c:pt>
                <c:pt idx="131">
                  <c:v>49.537020279469225</c:v>
                </c:pt>
                <c:pt idx="132">
                  <c:v>49.202420236355877</c:v>
                </c:pt>
                <c:pt idx="133">
                  <c:v>48.86040713305789</c:v>
                </c:pt>
                <c:pt idx="134">
                  <c:v>48.510749840991807</c:v>
                </c:pt>
                <c:pt idx="135">
                  <c:v>48.153208736964473</c:v>
                </c:pt>
                <c:pt idx="136">
                  <c:v>47.787535391042596</c:v>
                </c:pt>
                <c:pt idx="137">
                  <c:v>47.41347224777914</c:v>
                </c:pt>
                <c:pt idx="138">
                  <c:v>47.030752301541796</c:v>
                </c:pt>
                <c:pt idx="139">
                  <c:v>46.63909876686548</c:v>
                </c:pt>
                <c:pt idx="140">
                  <c:v>46.238224744951239</c:v>
                </c:pt>
                <c:pt idx="141">
                  <c:v>45.827832887665814</c:v>
                </c:pt>
                <c:pt idx="142">
                  <c:v>45.407615060657903</c:v>
                </c:pt>
                <c:pt idx="143">
                  <c:v>44.977252007507047</c:v>
                </c:pt>
                <c:pt idx="144">
                  <c:v>44.536413017161209</c:v>
                </c:pt>
                <c:pt idx="145">
                  <c:v>44.0847555973033</c:v>
                </c:pt>
                <c:pt idx="146">
                  <c:v>43.621925156722135</c:v>
                </c:pt>
                <c:pt idx="147">
                  <c:v>43.147554700251817</c:v>
                </c:pt>
                <c:pt idx="148">
                  <c:v>42.661264540395038</c:v>
                </c:pt>
                <c:pt idx="149">
                  <c:v>42.162662030360423</c:v>
                </c:pt>
                <c:pt idx="150">
                  <c:v>41.651341323931895</c:v>
                </c:pt>
                <c:pt idx="151">
                  <c:v>41.126883168354041</c:v>
                </c:pt>
                <c:pt idx="152">
                  <c:v>40.588854737267106</c:v>
                </c:pt>
                <c:pt idx="153">
                  <c:v>40.036809511659982</c:v>
                </c:pt>
                <c:pt idx="154">
                  <c:v>39.470287217844657</c:v>
                </c:pt>
                <c:pt idx="155">
                  <c:v>38.8888138325824</c:v>
                </c:pt>
                <c:pt idx="156">
                  <c:v>38.291901666721387</c:v>
                </c:pt>
                <c:pt idx="157">
                  <c:v>37.679049540036836</c:v>
                </c:pt>
                <c:pt idx="158">
                  <c:v>37.04974306139286</c:v>
                </c:pt>
                <c:pt idx="159">
                  <c:v>36.403455029870969</c:v>
                </c:pt>
                <c:pt idx="160">
                  <c:v>35.739645974118041</c:v>
                </c:pt>
                <c:pt idx="161">
                  <c:v>35.057764848845267</c:v>
                </c:pt>
                <c:pt idx="162">
                  <c:v>34.357249909143945</c:v>
                </c:pt>
                <c:pt idx="163">
                  <c:v>33.63752978502928</c:v>
                </c:pt>
                <c:pt idx="164">
                  <c:v>32.898024780359449</c:v>
                </c:pt>
                <c:pt idx="165">
                  <c:v>32.138148421942354</c:v>
                </c:pt>
                <c:pt idx="166">
                  <c:v>31.357309286177841</c:v>
                </c:pt>
                <c:pt idx="167">
                  <c:v>30.554913131906559</c:v>
                </c:pt>
                <c:pt idx="168">
                  <c:v>29.730365369159973</c:v>
                </c:pt>
                <c:pt idx="169">
                  <c:v>28.883073894104822</c:v>
                </c:pt>
                <c:pt idx="170">
                  <c:v>28.012452320520897</c:v>
                </c:pt>
                <c:pt idx="171">
                  <c:v>27.117923637483624</c:v>
                </c:pt>
                <c:pt idx="172">
                  <c:v>26.198924321367571</c:v>
                </c:pt>
                <c:pt idx="173">
                  <c:v>25.25490892764001</c:v>
                </c:pt>
                <c:pt idx="174">
                  <c:v>24.285355183962988</c:v>
                </c:pt>
                <c:pt idx="175">
                  <c:v>23.289769600648654</c:v>
                </c:pt>
                <c:pt idx="176">
                  <c:v>22.267693607262871</c:v>
                </c:pt>
                <c:pt idx="177">
                  <c:v>21.218710214954417</c:v>
                </c:pt>
                <c:pt idx="178">
                  <c:v>20.142451192674137</c:v>
                </c:pt>
                <c:pt idx="179">
                  <c:v>19.038604731696847</c:v>
                </c:pt>
                <c:pt idx="180">
                  <c:v>17.906923556675626</c:v>
                </c:pt>
                <c:pt idx="181">
                  <c:v>16.747233422838899</c:v>
                </c:pt>
                <c:pt idx="182">
                  <c:v>15.559441918020315</c:v>
                </c:pt>
                <c:pt idx="183">
                  <c:v>14.343547465268241</c:v>
                </c:pt>
                <c:pt idx="184">
                  <c:v>13.099648397285916</c:v>
                </c:pt>
                <c:pt idx="185">
                  <c:v>11.827951948600363</c:v>
                </c:pt>
                <c:pt idx="186">
                  <c:v>10.528782986066917</c:v>
                </c:pt>
                <c:pt idx="187">
                  <c:v>9.2025922742502058</c:v>
                </c:pt>
                <c:pt idx="188">
                  <c:v>7.8499640507910549</c:v>
                </c:pt>
                <c:pt idx="189">
                  <c:v>6.4716226696403956</c:v>
                </c:pt>
                <c:pt idx="190">
                  <c:v>5.0684380587628555</c:v>
                </c:pt>
                <c:pt idx="191">
                  <c:v>3.6414297353107496</c:v>
                </c:pt>
                <c:pt idx="192">
                  <c:v>2.1917691270315696</c:v>
                </c:pt>
                <c:pt idx="193">
                  <c:v>0.72077996520926368</c:v>
                </c:pt>
                <c:pt idx="194">
                  <c:v>-0.77006345722006531</c:v>
                </c:pt>
                <c:pt idx="195">
                  <c:v>-2.2791403281577876</c:v>
                </c:pt>
                <c:pt idx="196">
                  <c:v>-3.8046897726649727</c:v>
                </c:pt>
                <c:pt idx="197">
                  <c:v>-5.3448197729375719</c:v>
                </c:pt>
                <c:pt idx="198">
                  <c:v>-6.8975185295085861</c:v>
                </c:pt>
                <c:pt idx="199">
                  <c:v>-8.4606681630065133</c:v>
                </c:pt>
                <c:pt idx="200">
                  <c:v>-10.032060575197605</c:v>
                </c:pt>
                <c:pt idx="201">
                  <c:v>-11.609415209219259</c:v>
                </c:pt>
                <c:pt idx="202">
                  <c:v>-13.190398376307529</c:v>
                </c:pt>
                <c:pt idx="203">
                  <c:v>-14.772643754224221</c:v>
                </c:pt>
                <c:pt idx="204">
                  <c:v>-16.353773614928311</c:v>
                </c:pt>
                <c:pt idx="205">
                  <c:v>-17.931420308839186</c:v>
                </c:pt>
                <c:pt idx="206">
                  <c:v>-19.503247522323399</c:v>
                </c:pt>
                <c:pt idx="207">
                  <c:v>-21.066970834510776</c:v>
                </c:pt>
                <c:pt idx="208">
                  <c:v>-22.620377128576362</c:v>
                </c:pt>
                <c:pt idx="209">
                  <c:v>-24.161342459296925</c:v>
                </c:pt>
                <c:pt idx="210">
                  <c:v>-25.687848039987038</c:v>
                </c:pt>
                <c:pt idx="211">
                  <c:v>-27.197994084005018</c:v>
                </c:pt>
                <c:pt idx="212">
                  <c:v>-28.690011314575429</c:v>
                </c:pt>
                <c:pt idx="213">
                  <c:v>-30.162270037307863</c:v>
                </c:pt>
                <c:pt idx="214">
                  <c:v>-31.613286748269903</c:v>
                </c:pt>
                <c:pt idx="215">
                  <c:v>-33.041728323200594</c:v>
                </c:pt>
                <c:pt idx="216">
                  <c:v>-34.446413897469405</c:v>
                </c:pt>
                <c:pt idx="217">
                  <c:v>-35.826314599639304</c:v>
                </c:pt>
                <c:pt idx="218">
                  <c:v>-37.180551342845717</c:v>
                </c:pt>
                <c:pt idx="219">
                  <c:v>-38.508390907282198</c:v>
                </c:pt>
                <c:pt idx="220">
                  <c:v>-39.809240564335077</c:v>
                </c:pt>
                <c:pt idx="221">
                  <c:v>-41.082641499295441</c:v>
                </c:pt>
                <c:pt idx="222">
                  <c:v>-42.328261286511299</c:v>
                </c:pt>
                <c:pt idx="223">
                  <c:v>-43.54588565998629</c:v>
                </c:pt>
                <c:pt idx="224">
                  <c:v>-44.735409805521627</c:v>
                </c:pt>
                <c:pt idx="225">
                  <c:v>-45.896829379280277</c:v>
                </c:pt>
                <c:pt idx="226">
                  <c:v>-47.030231433701026</c:v>
                </c:pt>
                <c:pt idx="227">
                  <c:v>-48.135785406448164</c:v>
                </c:pt>
                <c:pt idx="228">
                  <c:v>-49.213734302694149</c:v>
                </c:pt>
                <c:pt idx="229">
                  <c:v>-50.26438617646604</c:v>
                </c:pt>
                <c:pt idx="230">
                  <c:v>-51.288105993732238</c:v>
                </c:pt>
                <c:pt idx="231">
                  <c:v>-52.28530793885043</c:v>
                </c:pt>
                <c:pt idx="232">
                  <c:v>-53.256448207224814</c:v>
                </c:pt>
                <c:pt idx="233">
                  <c:v>-54.202018310695962</c:v>
                </c:pt>
                <c:pt idx="234">
                  <c:v>-55.122538908276688</c:v>
                </c:pt>
                <c:pt idx="235">
                  <c:v>-56.01855416330109</c:v>
                </c:pt>
                <c:pt idx="236">
                  <c:v>-56.89062661869896</c:v>
                </c:pt>
                <c:pt idx="237">
                  <c:v>-57.739332574749056</c:v>
                </c:pt>
                <c:pt idx="238">
                  <c:v>-58.565257948083321</c:v>
                </c:pt>
                <c:pt idx="239">
                  <c:v>-59.368994586678056</c:v>
                </c:pt>
                <c:pt idx="240">
                  <c:v>-60.151137012843812</c:v>
                </c:pt>
                <c:pt idx="241">
                  <c:v>-60.912279564615396</c:v>
                </c:pt>
                <c:pt idx="242">
                  <c:v>-61.653013905217797</c:v>
                </c:pt>
                <c:pt idx="243">
                  <c:v>-62.373926870296465</c:v>
                </c:pt>
                <c:pt idx="244">
                  <c:v>-63.075598623165305</c:v>
                </c:pt>
                <c:pt idx="245">
                  <c:v>-63.758601089330895</c:v>
                </c:pt>
                <c:pt idx="246">
                  <c:v>-64.423496642852754</c:v>
                </c:pt>
                <c:pt idx="247">
                  <c:v>-65.070837018629163</c:v>
                </c:pt>
                <c:pt idx="248">
                  <c:v>-65.701162426358181</c:v>
                </c:pt>
                <c:pt idx="249">
                  <c:v>-66.315000843647738</c:v>
                </c:pt>
                <c:pt idx="250">
                  <c:v>-66.912867467509273</c:v>
                </c:pt>
                <c:pt idx="251">
                  <c:v>-67.495264305190361</c:v>
                </c:pt>
                <c:pt idx="252">
                  <c:v>-68.062679886996946</c:v>
                </c:pt>
                <c:pt idx="253">
                  <c:v>-68.615589085357783</c:v>
                </c:pt>
                <c:pt idx="254">
                  <c:v>-69.154453025925037</c:v>
                </c:pt>
                <c:pt idx="255">
                  <c:v>-69.679719077931253</c:v>
                </c:pt>
                <c:pt idx="256">
                  <c:v>-70.191820912364236</c:v>
                </c:pt>
                <c:pt idx="257">
                  <c:v>-70.691178617757203</c:v>
                </c:pt>
                <c:pt idx="258">
                  <c:v>-71.178198864523253</c:v>
                </c:pt>
                <c:pt idx="259">
                  <c:v>-71.653275109804554</c:v>
                </c:pt>
                <c:pt idx="260">
                  <c:v>-72.116787835746166</c:v>
                </c:pt>
                <c:pt idx="261">
                  <c:v>-72.569104814964021</c:v>
                </c:pt>
                <c:pt idx="262">
                  <c:v>-73.010581397739017</c:v>
                </c:pt>
                <c:pt idx="263">
                  <c:v>-73.441560816171076</c:v>
                </c:pt>
                <c:pt idx="264">
                  <c:v>-73.862374501138845</c:v>
                </c:pt>
                <c:pt idx="265">
                  <c:v>-74.273342408469617</c:v>
                </c:pt>
                <c:pt idx="266">
                  <c:v>-74.674773351216075</c:v>
                </c:pt>
                <c:pt idx="267">
                  <c:v>-75.066965335372757</c:v>
                </c:pt>
                <c:pt idx="268">
                  <c:v>-75.450205896754724</c:v>
                </c:pt>
                <c:pt idx="269">
                  <c:v>-75.82477243710278</c:v>
                </c:pt>
                <c:pt idx="270">
                  <c:v>-76.190932557780911</c:v>
                </c:pt>
                <c:pt idx="271">
                  <c:v>-76.548944389697112</c:v>
                </c:pt>
                <c:pt idx="272">
                  <c:v>-76.899056918311587</c:v>
                </c:pt>
                <c:pt idx="273">
                  <c:v>-77.241510302799114</c:v>
                </c:pt>
                <c:pt idx="274">
                  <c:v>-77.576536188608841</c:v>
                </c:pt>
                <c:pt idx="275">
                  <c:v>-77.904358012820907</c:v>
                </c:pt>
                <c:pt idx="276">
                  <c:v>-78.225191301830876</c:v>
                </c:pt>
                <c:pt idx="277">
                  <c:v>-78.539243961008722</c:v>
                </c:pt>
                <c:pt idx="278">
                  <c:v>-78.846716556080125</c:v>
                </c:pt>
                <c:pt idx="279">
                  <c:v>-79.147802586060422</c:v>
                </c:pt>
                <c:pt idx="280">
                  <c:v>-79.44268874764704</c:v>
                </c:pt>
                <c:pt idx="281">
                  <c:v>-79.731555191036136</c:v>
                </c:pt>
                <c:pt idx="282">
                  <c:v>-80.014575767182791</c:v>
                </c:pt>
                <c:pt idx="283">
                  <c:v>-80.291918266567222</c:v>
                </c:pt>
                <c:pt idx="284">
                  <c:v>-80.563744649566729</c:v>
                </c:pt>
                <c:pt idx="285">
                  <c:v>-80.830211268562863</c:v>
                </c:pt>
                <c:pt idx="286">
                  <c:v>-81.091469081938399</c:v>
                </c:pt>
                <c:pt idx="287">
                  <c:v>-81.347663860138226</c:v>
                </c:pt>
                <c:pt idx="288">
                  <c:v>-81.598936383984622</c:v>
                </c:pt>
                <c:pt idx="289">
                  <c:v>-81.845422635448713</c:v>
                </c:pt>
                <c:pt idx="290">
                  <c:v>-82.087253981089503</c:v>
                </c:pt>
                <c:pt idx="291">
                  <c:v>-82.324557348378448</c:v>
                </c:pt>
                <c:pt idx="292">
                  <c:v>-82.557455395131171</c:v>
                </c:pt>
                <c:pt idx="293">
                  <c:v>-82.786066672270351</c:v>
                </c:pt>
                <c:pt idx="294">
                  <c:v>-83.010505780144584</c:v>
                </c:pt>
                <c:pt idx="295">
                  <c:v>-83.230883518627337</c:v>
                </c:pt>
                <c:pt idx="296">
                  <c:v>-83.447307031217392</c:v>
                </c:pt>
                <c:pt idx="297">
                  <c:v>-83.659879943360366</c:v>
                </c:pt>
                <c:pt idx="298">
                  <c:v>-83.868702495206634</c:v>
                </c:pt>
                <c:pt idx="299">
                  <c:v>-84.073871669016555</c:v>
                </c:pt>
                <c:pt idx="300">
                  <c:v>-84.275481311419597</c:v>
                </c:pt>
                <c:pt idx="301">
                  <c:v>-84.473622250728866</c:v>
                </c:pt>
                <c:pt idx="302">
                  <c:v>-84.66838240950554</c:v>
                </c:pt>
                <c:pt idx="303">
                  <c:v>-84.859846912564365</c:v>
                </c:pt>
                <c:pt idx="304">
                  <c:v>-85.048098190603852</c:v>
                </c:pt>
                <c:pt idx="305">
                  <c:v>-85.233216079638723</c:v>
                </c:pt>
                <c:pt idx="306">
                  <c:v>-85.415277916407504</c:v>
                </c:pt>
                <c:pt idx="307">
                  <c:v>-85.594358629920933</c:v>
                </c:pt>
                <c:pt idx="308">
                  <c:v>-85.770530829311113</c:v>
                </c:pt>
                <c:pt idx="309">
                  <c:v>-85.943864888135835</c:v>
                </c:pt>
                <c:pt idx="310">
                  <c:v>-86.114429025286341</c:v>
                </c:pt>
                <c:pt idx="311">
                  <c:v>-86.282289382641096</c:v>
                </c:pt>
                <c:pt idx="312">
                  <c:v>-86.447510099602439</c:v>
                </c:pt>
                <c:pt idx="313">
                  <c:v>-86.610153384648044</c:v>
                </c:pt>
                <c:pt idx="314">
                  <c:v>-86.770279584023015</c:v>
                </c:pt>
                <c:pt idx="315">
                  <c:v>-86.92794724769395</c:v>
                </c:pt>
                <c:pt idx="316">
                  <c:v>-87.083213192680844</c:v>
                </c:pt>
                <c:pt idx="317">
                  <c:v>-87.236132563878044</c:v>
                </c:pt>
                <c:pt idx="318">
                  <c:v>-87.38675889247115</c:v>
                </c:pt>
                <c:pt idx="319">
                  <c:v>-87.535144152051146</c:v>
                </c:pt>
                <c:pt idx="320">
                  <c:v>-87.681338812524316</c:v>
                </c:pt>
                <c:pt idx="321">
                  <c:v>-87.825391891910513</c:v>
                </c:pt>
                <c:pt idx="322">
                  <c:v>-87.967351006119884</c:v>
                </c:pt>
                <c:pt idx="323">
                  <c:v>-88.107262416793318</c:v>
                </c:pt>
                <c:pt idx="324">
                  <c:v>-88.245171077288404</c:v>
                </c:pt>
                <c:pt idx="325">
                  <c:v>-88.381120676889211</c:v>
                </c:pt>
                <c:pt idx="326">
                  <c:v>-88.515153683314892</c:v>
                </c:pt>
                <c:pt idx="327">
                  <c:v>-88.647311383598463</c:v>
                </c:pt>
                <c:pt idx="328">
                  <c:v>-88.777633923404224</c:v>
                </c:pt>
                <c:pt idx="329">
                  <c:v>-88.906160344849098</c:v>
                </c:pt>
                <c:pt idx="330">
                  <c:v>-89.032928622890964</c:v>
                </c:pt>
                <c:pt idx="331">
                  <c:v>-89.157975700342959</c:v>
                </c:pt>
                <c:pt idx="332">
                  <c:v>-89.281337521571388</c:v>
                </c:pt>
                <c:pt idx="333">
                  <c:v>-89.403049064931864</c:v>
                </c:pt>
                <c:pt idx="334">
                  <c:v>-89.523144373995706</c:v>
                </c:pt>
                <c:pt idx="335">
                  <c:v>-89.641656587616438</c:v>
                </c:pt>
                <c:pt idx="336">
                  <c:v>-89.75861796888465</c:v>
                </c:pt>
                <c:pt idx="337">
                  <c:v>-89.874059933015914</c:v>
                </c:pt>
                <c:pt idx="338">
                  <c:v>-89.988013074216326</c:v>
                </c:pt>
                <c:pt idx="339">
                  <c:v>89.899492808433365</c:v>
                </c:pt>
                <c:pt idx="340">
                  <c:v>89.788428686034678</c:v>
                </c:pt>
                <c:pt idx="341">
                  <c:v>89.678766275831464</c:v>
                </c:pt>
                <c:pt idx="342">
                  <c:v>89.57047801803688</c:v>
                </c:pt>
                <c:pt idx="343">
                  <c:v>89.463537053491748</c:v>
                </c:pt>
                <c:pt idx="344">
                  <c:v>89.357917202121627</c:v>
                </c:pt>
                <c:pt idx="345">
                  <c:v>89.253592942160438</c:v>
                </c:pt>
                <c:pt idx="346">
                  <c:v>89.150539390109927</c:v>
                </c:pt>
                <c:pt idx="347">
                  <c:v>89.048732281406146</c:v>
                </c:pt>
                <c:pt idx="348">
                  <c:v>88.948147951764625</c:v>
                </c:pt>
                <c:pt idx="349">
                  <c:v>88.848763319177877</c:v>
                </c:pt>
                <c:pt idx="350">
                  <c:v>88.750555866539287</c:v>
                </c:pt>
                <c:pt idx="351">
                  <c:v>88.653503624869202</c:v>
                </c:pt>
                <c:pt idx="352">
                  <c:v>88.557585157119604</c:v>
                </c:pt>
                <c:pt idx="353">
                  <c:v>88.46277954253479</c:v>
                </c:pt>
                <c:pt idx="354">
                  <c:v>88.369066361546956</c:v>
                </c:pt>
                <c:pt idx="355">
                  <c:v>88.276425681185742</c:v>
                </c:pt>
                <c:pt idx="356">
                  <c:v>88.184838040982171</c:v>
                </c:pt>
                <c:pt idx="357">
                  <c:v>88.094284439348002</c:v>
                </c:pt>
                <c:pt idx="358">
                  <c:v>88.004746320412593</c:v>
                </c:pt>
                <c:pt idx="359">
                  <c:v>87.916205561299762</c:v>
                </c:pt>
                <c:pt idx="360">
                  <c:v>87.82864445982797</c:v>
                </c:pt>
                <c:pt idx="361">
                  <c:v>87.742045722618187</c:v>
                </c:pt>
                <c:pt idx="362">
                  <c:v>87.656392453593966</c:v>
                </c:pt>
                <c:pt idx="363">
                  <c:v>87.571668142858996</c:v>
                </c:pt>
                <c:pt idx="364">
                  <c:v>87.487856655938472</c:v>
                </c:pt>
                <c:pt idx="365">
                  <c:v>87.404942223370298</c:v>
                </c:pt>
                <c:pt idx="366">
                  <c:v>87.322909430633771</c:v>
                </c:pt>
                <c:pt idx="367">
                  <c:v>87.241743208403022</c:v>
                </c:pt>
                <c:pt idx="368">
                  <c:v>87.161428823113269</c:v>
                </c:pt>
                <c:pt idx="369">
                  <c:v>87.081951867828906</c:v>
                </c:pt>
                <c:pt idx="370">
                  <c:v>87.003298253401951</c:v>
                </c:pt>
                <c:pt idx="371">
                  <c:v>86.925454199910845</c:v>
                </c:pt>
                <c:pt idx="372">
                  <c:v>86.848406228369086</c:v>
                </c:pt>
                <c:pt idx="373">
                  <c:v>86.772141152694459</c:v>
                </c:pt>
                <c:pt idx="374">
                  <c:v>86.696646071929166</c:v>
                </c:pt>
                <c:pt idx="375">
                  <c:v>86.621908362702229</c:v>
                </c:pt>
                <c:pt idx="376">
                  <c:v>86.547915671925381</c:v>
                </c:pt>
                <c:pt idx="377">
                  <c:v>86.474655909714414</c:v>
                </c:pt>
                <c:pt idx="378">
                  <c:v>86.402117242527908</c:v>
                </c:pt>
                <c:pt idx="379">
                  <c:v>86.330288086515793</c:v>
                </c:pt>
                <c:pt idx="380">
                  <c:v>86.259157101070457</c:v>
                </c:pt>
                <c:pt idx="381">
                  <c:v>86.188713182573395</c:v>
                </c:pt>
                <c:pt idx="382">
                  <c:v>86.118945458330558</c:v>
                </c:pt>
                <c:pt idx="383">
                  <c:v>86.049843280689913</c:v>
                </c:pt>
                <c:pt idx="384">
                  <c:v>85.981396221335217</c:v>
                </c:pt>
                <c:pt idx="385">
                  <c:v>85.913594065749564</c:v>
                </c:pt>
                <c:pt idx="386">
                  <c:v>85.846426807843301</c:v>
                </c:pt>
                <c:pt idx="387">
                  <c:v>85.779884644740591</c:v>
                </c:pt>
                <c:pt idx="388">
                  <c:v>85.71395797171931</c:v>
                </c:pt>
                <c:pt idx="389">
                  <c:v>85.648637377299067</c:v>
                </c:pt>
                <c:pt idx="390">
                  <c:v>85.583913638472495</c:v>
                </c:pt>
                <c:pt idx="391">
                  <c:v>85.519777716074984</c:v>
                </c:pt>
                <c:pt idx="392">
                  <c:v>85.45622075028831</c:v>
                </c:pt>
                <c:pt idx="393">
                  <c:v>85.393234056273627</c:v>
                </c:pt>
                <c:pt idx="394">
                  <c:v>85.330809119929626</c:v>
                </c:pt>
                <c:pt idx="395">
                  <c:v>85.268937593771966</c:v>
                </c:pt>
                <c:pt idx="396">
                  <c:v>85.207611292929485</c:v>
                </c:pt>
                <c:pt idx="397">
                  <c:v>85.146822191254131</c:v>
                </c:pt>
                <c:pt idx="398">
                  <c:v>85.086562417540179</c:v>
                </c:pt>
                <c:pt idx="399">
                  <c:v>85.026824251849789</c:v>
                </c:pt>
                <c:pt idx="400">
                  <c:v>84.967600121941146</c:v>
                </c:pt>
                <c:pt idx="401">
                  <c:v>84.908882599796186</c:v>
                </c:pt>
                <c:pt idx="402">
                  <c:v>84.850664398244248</c:v>
                </c:pt>
                <c:pt idx="403">
                  <c:v>84.792938367679312</c:v>
                </c:pt>
                <c:pt idx="404">
                  <c:v>84.735697492867189</c:v>
                </c:pt>
                <c:pt idx="405">
                  <c:v>84.678934889840249</c:v>
                </c:pt>
                <c:pt idx="406">
                  <c:v>84.622643802876766</c:v>
                </c:pt>
                <c:pt idx="407">
                  <c:v>84.566817601562349</c:v>
                </c:pt>
                <c:pt idx="408">
                  <c:v>84.511449777930665</c:v>
                </c:pt>
                <c:pt idx="409">
                  <c:v>84.456533943681464</c:v>
                </c:pt>
                <c:pt idx="410">
                  <c:v>84.402063827472873</c:v>
                </c:pt>
                <c:pt idx="411">
                  <c:v>84.34803327228633</c:v>
                </c:pt>
                <c:pt idx="412">
                  <c:v>84.294436232861386</c:v>
                </c:pt>
                <c:pt idx="413">
                  <c:v>84.241266773198646</c:v>
                </c:pt>
                <c:pt idx="414">
                  <c:v>84.18851906412857</c:v>
                </c:pt>
                <c:pt idx="415">
                  <c:v>84.136187380944108</c:v>
                </c:pt>
                <c:pt idx="416">
                  <c:v>84.084266101095409</c:v>
                </c:pt>
                <c:pt idx="417">
                  <c:v>84.032749701944624</c:v>
                </c:pt>
                <c:pt idx="418">
                  <c:v>83.981632758578982</c:v>
                </c:pt>
                <c:pt idx="419">
                  <c:v>83.930909941680511</c:v>
                </c:pt>
                <c:pt idx="420">
                  <c:v>83.880576015450643</c:v>
                </c:pt>
                <c:pt idx="421">
                  <c:v>83.830625835588009</c:v>
                </c:pt>
                <c:pt idx="422">
                  <c:v>83.781054347318033</c:v>
                </c:pt>
                <c:pt idx="423">
                  <c:v>83.731856583472705</c:v>
                </c:pt>
                <c:pt idx="424">
                  <c:v>83.683027662619011</c:v>
                </c:pt>
                <c:pt idx="425">
                  <c:v>83.634562787234628</c:v>
                </c:pt>
                <c:pt idx="426">
                  <c:v>83.58645724192975</c:v>
                </c:pt>
                <c:pt idx="427">
                  <c:v>83.538706391713134</c:v>
                </c:pt>
                <c:pt idx="428">
                  <c:v>83.491305680301906</c:v>
                </c:pt>
                <c:pt idx="429">
                  <c:v>83.444250628473</c:v>
                </c:pt>
                <c:pt idx="430">
                  <c:v>83.3975368324557</c:v>
                </c:pt>
                <c:pt idx="431">
                  <c:v>83.351159962363937</c:v>
                </c:pt>
                <c:pt idx="432">
                  <c:v>83.305115760666851</c:v>
                </c:pt>
                <c:pt idx="433">
                  <c:v>83.259400040697145</c:v>
                </c:pt>
                <c:pt idx="434">
                  <c:v>83.214008685195708</c:v>
                </c:pt>
                <c:pt idx="435">
                  <c:v>83.168937644891585</c:v>
                </c:pt>
                <c:pt idx="436">
                  <c:v>83.124182937116515</c:v>
                </c:pt>
                <c:pt idx="437">
                  <c:v>83.079740644452713</c:v>
                </c:pt>
                <c:pt idx="438">
                  <c:v>83.035606913413403</c:v>
                </c:pt>
                <c:pt idx="439">
                  <c:v>82.991777953154696</c:v>
                </c:pt>
                <c:pt idx="440">
                  <c:v>82.948250034218475</c:v>
                </c:pt>
                <c:pt idx="441">
                  <c:v>82.905019487304912</c:v>
                </c:pt>
                <c:pt idx="442">
                  <c:v>82.862082702074389</c:v>
                </c:pt>
                <c:pt idx="443">
                  <c:v>82.819436125977361</c:v>
                </c:pt>
                <c:pt idx="444">
                  <c:v>82.777076263112022</c:v>
                </c:pt>
                <c:pt idx="445">
                  <c:v>82.734999673108504</c:v>
                </c:pt>
                <c:pt idx="446">
                  <c:v>82.693202970039323</c:v>
                </c:pt>
                <c:pt idx="447">
                  <c:v>82.651682821355095</c:v>
                </c:pt>
                <c:pt idx="448">
                  <c:v>82.610435946844873</c:v>
                </c:pt>
                <c:pt idx="449">
                  <c:v>82.569459117620539</c:v>
                </c:pt>
                <c:pt idx="450">
                  <c:v>82.528749155124629</c:v>
                </c:pt>
                <c:pt idx="451">
                  <c:v>82.488302930160728</c:v>
                </c:pt>
                <c:pt idx="452">
                  <c:v>82.44811736194626</c:v>
                </c:pt>
                <c:pt idx="453">
                  <c:v>82.408189417186662</c:v>
                </c:pt>
                <c:pt idx="454">
                  <c:v>82.368516109170571</c:v>
                </c:pt>
                <c:pt idx="455">
                  <c:v>82.329094496885546</c:v>
                </c:pt>
                <c:pt idx="456">
                  <c:v>82.289921684153711</c:v>
                </c:pt>
                <c:pt idx="457">
                  <c:v>82.250994818786637</c:v>
                </c:pt>
                <c:pt idx="458">
                  <c:v>82.212311091759346</c:v>
                </c:pt>
                <c:pt idx="459">
                  <c:v>82.173867736402599</c:v>
                </c:pt>
                <c:pt idx="460">
                  <c:v>82.135662027613037</c:v>
                </c:pt>
                <c:pt idx="461">
                  <c:v>82.097691281081069</c:v>
                </c:pt>
                <c:pt idx="462">
                  <c:v>82.059952852535517</c:v>
                </c:pt>
                <c:pt idx="463">
                  <c:v>82.022444137004996</c:v>
                </c:pt>
                <c:pt idx="464">
                  <c:v>81.985162568095447</c:v>
                </c:pt>
                <c:pt idx="465">
                  <c:v>81.948105617283431</c:v>
                </c:pt>
                <c:pt idx="466">
                  <c:v>81.91127079322483</c:v>
                </c:pt>
                <c:pt idx="467">
                  <c:v>81.874655641078462</c:v>
                </c:pt>
                <c:pt idx="468">
                  <c:v>81.838257741844373</c:v>
                </c:pt>
                <c:pt idx="469">
                  <c:v>81.80207471171633</c:v>
                </c:pt>
                <c:pt idx="470">
                  <c:v>81.766104201448272</c:v>
                </c:pt>
                <c:pt idx="471">
                  <c:v>81.730343895734251</c:v>
                </c:pt>
                <c:pt idx="472">
                  <c:v>81.694791512601512</c:v>
                </c:pt>
                <c:pt idx="473">
                  <c:v>81.659444802816694</c:v>
                </c:pt>
                <c:pt idx="474">
                  <c:v>81.624301549304391</c:v>
                </c:pt>
                <c:pt idx="475">
                  <c:v>81.589359566578011</c:v>
                </c:pt>
                <c:pt idx="476">
                  <c:v>81.554616700182692</c:v>
                </c:pt>
                <c:pt idx="477">
                  <c:v>81.520070826149819</c:v>
                </c:pt>
                <c:pt idx="478">
                  <c:v>81.485719850462957</c:v>
                </c:pt>
                <c:pt idx="479">
                  <c:v>81.451561708534911</c:v>
                </c:pt>
                <c:pt idx="480">
                  <c:v>81.417594364695617</c:v>
                </c:pt>
                <c:pt idx="481">
                  <c:v>81.383815811690624</c:v>
                </c:pt>
                <c:pt idx="482">
                  <c:v>81.350224070189896</c:v>
                </c:pt>
                <c:pt idx="483">
                  <c:v>81.3168171883068</c:v>
                </c:pt>
                <c:pt idx="484">
                  <c:v>81.28359324112688</c:v>
                </c:pt>
                <c:pt idx="485">
                  <c:v>81.250550330246142</c:v>
                </c:pt>
                <c:pt idx="486">
                  <c:v>81.217686583318965</c:v>
                </c:pt>
                <c:pt idx="487">
                  <c:v>81.185000153614965</c:v>
                </c:pt>
                <c:pt idx="488">
                  <c:v>81.15248921958495</c:v>
                </c:pt>
                <c:pt idx="489">
                  <c:v>81.120151984435537</c:v>
                </c:pt>
                <c:pt idx="490">
                  <c:v>81.087986675712457</c:v>
                </c:pt>
                <c:pt idx="491">
                  <c:v>81.055991544891967</c:v>
                </c:pt>
                <c:pt idx="492">
                  <c:v>81.024164866980598</c:v>
                </c:pt>
                <c:pt idx="493">
                  <c:v>80.992504940122856</c:v>
                </c:pt>
                <c:pt idx="494">
                  <c:v>80.961010085216628</c:v>
                </c:pt>
                <c:pt idx="495">
                  <c:v>80.929678645536228</c:v>
                </c:pt>
                <c:pt idx="496">
                  <c:v>80.89850898636287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179-417D-A5DC-BF9C2222D2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2541695"/>
        <c:axId val="904790415"/>
      </c:scatterChart>
      <c:valAx>
        <c:axId val="943673935"/>
        <c:scaling>
          <c:orientation val="minMax"/>
          <c:min val="0.85000000000000009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游明朝" panose="02020400000000000000" pitchFamily="18" charset="-128"/>
                    <a:ea typeface="游明朝" panose="02020400000000000000" pitchFamily="18" charset="-128"/>
                  </a:rPr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52520416923030522"/>
              <c:y val="0.9254844913626323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943673103"/>
        <c:crossesAt val="-80"/>
        <c:crossBetween val="midCat"/>
        <c:majorUnit val="5.000000000000001E-2"/>
      </c:valAx>
      <c:valAx>
        <c:axId val="943673103"/>
        <c:scaling>
          <c:orientation val="minMax"/>
          <c:min val="-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 sz="1050">
                    <a:latin typeface="游明朝" panose="02020400000000000000" pitchFamily="18" charset="-128"/>
                    <a:ea typeface="游明朝" panose="02020400000000000000" pitchFamily="18" charset="-128"/>
                  </a:rPr>
                  <a:t>減衰　</a:t>
                </a:r>
                <a:r>
                  <a:rPr lang="en-US" altLang="ja-JP" sz="1050"/>
                  <a:t>(dB)</a:t>
                </a:r>
                <a:endParaRPr lang="ja-JP" altLang="en-US" sz="1050"/>
              </a:p>
            </c:rich>
          </c:tx>
          <c:layout>
            <c:manualLayout>
              <c:xMode val="edge"/>
              <c:yMode val="edge"/>
              <c:x val="1.2938107902283997E-3"/>
              <c:y val="0.346718005971936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943673935"/>
        <c:crossesAt val="0.1"/>
        <c:crossBetween val="midCat"/>
      </c:valAx>
      <c:valAx>
        <c:axId val="904790415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ja-JP" altLang="en-US" sz="1050"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位相　</a:t>
                </a:r>
                <a:r>
                  <a:rPr lang="en-US" altLang="ja-JP" sz="1050"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rPr>
                  <a:t>(deg</a:t>
                </a:r>
                <a:r>
                  <a:rPr lang="en-US" altLang="ja-JP" sz="1050"/>
                  <a:t>)</a:t>
                </a:r>
                <a:endParaRPr lang="ja-JP" altLang="en-US" sz="1050"/>
              </a:p>
            </c:rich>
          </c:tx>
          <c:layout>
            <c:manualLayout>
              <c:xMode val="edge"/>
              <c:yMode val="edge"/>
              <c:x val="0.95304797942628738"/>
              <c:y val="0.3291575866793587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ja-JP"/>
          </a:p>
        </c:txPr>
        <c:crossAx val="952541695"/>
        <c:crosses val="max"/>
        <c:crossBetween val="midCat"/>
      </c:valAx>
      <c:valAx>
        <c:axId val="95254169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0479041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</c:legendEntry>
      <c:layout>
        <c:manualLayout>
          <c:xMode val="edge"/>
          <c:yMode val="edge"/>
          <c:x val="0.63269508315639145"/>
          <c:y val="0.56108807918394066"/>
          <c:w val="0.23693727981358711"/>
          <c:h val="0.14513835768336467"/>
        </c:manualLayout>
      </c:layout>
      <c:overlay val="1"/>
      <c:spPr>
        <a:solidFill>
          <a:schemeClr val="bg1">
            <a:alpha val="67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747397213679924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演算処理!$AG$32:$AG$528</c:f>
              <c:numCache>
                <c:formatCode>General</c:formatCode>
                <c:ptCount val="497"/>
                <c:pt idx="0">
                  <c:v>0.9</c:v>
                </c:pt>
                <c:pt idx="1">
                  <c:v>0.90049999999999997</c:v>
                </c:pt>
                <c:pt idx="2">
                  <c:v>0.90099999999999991</c:v>
                </c:pt>
                <c:pt idx="3">
                  <c:v>0.90149999999999986</c:v>
                </c:pt>
                <c:pt idx="4">
                  <c:v>0.9019999999999998</c:v>
                </c:pt>
                <c:pt idx="5">
                  <c:v>0.90249999999999975</c:v>
                </c:pt>
                <c:pt idx="6">
                  <c:v>0.90299999999999969</c:v>
                </c:pt>
                <c:pt idx="7">
                  <c:v>0.90349999999999964</c:v>
                </c:pt>
                <c:pt idx="8">
                  <c:v>0.90399999999999958</c:v>
                </c:pt>
                <c:pt idx="9">
                  <c:v>0.90449999999999953</c:v>
                </c:pt>
                <c:pt idx="10">
                  <c:v>0.90499999999999947</c:v>
                </c:pt>
                <c:pt idx="11">
                  <c:v>0.90549999999999942</c:v>
                </c:pt>
                <c:pt idx="12">
                  <c:v>0.90599999999999936</c:v>
                </c:pt>
                <c:pt idx="13">
                  <c:v>0.90649999999999931</c:v>
                </c:pt>
                <c:pt idx="14">
                  <c:v>0.90699999999999925</c:v>
                </c:pt>
                <c:pt idx="15">
                  <c:v>0.9074999999999992</c:v>
                </c:pt>
                <c:pt idx="16">
                  <c:v>0.90799999999999914</c:v>
                </c:pt>
                <c:pt idx="17">
                  <c:v>0.90849999999999909</c:v>
                </c:pt>
                <c:pt idx="18">
                  <c:v>0.90899999999999903</c:v>
                </c:pt>
                <c:pt idx="19">
                  <c:v>0.90949999999999898</c:v>
                </c:pt>
                <c:pt idx="20">
                  <c:v>0.90999999999999892</c:v>
                </c:pt>
                <c:pt idx="21">
                  <c:v>0.91049999999999887</c:v>
                </c:pt>
                <c:pt idx="22">
                  <c:v>0.91099999999999881</c:v>
                </c:pt>
                <c:pt idx="23">
                  <c:v>0.91149999999999876</c:v>
                </c:pt>
                <c:pt idx="24">
                  <c:v>0.9119999999999987</c:v>
                </c:pt>
                <c:pt idx="25">
                  <c:v>0.91249999999999865</c:v>
                </c:pt>
                <c:pt idx="26">
                  <c:v>0.91299999999999859</c:v>
                </c:pt>
                <c:pt idx="27">
                  <c:v>0.91349999999999854</c:v>
                </c:pt>
                <c:pt idx="28">
                  <c:v>0.91399999999999848</c:v>
                </c:pt>
                <c:pt idx="29">
                  <c:v>0.91449999999999843</c:v>
                </c:pt>
                <c:pt idx="30">
                  <c:v>0.91499999999999837</c:v>
                </c:pt>
                <c:pt idx="31">
                  <c:v>0.91549999999999832</c:v>
                </c:pt>
                <c:pt idx="32">
                  <c:v>0.91599999999999826</c:v>
                </c:pt>
                <c:pt idx="33">
                  <c:v>0.9164999999999982</c:v>
                </c:pt>
                <c:pt idx="34">
                  <c:v>0.91699999999999815</c:v>
                </c:pt>
                <c:pt idx="35">
                  <c:v>0.91749999999999809</c:v>
                </c:pt>
                <c:pt idx="36">
                  <c:v>0.91799999999999804</c:v>
                </c:pt>
                <c:pt idx="37">
                  <c:v>0.91849999999999798</c:v>
                </c:pt>
                <c:pt idx="38">
                  <c:v>0.91899999999999793</c:v>
                </c:pt>
                <c:pt idx="39">
                  <c:v>0.91949999999999787</c:v>
                </c:pt>
                <c:pt idx="40">
                  <c:v>0.91999999999999782</c:v>
                </c:pt>
                <c:pt idx="41">
                  <c:v>0.92049999999999776</c:v>
                </c:pt>
                <c:pt idx="42">
                  <c:v>0.92099999999999771</c:v>
                </c:pt>
                <c:pt idx="43">
                  <c:v>0.92149999999999765</c:v>
                </c:pt>
                <c:pt idx="44">
                  <c:v>0.9219999999999976</c:v>
                </c:pt>
                <c:pt idx="45">
                  <c:v>0.92249999999999754</c:v>
                </c:pt>
                <c:pt idx="46">
                  <c:v>0.92299999999999749</c:v>
                </c:pt>
                <c:pt idx="47">
                  <c:v>0.92349999999999743</c:v>
                </c:pt>
                <c:pt idx="48">
                  <c:v>0.92399999999999738</c:v>
                </c:pt>
                <c:pt idx="49">
                  <c:v>0.92449999999999732</c:v>
                </c:pt>
                <c:pt idx="50">
                  <c:v>0.92499999999999727</c:v>
                </c:pt>
                <c:pt idx="51">
                  <c:v>0.92549999999999721</c:v>
                </c:pt>
                <c:pt idx="52">
                  <c:v>0.92599999999999716</c:v>
                </c:pt>
                <c:pt idx="53">
                  <c:v>0.9264999999999971</c:v>
                </c:pt>
                <c:pt idx="54">
                  <c:v>0.92699999999999705</c:v>
                </c:pt>
                <c:pt idx="55">
                  <c:v>0.92749999999999699</c:v>
                </c:pt>
                <c:pt idx="56">
                  <c:v>0.92799999999999694</c:v>
                </c:pt>
                <c:pt idx="57">
                  <c:v>0.92849999999999688</c:v>
                </c:pt>
                <c:pt idx="58">
                  <c:v>0.92899999999999683</c:v>
                </c:pt>
                <c:pt idx="59">
                  <c:v>0.92949999999999677</c:v>
                </c:pt>
                <c:pt idx="60">
                  <c:v>0.92999999999999672</c:v>
                </c:pt>
                <c:pt idx="61">
                  <c:v>0.93049999999999666</c:v>
                </c:pt>
                <c:pt idx="62">
                  <c:v>0.93099999999999661</c:v>
                </c:pt>
                <c:pt idx="63">
                  <c:v>0.93149999999999655</c:v>
                </c:pt>
                <c:pt idx="64">
                  <c:v>0.9319999999999965</c:v>
                </c:pt>
                <c:pt idx="65">
                  <c:v>0.93249999999999644</c:v>
                </c:pt>
                <c:pt idx="66">
                  <c:v>0.93299999999999639</c:v>
                </c:pt>
                <c:pt idx="67">
                  <c:v>0.93349999999999633</c:v>
                </c:pt>
                <c:pt idx="68">
                  <c:v>0.93399999999999628</c:v>
                </c:pt>
                <c:pt idx="69">
                  <c:v>0.93449999999999622</c:v>
                </c:pt>
                <c:pt idx="70">
                  <c:v>0.93499999999999617</c:v>
                </c:pt>
                <c:pt idx="71">
                  <c:v>0.93549999999999611</c:v>
                </c:pt>
                <c:pt idx="72">
                  <c:v>0.93599999999999606</c:v>
                </c:pt>
                <c:pt idx="73">
                  <c:v>0.936499999999996</c:v>
                </c:pt>
                <c:pt idx="74">
                  <c:v>0.93699999999999595</c:v>
                </c:pt>
                <c:pt idx="75">
                  <c:v>0.93749999999999589</c:v>
                </c:pt>
                <c:pt idx="76">
                  <c:v>0.93799999999999584</c:v>
                </c:pt>
                <c:pt idx="77">
                  <c:v>0.93849999999999578</c:v>
                </c:pt>
                <c:pt idx="78">
                  <c:v>0.93899999999999573</c:v>
                </c:pt>
                <c:pt idx="79">
                  <c:v>0.93949999999999567</c:v>
                </c:pt>
                <c:pt idx="80">
                  <c:v>0.93999999999999562</c:v>
                </c:pt>
                <c:pt idx="81">
                  <c:v>0.94049999999999556</c:v>
                </c:pt>
                <c:pt idx="82">
                  <c:v>0.94099999999999551</c:v>
                </c:pt>
                <c:pt idx="83">
                  <c:v>0.94149999999999545</c:v>
                </c:pt>
                <c:pt idx="84">
                  <c:v>0.9419999999999954</c:v>
                </c:pt>
                <c:pt idx="85">
                  <c:v>0.94249999999999534</c:v>
                </c:pt>
                <c:pt idx="86">
                  <c:v>0.94299999999999529</c:v>
                </c:pt>
                <c:pt idx="87">
                  <c:v>0.94349999999999523</c:v>
                </c:pt>
                <c:pt idx="88">
                  <c:v>0.94399999999999518</c:v>
                </c:pt>
                <c:pt idx="89">
                  <c:v>0.94449999999999512</c:v>
                </c:pt>
                <c:pt idx="90">
                  <c:v>0.94499999999999507</c:v>
                </c:pt>
                <c:pt idx="91">
                  <c:v>0.94549999999999501</c:v>
                </c:pt>
                <c:pt idx="92">
                  <c:v>0.94599999999999496</c:v>
                </c:pt>
                <c:pt idx="93">
                  <c:v>0.9464999999999949</c:v>
                </c:pt>
                <c:pt idx="94">
                  <c:v>0.94699999999999485</c:v>
                </c:pt>
                <c:pt idx="95">
                  <c:v>0.94749999999999479</c:v>
                </c:pt>
                <c:pt idx="96">
                  <c:v>0.94799999999999474</c:v>
                </c:pt>
                <c:pt idx="97">
                  <c:v>0.94849999999999468</c:v>
                </c:pt>
                <c:pt idx="98">
                  <c:v>0.94899999999999463</c:v>
                </c:pt>
                <c:pt idx="99">
                  <c:v>0.94949999999999457</c:v>
                </c:pt>
                <c:pt idx="100">
                  <c:v>0.94999999999999452</c:v>
                </c:pt>
                <c:pt idx="101">
                  <c:v>0.95049999999999446</c:v>
                </c:pt>
                <c:pt idx="102">
                  <c:v>0.95099999999999441</c:v>
                </c:pt>
                <c:pt idx="103">
                  <c:v>0.95149999999999435</c:v>
                </c:pt>
                <c:pt idx="104">
                  <c:v>0.9519999999999943</c:v>
                </c:pt>
                <c:pt idx="105">
                  <c:v>0.95249999999999424</c:v>
                </c:pt>
                <c:pt idx="106">
                  <c:v>0.95299999999999419</c:v>
                </c:pt>
                <c:pt idx="107">
                  <c:v>0.95349999999999413</c:v>
                </c:pt>
                <c:pt idx="108">
                  <c:v>0.95399999999999407</c:v>
                </c:pt>
                <c:pt idx="109">
                  <c:v>0.95449999999999402</c:v>
                </c:pt>
                <c:pt idx="110">
                  <c:v>0.95499999999999396</c:v>
                </c:pt>
                <c:pt idx="111">
                  <c:v>0.95549999999999391</c:v>
                </c:pt>
                <c:pt idx="112">
                  <c:v>0.95599999999999385</c:v>
                </c:pt>
                <c:pt idx="113">
                  <c:v>0.9564999999999938</c:v>
                </c:pt>
                <c:pt idx="114">
                  <c:v>0.95699999999999374</c:v>
                </c:pt>
                <c:pt idx="115">
                  <c:v>0.95749999999999369</c:v>
                </c:pt>
                <c:pt idx="116">
                  <c:v>0.95799999999999363</c:v>
                </c:pt>
                <c:pt idx="117">
                  <c:v>0.95849999999999358</c:v>
                </c:pt>
                <c:pt idx="118">
                  <c:v>0.95899999999999352</c:v>
                </c:pt>
                <c:pt idx="119">
                  <c:v>0.95949999999999347</c:v>
                </c:pt>
                <c:pt idx="120">
                  <c:v>0.95999999999999341</c:v>
                </c:pt>
                <c:pt idx="121">
                  <c:v>0.96049999999999336</c:v>
                </c:pt>
                <c:pt idx="122">
                  <c:v>0.9609999999999933</c:v>
                </c:pt>
                <c:pt idx="123">
                  <c:v>0.96149999999999325</c:v>
                </c:pt>
                <c:pt idx="124">
                  <c:v>0.96199999999999319</c:v>
                </c:pt>
                <c:pt idx="125">
                  <c:v>0.96249999999999314</c:v>
                </c:pt>
                <c:pt idx="126">
                  <c:v>0.96299999999999308</c:v>
                </c:pt>
                <c:pt idx="127">
                  <c:v>0.96349999999999303</c:v>
                </c:pt>
                <c:pt idx="128">
                  <c:v>0.96399999999999297</c:v>
                </c:pt>
                <c:pt idx="129">
                  <c:v>0.96449999999999292</c:v>
                </c:pt>
                <c:pt idx="130">
                  <c:v>0.96499999999999286</c:v>
                </c:pt>
                <c:pt idx="131">
                  <c:v>0.96549999999999281</c:v>
                </c:pt>
                <c:pt idx="132">
                  <c:v>0.96599999999999275</c:v>
                </c:pt>
                <c:pt idx="133">
                  <c:v>0.9664999999999927</c:v>
                </c:pt>
                <c:pt idx="134">
                  <c:v>0.96699999999999264</c:v>
                </c:pt>
                <c:pt idx="135">
                  <c:v>0.96749999999999259</c:v>
                </c:pt>
                <c:pt idx="136">
                  <c:v>0.96799999999999253</c:v>
                </c:pt>
                <c:pt idx="137">
                  <c:v>0.96849999999999248</c:v>
                </c:pt>
                <c:pt idx="138">
                  <c:v>0.96899999999999242</c:v>
                </c:pt>
                <c:pt idx="139">
                  <c:v>0.96949999999999237</c:v>
                </c:pt>
                <c:pt idx="140">
                  <c:v>0.96999999999999231</c:v>
                </c:pt>
                <c:pt idx="141">
                  <c:v>0.97049999999999226</c:v>
                </c:pt>
                <c:pt idx="142">
                  <c:v>0.9709999999999922</c:v>
                </c:pt>
                <c:pt idx="143">
                  <c:v>0.97149999999999215</c:v>
                </c:pt>
                <c:pt idx="144">
                  <c:v>0.97199999999999209</c:v>
                </c:pt>
                <c:pt idx="145">
                  <c:v>0.97249999999999204</c:v>
                </c:pt>
                <c:pt idx="146">
                  <c:v>0.97299999999999198</c:v>
                </c:pt>
                <c:pt idx="147">
                  <c:v>0.97349999999999193</c:v>
                </c:pt>
                <c:pt idx="148">
                  <c:v>0.97399999999999187</c:v>
                </c:pt>
                <c:pt idx="149">
                  <c:v>0.97449999999999182</c:v>
                </c:pt>
                <c:pt idx="150">
                  <c:v>0.97499999999999176</c:v>
                </c:pt>
                <c:pt idx="151">
                  <c:v>0.97549999999999171</c:v>
                </c:pt>
                <c:pt idx="152">
                  <c:v>0.97599999999999165</c:v>
                </c:pt>
                <c:pt idx="153">
                  <c:v>0.9764999999999916</c:v>
                </c:pt>
                <c:pt idx="154">
                  <c:v>0.97699999999999154</c:v>
                </c:pt>
                <c:pt idx="155">
                  <c:v>0.97749999999999149</c:v>
                </c:pt>
                <c:pt idx="156">
                  <c:v>0.97799999999999143</c:v>
                </c:pt>
                <c:pt idx="157">
                  <c:v>0.97849999999999138</c:v>
                </c:pt>
                <c:pt idx="158">
                  <c:v>0.97899999999999132</c:v>
                </c:pt>
                <c:pt idx="159">
                  <c:v>0.97949999999999127</c:v>
                </c:pt>
                <c:pt idx="160">
                  <c:v>0.97999999999999121</c:v>
                </c:pt>
                <c:pt idx="161">
                  <c:v>0.98049999999999116</c:v>
                </c:pt>
                <c:pt idx="162">
                  <c:v>0.9809999999999911</c:v>
                </c:pt>
                <c:pt idx="163">
                  <c:v>0.98149999999999105</c:v>
                </c:pt>
                <c:pt idx="164">
                  <c:v>0.98199999999999099</c:v>
                </c:pt>
                <c:pt idx="165">
                  <c:v>0.98249999999999094</c:v>
                </c:pt>
                <c:pt idx="166">
                  <c:v>0.98299999999999088</c:v>
                </c:pt>
                <c:pt idx="167">
                  <c:v>0.98349999999999083</c:v>
                </c:pt>
                <c:pt idx="168">
                  <c:v>0.98399999999999077</c:v>
                </c:pt>
                <c:pt idx="169">
                  <c:v>0.98449999999999072</c:v>
                </c:pt>
                <c:pt idx="170">
                  <c:v>0.98499999999999066</c:v>
                </c:pt>
                <c:pt idx="171">
                  <c:v>0.98549999999999061</c:v>
                </c:pt>
                <c:pt idx="172">
                  <c:v>0.98599999999999055</c:v>
                </c:pt>
                <c:pt idx="173">
                  <c:v>0.9864999999999905</c:v>
                </c:pt>
                <c:pt idx="174">
                  <c:v>0.98699999999999044</c:v>
                </c:pt>
                <c:pt idx="175">
                  <c:v>0.98749999999999039</c:v>
                </c:pt>
                <c:pt idx="176">
                  <c:v>0.98799999999999033</c:v>
                </c:pt>
                <c:pt idx="177">
                  <c:v>0.98849999999999028</c:v>
                </c:pt>
                <c:pt idx="178">
                  <c:v>0.98899999999999022</c:v>
                </c:pt>
                <c:pt idx="179">
                  <c:v>0.98949999999999017</c:v>
                </c:pt>
                <c:pt idx="180">
                  <c:v>0.98999999999999011</c:v>
                </c:pt>
                <c:pt idx="181">
                  <c:v>0.99049999999999006</c:v>
                </c:pt>
                <c:pt idx="182">
                  <c:v>0.99099999999999</c:v>
                </c:pt>
                <c:pt idx="183">
                  <c:v>0.99149999999998994</c:v>
                </c:pt>
                <c:pt idx="184">
                  <c:v>0.99199999999998989</c:v>
                </c:pt>
                <c:pt idx="185">
                  <c:v>0.99249999999998983</c:v>
                </c:pt>
                <c:pt idx="186">
                  <c:v>0.99299999999998978</c:v>
                </c:pt>
                <c:pt idx="187">
                  <c:v>0.99349999999998972</c:v>
                </c:pt>
                <c:pt idx="188">
                  <c:v>0.99399999999998967</c:v>
                </c:pt>
                <c:pt idx="189">
                  <c:v>0.99449999999998961</c:v>
                </c:pt>
                <c:pt idx="190">
                  <c:v>0.99499999999998956</c:v>
                </c:pt>
                <c:pt idx="191">
                  <c:v>0.9954999999999895</c:v>
                </c:pt>
                <c:pt idx="192">
                  <c:v>0.99599999999998945</c:v>
                </c:pt>
                <c:pt idx="193">
                  <c:v>0.99649999999998939</c:v>
                </c:pt>
                <c:pt idx="194">
                  <c:v>0.99699999999998934</c:v>
                </c:pt>
                <c:pt idx="195">
                  <c:v>0.99749999999998928</c:v>
                </c:pt>
                <c:pt idx="196">
                  <c:v>0.99799999999998923</c:v>
                </c:pt>
                <c:pt idx="197">
                  <c:v>0.99849999999998917</c:v>
                </c:pt>
                <c:pt idx="198">
                  <c:v>0.99899999999998912</c:v>
                </c:pt>
                <c:pt idx="199">
                  <c:v>0.99949999999998906</c:v>
                </c:pt>
                <c:pt idx="200">
                  <c:v>0.99999999999998901</c:v>
                </c:pt>
                <c:pt idx="201">
                  <c:v>1.0004999999999891</c:v>
                </c:pt>
                <c:pt idx="202">
                  <c:v>1.000999999999989</c:v>
                </c:pt>
                <c:pt idx="203">
                  <c:v>1.001499999999989</c:v>
                </c:pt>
                <c:pt idx="204">
                  <c:v>1.0019999999999889</c:v>
                </c:pt>
                <c:pt idx="205">
                  <c:v>1.0024999999999888</c:v>
                </c:pt>
                <c:pt idx="206">
                  <c:v>1.0029999999999888</c:v>
                </c:pt>
                <c:pt idx="207">
                  <c:v>1.0034999999999887</c:v>
                </c:pt>
                <c:pt idx="208">
                  <c:v>1.0039999999999887</c:v>
                </c:pt>
                <c:pt idx="209">
                  <c:v>1.0044999999999886</c:v>
                </c:pt>
                <c:pt idx="210">
                  <c:v>1.0049999999999886</c:v>
                </c:pt>
                <c:pt idx="211">
                  <c:v>1.0054999999999885</c:v>
                </c:pt>
                <c:pt idx="212">
                  <c:v>1.0059999999999885</c:v>
                </c:pt>
                <c:pt idx="213">
                  <c:v>1.0064999999999884</c:v>
                </c:pt>
                <c:pt idx="214">
                  <c:v>1.0069999999999883</c:v>
                </c:pt>
                <c:pt idx="215">
                  <c:v>1.0074999999999883</c:v>
                </c:pt>
                <c:pt idx="216">
                  <c:v>1.0079999999999882</c:v>
                </c:pt>
                <c:pt idx="217">
                  <c:v>1.0084999999999882</c:v>
                </c:pt>
                <c:pt idx="218">
                  <c:v>1.0089999999999881</c:v>
                </c:pt>
                <c:pt idx="219">
                  <c:v>1.0094999999999881</c:v>
                </c:pt>
                <c:pt idx="220">
                  <c:v>1.009999999999988</c:v>
                </c:pt>
                <c:pt idx="221">
                  <c:v>1.010499999999988</c:v>
                </c:pt>
                <c:pt idx="222">
                  <c:v>1.0109999999999879</c:v>
                </c:pt>
                <c:pt idx="223">
                  <c:v>1.0114999999999879</c:v>
                </c:pt>
                <c:pt idx="224">
                  <c:v>1.0119999999999878</c:v>
                </c:pt>
                <c:pt idx="225">
                  <c:v>1.0124999999999877</c:v>
                </c:pt>
                <c:pt idx="226">
                  <c:v>1.0129999999999877</c:v>
                </c:pt>
                <c:pt idx="227">
                  <c:v>1.0134999999999876</c:v>
                </c:pt>
                <c:pt idx="228">
                  <c:v>1.0139999999999876</c:v>
                </c:pt>
                <c:pt idx="229">
                  <c:v>1.0144999999999875</c:v>
                </c:pt>
                <c:pt idx="230">
                  <c:v>1.0149999999999875</c:v>
                </c:pt>
                <c:pt idx="231">
                  <c:v>1.0154999999999874</c:v>
                </c:pt>
                <c:pt idx="232">
                  <c:v>1.0159999999999874</c:v>
                </c:pt>
                <c:pt idx="233">
                  <c:v>1.0164999999999873</c:v>
                </c:pt>
                <c:pt idx="234">
                  <c:v>1.0169999999999872</c:v>
                </c:pt>
                <c:pt idx="235">
                  <c:v>1.0174999999999872</c:v>
                </c:pt>
                <c:pt idx="236">
                  <c:v>1.0179999999999871</c:v>
                </c:pt>
                <c:pt idx="237">
                  <c:v>1.0184999999999871</c:v>
                </c:pt>
                <c:pt idx="238">
                  <c:v>1.018999999999987</c:v>
                </c:pt>
                <c:pt idx="239">
                  <c:v>1.019499999999987</c:v>
                </c:pt>
                <c:pt idx="240">
                  <c:v>1.0199999999999869</c:v>
                </c:pt>
                <c:pt idx="241">
                  <c:v>1.0204999999999869</c:v>
                </c:pt>
                <c:pt idx="242">
                  <c:v>1.0209999999999868</c:v>
                </c:pt>
                <c:pt idx="243">
                  <c:v>1.0214999999999868</c:v>
                </c:pt>
                <c:pt idx="244">
                  <c:v>1.0219999999999867</c:v>
                </c:pt>
                <c:pt idx="245">
                  <c:v>1.0224999999999866</c:v>
                </c:pt>
                <c:pt idx="246">
                  <c:v>1.0229999999999866</c:v>
                </c:pt>
                <c:pt idx="247">
                  <c:v>1.0234999999999865</c:v>
                </c:pt>
                <c:pt idx="248">
                  <c:v>1.0239999999999865</c:v>
                </c:pt>
                <c:pt idx="249">
                  <c:v>1.0244999999999864</c:v>
                </c:pt>
                <c:pt idx="250">
                  <c:v>1.0249999999999864</c:v>
                </c:pt>
                <c:pt idx="251">
                  <c:v>1.0254999999999863</c:v>
                </c:pt>
                <c:pt idx="252">
                  <c:v>1.0259999999999863</c:v>
                </c:pt>
                <c:pt idx="253">
                  <c:v>1.0264999999999862</c:v>
                </c:pt>
                <c:pt idx="254">
                  <c:v>1.0269999999999861</c:v>
                </c:pt>
                <c:pt idx="255">
                  <c:v>1.0274999999999861</c:v>
                </c:pt>
                <c:pt idx="256">
                  <c:v>1.027999999999986</c:v>
                </c:pt>
                <c:pt idx="257">
                  <c:v>1.028499999999986</c:v>
                </c:pt>
                <c:pt idx="258">
                  <c:v>1.0289999999999859</c:v>
                </c:pt>
                <c:pt idx="259">
                  <c:v>1.0294999999999859</c:v>
                </c:pt>
                <c:pt idx="260">
                  <c:v>1.0299999999999858</c:v>
                </c:pt>
                <c:pt idx="261">
                  <c:v>1.0304999999999858</c:v>
                </c:pt>
                <c:pt idx="262">
                  <c:v>1.0309999999999857</c:v>
                </c:pt>
                <c:pt idx="263">
                  <c:v>1.0314999999999857</c:v>
                </c:pt>
                <c:pt idx="264">
                  <c:v>1.0319999999999856</c:v>
                </c:pt>
                <c:pt idx="265">
                  <c:v>1.0324999999999855</c:v>
                </c:pt>
                <c:pt idx="266">
                  <c:v>1.0329999999999855</c:v>
                </c:pt>
                <c:pt idx="267">
                  <c:v>1.0334999999999854</c:v>
                </c:pt>
                <c:pt idx="268">
                  <c:v>1.0339999999999854</c:v>
                </c:pt>
                <c:pt idx="269">
                  <c:v>1.0344999999999853</c:v>
                </c:pt>
                <c:pt idx="270">
                  <c:v>1.0349999999999853</c:v>
                </c:pt>
                <c:pt idx="271">
                  <c:v>1.0354999999999852</c:v>
                </c:pt>
                <c:pt idx="272">
                  <c:v>1.0359999999999852</c:v>
                </c:pt>
                <c:pt idx="273">
                  <c:v>1.0364999999999851</c:v>
                </c:pt>
                <c:pt idx="274">
                  <c:v>1.036999999999985</c:v>
                </c:pt>
                <c:pt idx="275">
                  <c:v>1.037499999999985</c:v>
                </c:pt>
                <c:pt idx="276">
                  <c:v>1.0379999999999849</c:v>
                </c:pt>
                <c:pt idx="277">
                  <c:v>1.0384999999999849</c:v>
                </c:pt>
                <c:pt idx="278">
                  <c:v>1.0389999999999848</c:v>
                </c:pt>
                <c:pt idx="279">
                  <c:v>1.0394999999999848</c:v>
                </c:pt>
                <c:pt idx="280">
                  <c:v>1.0399999999999847</c:v>
                </c:pt>
                <c:pt idx="281">
                  <c:v>1.0404999999999847</c:v>
                </c:pt>
                <c:pt idx="282">
                  <c:v>1.0409999999999846</c:v>
                </c:pt>
                <c:pt idx="283">
                  <c:v>1.0414999999999845</c:v>
                </c:pt>
                <c:pt idx="284">
                  <c:v>1.0419999999999845</c:v>
                </c:pt>
                <c:pt idx="285">
                  <c:v>1.0424999999999844</c:v>
                </c:pt>
                <c:pt idx="286">
                  <c:v>1.0429999999999844</c:v>
                </c:pt>
                <c:pt idx="287">
                  <c:v>1.0434999999999843</c:v>
                </c:pt>
                <c:pt idx="288">
                  <c:v>1.0439999999999843</c:v>
                </c:pt>
                <c:pt idx="289">
                  <c:v>1.0444999999999842</c:v>
                </c:pt>
                <c:pt idx="290">
                  <c:v>1.0449999999999842</c:v>
                </c:pt>
                <c:pt idx="291">
                  <c:v>1.0454999999999841</c:v>
                </c:pt>
                <c:pt idx="292">
                  <c:v>1.0459999999999841</c:v>
                </c:pt>
                <c:pt idx="293">
                  <c:v>1.046499999999984</c:v>
                </c:pt>
                <c:pt idx="294">
                  <c:v>1.0469999999999839</c:v>
                </c:pt>
                <c:pt idx="295">
                  <c:v>1.0474999999999839</c:v>
                </c:pt>
                <c:pt idx="296">
                  <c:v>1.0479999999999838</c:v>
                </c:pt>
                <c:pt idx="297">
                  <c:v>1.0484999999999838</c:v>
                </c:pt>
                <c:pt idx="298">
                  <c:v>1.0489999999999837</c:v>
                </c:pt>
                <c:pt idx="299">
                  <c:v>1.0494999999999837</c:v>
                </c:pt>
                <c:pt idx="300">
                  <c:v>1.0499999999999836</c:v>
                </c:pt>
                <c:pt idx="301">
                  <c:v>1.0504999999999836</c:v>
                </c:pt>
                <c:pt idx="302">
                  <c:v>1.0509999999999835</c:v>
                </c:pt>
                <c:pt idx="303">
                  <c:v>1.0514999999999834</c:v>
                </c:pt>
                <c:pt idx="304">
                  <c:v>1.0519999999999834</c:v>
                </c:pt>
                <c:pt idx="305">
                  <c:v>1.0524999999999833</c:v>
                </c:pt>
                <c:pt idx="306">
                  <c:v>1.0529999999999833</c:v>
                </c:pt>
                <c:pt idx="307">
                  <c:v>1.0534999999999832</c:v>
                </c:pt>
                <c:pt idx="308">
                  <c:v>1.0539999999999832</c:v>
                </c:pt>
                <c:pt idx="309">
                  <c:v>1.0544999999999831</c:v>
                </c:pt>
                <c:pt idx="310">
                  <c:v>1.0549999999999831</c:v>
                </c:pt>
                <c:pt idx="311">
                  <c:v>1.055499999999983</c:v>
                </c:pt>
                <c:pt idx="312">
                  <c:v>1.055999999999983</c:v>
                </c:pt>
                <c:pt idx="313">
                  <c:v>1.0564999999999829</c:v>
                </c:pt>
                <c:pt idx="314">
                  <c:v>1.0569999999999828</c:v>
                </c:pt>
                <c:pt idx="315">
                  <c:v>1.0574999999999828</c:v>
                </c:pt>
                <c:pt idx="316">
                  <c:v>1.0579999999999827</c:v>
                </c:pt>
                <c:pt idx="317">
                  <c:v>1.0584999999999827</c:v>
                </c:pt>
                <c:pt idx="318">
                  <c:v>1.0589999999999826</c:v>
                </c:pt>
                <c:pt idx="319">
                  <c:v>1.0594999999999826</c:v>
                </c:pt>
                <c:pt idx="320">
                  <c:v>1.0599999999999825</c:v>
                </c:pt>
                <c:pt idx="321">
                  <c:v>1.0604999999999825</c:v>
                </c:pt>
                <c:pt idx="322">
                  <c:v>1.0609999999999824</c:v>
                </c:pt>
                <c:pt idx="323">
                  <c:v>1.0614999999999823</c:v>
                </c:pt>
                <c:pt idx="324">
                  <c:v>1.0619999999999823</c:v>
                </c:pt>
                <c:pt idx="325">
                  <c:v>1.0624999999999822</c:v>
                </c:pt>
                <c:pt idx="326">
                  <c:v>1.0629999999999822</c:v>
                </c:pt>
                <c:pt idx="327">
                  <c:v>1.0634999999999821</c:v>
                </c:pt>
                <c:pt idx="328">
                  <c:v>1.0639999999999821</c:v>
                </c:pt>
                <c:pt idx="329">
                  <c:v>1.064499999999982</c:v>
                </c:pt>
                <c:pt idx="330">
                  <c:v>1.064999999999982</c:v>
                </c:pt>
                <c:pt idx="331">
                  <c:v>1.0654999999999819</c:v>
                </c:pt>
                <c:pt idx="332">
                  <c:v>1.0659999999999819</c:v>
                </c:pt>
                <c:pt idx="333">
                  <c:v>1.0664999999999818</c:v>
                </c:pt>
                <c:pt idx="334">
                  <c:v>1.0669999999999817</c:v>
                </c:pt>
                <c:pt idx="335">
                  <c:v>1.0674999999999817</c:v>
                </c:pt>
                <c:pt idx="336">
                  <c:v>1.0679999999999816</c:v>
                </c:pt>
                <c:pt idx="337">
                  <c:v>1.0684999999999816</c:v>
                </c:pt>
                <c:pt idx="338">
                  <c:v>1.0689999999999815</c:v>
                </c:pt>
                <c:pt idx="339">
                  <c:v>1.0694999999999815</c:v>
                </c:pt>
                <c:pt idx="340">
                  <c:v>1.0699999999999814</c:v>
                </c:pt>
                <c:pt idx="341">
                  <c:v>1.0704999999999814</c:v>
                </c:pt>
                <c:pt idx="342">
                  <c:v>1.0709999999999813</c:v>
                </c:pt>
                <c:pt idx="343">
                  <c:v>1.0714999999999812</c:v>
                </c:pt>
                <c:pt idx="344">
                  <c:v>1.0719999999999812</c:v>
                </c:pt>
                <c:pt idx="345">
                  <c:v>1.0724999999999811</c:v>
                </c:pt>
                <c:pt idx="346">
                  <c:v>1.0729999999999811</c:v>
                </c:pt>
                <c:pt idx="347">
                  <c:v>1.073499999999981</c:v>
                </c:pt>
                <c:pt idx="348">
                  <c:v>1.073999999999981</c:v>
                </c:pt>
                <c:pt idx="349">
                  <c:v>1.0744999999999809</c:v>
                </c:pt>
                <c:pt idx="350">
                  <c:v>1.0749999999999809</c:v>
                </c:pt>
                <c:pt idx="351">
                  <c:v>1.0754999999999808</c:v>
                </c:pt>
                <c:pt idx="352">
                  <c:v>1.0759999999999807</c:v>
                </c:pt>
                <c:pt idx="353">
                  <c:v>1.0764999999999807</c:v>
                </c:pt>
                <c:pt idx="354">
                  <c:v>1.0769999999999806</c:v>
                </c:pt>
                <c:pt idx="355">
                  <c:v>1.0774999999999806</c:v>
                </c:pt>
                <c:pt idx="356">
                  <c:v>1.0779999999999805</c:v>
                </c:pt>
                <c:pt idx="357">
                  <c:v>1.0784999999999805</c:v>
                </c:pt>
                <c:pt idx="358">
                  <c:v>1.0789999999999804</c:v>
                </c:pt>
                <c:pt idx="359">
                  <c:v>1.0794999999999804</c:v>
                </c:pt>
                <c:pt idx="360">
                  <c:v>1.0799999999999803</c:v>
                </c:pt>
                <c:pt idx="361">
                  <c:v>1.0804999999999803</c:v>
                </c:pt>
                <c:pt idx="362">
                  <c:v>1.0809999999999802</c:v>
                </c:pt>
                <c:pt idx="363">
                  <c:v>1.0814999999999801</c:v>
                </c:pt>
                <c:pt idx="364">
                  <c:v>1.0819999999999801</c:v>
                </c:pt>
                <c:pt idx="365">
                  <c:v>1.08249999999998</c:v>
                </c:pt>
                <c:pt idx="366">
                  <c:v>1.08299999999998</c:v>
                </c:pt>
                <c:pt idx="367">
                  <c:v>1.0834999999999799</c:v>
                </c:pt>
                <c:pt idx="368">
                  <c:v>1.0839999999999799</c:v>
                </c:pt>
                <c:pt idx="369">
                  <c:v>1.0844999999999798</c:v>
                </c:pt>
                <c:pt idx="370">
                  <c:v>1.0849999999999798</c:v>
                </c:pt>
                <c:pt idx="371">
                  <c:v>1.0854999999999797</c:v>
                </c:pt>
                <c:pt idx="372">
                  <c:v>1.0859999999999796</c:v>
                </c:pt>
                <c:pt idx="373">
                  <c:v>1.0864999999999796</c:v>
                </c:pt>
                <c:pt idx="374">
                  <c:v>1.0869999999999795</c:v>
                </c:pt>
                <c:pt idx="375">
                  <c:v>1.0874999999999795</c:v>
                </c:pt>
                <c:pt idx="376">
                  <c:v>1.0879999999999794</c:v>
                </c:pt>
                <c:pt idx="377">
                  <c:v>1.0884999999999794</c:v>
                </c:pt>
                <c:pt idx="378">
                  <c:v>1.0889999999999793</c:v>
                </c:pt>
                <c:pt idx="379">
                  <c:v>1.0894999999999793</c:v>
                </c:pt>
                <c:pt idx="380">
                  <c:v>1.0899999999999792</c:v>
                </c:pt>
                <c:pt idx="381">
                  <c:v>1.0904999999999792</c:v>
                </c:pt>
                <c:pt idx="382">
                  <c:v>1.0909999999999791</c:v>
                </c:pt>
                <c:pt idx="383">
                  <c:v>1.091499999999979</c:v>
                </c:pt>
                <c:pt idx="384">
                  <c:v>1.091999999999979</c:v>
                </c:pt>
                <c:pt idx="385">
                  <c:v>1.0924999999999789</c:v>
                </c:pt>
                <c:pt idx="386">
                  <c:v>1.0929999999999789</c:v>
                </c:pt>
                <c:pt idx="387">
                  <c:v>1.0934999999999788</c:v>
                </c:pt>
                <c:pt idx="388">
                  <c:v>1.0939999999999788</c:v>
                </c:pt>
                <c:pt idx="389">
                  <c:v>1.0944999999999787</c:v>
                </c:pt>
                <c:pt idx="390">
                  <c:v>1.0949999999999787</c:v>
                </c:pt>
                <c:pt idx="391">
                  <c:v>1.0954999999999786</c:v>
                </c:pt>
                <c:pt idx="392">
                  <c:v>1.0959999999999785</c:v>
                </c:pt>
                <c:pt idx="393">
                  <c:v>1.0964999999999785</c:v>
                </c:pt>
                <c:pt idx="394">
                  <c:v>1.0969999999999784</c:v>
                </c:pt>
                <c:pt idx="395">
                  <c:v>1.0974999999999784</c:v>
                </c:pt>
                <c:pt idx="396">
                  <c:v>1.0979999999999783</c:v>
                </c:pt>
                <c:pt idx="397">
                  <c:v>1.0984999999999783</c:v>
                </c:pt>
                <c:pt idx="398">
                  <c:v>1.0989999999999782</c:v>
                </c:pt>
                <c:pt idx="399">
                  <c:v>1.0994999999999782</c:v>
                </c:pt>
                <c:pt idx="400">
                  <c:v>1.0999999999999781</c:v>
                </c:pt>
                <c:pt idx="401">
                  <c:v>1.1004999999999781</c:v>
                </c:pt>
                <c:pt idx="402">
                  <c:v>1.100999999999978</c:v>
                </c:pt>
                <c:pt idx="403">
                  <c:v>1.1014999999999779</c:v>
                </c:pt>
                <c:pt idx="404">
                  <c:v>1.1019999999999779</c:v>
                </c:pt>
                <c:pt idx="405">
                  <c:v>1.1024999999999778</c:v>
                </c:pt>
                <c:pt idx="406">
                  <c:v>1.1029999999999778</c:v>
                </c:pt>
                <c:pt idx="407">
                  <c:v>1.1034999999999777</c:v>
                </c:pt>
                <c:pt idx="408">
                  <c:v>1.1039999999999777</c:v>
                </c:pt>
                <c:pt idx="409">
                  <c:v>1.1044999999999776</c:v>
                </c:pt>
                <c:pt idx="410">
                  <c:v>1.1049999999999776</c:v>
                </c:pt>
                <c:pt idx="411">
                  <c:v>1.1054999999999775</c:v>
                </c:pt>
                <c:pt idx="412">
                  <c:v>1.1059999999999774</c:v>
                </c:pt>
                <c:pt idx="413">
                  <c:v>1.1064999999999774</c:v>
                </c:pt>
                <c:pt idx="414">
                  <c:v>1.1069999999999773</c:v>
                </c:pt>
                <c:pt idx="415">
                  <c:v>1.1074999999999773</c:v>
                </c:pt>
                <c:pt idx="416">
                  <c:v>1.1079999999999772</c:v>
                </c:pt>
                <c:pt idx="417">
                  <c:v>1.1084999999999772</c:v>
                </c:pt>
                <c:pt idx="418">
                  <c:v>1.1089999999999771</c:v>
                </c:pt>
                <c:pt idx="419">
                  <c:v>1.1094999999999771</c:v>
                </c:pt>
                <c:pt idx="420">
                  <c:v>1.109999999999977</c:v>
                </c:pt>
                <c:pt idx="421">
                  <c:v>1.1104999999999769</c:v>
                </c:pt>
                <c:pt idx="422">
                  <c:v>1.1109999999999769</c:v>
                </c:pt>
                <c:pt idx="423">
                  <c:v>1.1114999999999768</c:v>
                </c:pt>
                <c:pt idx="424">
                  <c:v>1.1119999999999768</c:v>
                </c:pt>
                <c:pt idx="425">
                  <c:v>1.1124999999999767</c:v>
                </c:pt>
                <c:pt idx="426">
                  <c:v>1.1129999999999767</c:v>
                </c:pt>
                <c:pt idx="427">
                  <c:v>1.1134999999999766</c:v>
                </c:pt>
                <c:pt idx="428">
                  <c:v>1.1139999999999766</c:v>
                </c:pt>
                <c:pt idx="429">
                  <c:v>1.1144999999999765</c:v>
                </c:pt>
                <c:pt idx="430">
                  <c:v>1.1149999999999765</c:v>
                </c:pt>
                <c:pt idx="431">
                  <c:v>1.1154999999999764</c:v>
                </c:pt>
                <c:pt idx="432">
                  <c:v>1.1159999999999763</c:v>
                </c:pt>
                <c:pt idx="433">
                  <c:v>1.1164999999999763</c:v>
                </c:pt>
                <c:pt idx="434">
                  <c:v>1.1169999999999762</c:v>
                </c:pt>
                <c:pt idx="435">
                  <c:v>1.1174999999999762</c:v>
                </c:pt>
                <c:pt idx="436">
                  <c:v>1.1179999999999761</c:v>
                </c:pt>
                <c:pt idx="437">
                  <c:v>1.1184999999999761</c:v>
                </c:pt>
                <c:pt idx="438">
                  <c:v>1.118999999999976</c:v>
                </c:pt>
                <c:pt idx="439">
                  <c:v>1.119499999999976</c:v>
                </c:pt>
                <c:pt idx="440">
                  <c:v>1.1199999999999759</c:v>
                </c:pt>
                <c:pt idx="441">
                  <c:v>1.1204999999999758</c:v>
                </c:pt>
                <c:pt idx="442">
                  <c:v>1.1209999999999758</c:v>
                </c:pt>
                <c:pt idx="443">
                  <c:v>1.1214999999999757</c:v>
                </c:pt>
                <c:pt idx="444">
                  <c:v>1.1219999999999757</c:v>
                </c:pt>
                <c:pt idx="445">
                  <c:v>1.1224999999999756</c:v>
                </c:pt>
                <c:pt idx="446">
                  <c:v>1.1229999999999756</c:v>
                </c:pt>
                <c:pt idx="447">
                  <c:v>1.1234999999999755</c:v>
                </c:pt>
                <c:pt idx="448">
                  <c:v>1.1239999999999755</c:v>
                </c:pt>
                <c:pt idx="449">
                  <c:v>1.1244999999999754</c:v>
                </c:pt>
                <c:pt idx="450">
                  <c:v>1.1249999999999754</c:v>
                </c:pt>
                <c:pt idx="451">
                  <c:v>1.1254999999999753</c:v>
                </c:pt>
                <c:pt idx="452">
                  <c:v>1.1259999999999752</c:v>
                </c:pt>
                <c:pt idx="453">
                  <c:v>1.1264999999999752</c:v>
                </c:pt>
                <c:pt idx="454">
                  <c:v>1.1269999999999751</c:v>
                </c:pt>
                <c:pt idx="455">
                  <c:v>1.1274999999999751</c:v>
                </c:pt>
                <c:pt idx="456">
                  <c:v>1.127999999999975</c:v>
                </c:pt>
                <c:pt idx="457">
                  <c:v>1.128499999999975</c:v>
                </c:pt>
                <c:pt idx="458">
                  <c:v>1.1289999999999749</c:v>
                </c:pt>
                <c:pt idx="459">
                  <c:v>1.1294999999999749</c:v>
                </c:pt>
                <c:pt idx="460">
                  <c:v>1.1299999999999748</c:v>
                </c:pt>
                <c:pt idx="461">
                  <c:v>1.1304999999999747</c:v>
                </c:pt>
                <c:pt idx="462">
                  <c:v>1.1309999999999747</c:v>
                </c:pt>
                <c:pt idx="463">
                  <c:v>1.1314999999999746</c:v>
                </c:pt>
                <c:pt idx="464">
                  <c:v>1.1319999999999746</c:v>
                </c:pt>
                <c:pt idx="465">
                  <c:v>1.1324999999999745</c:v>
                </c:pt>
                <c:pt idx="466">
                  <c:v>1.1329999999999745</c:v>
                </c:pt>
                <c:pt idx="467">
                  <c:v>1.1334999999999744</c:v>
                </c:pt>
                <c:pt idx="468">
                  <c:v>1.1339999999999744</c:v>
                </c:pt>
                <c:pt idx="469">
                  <c:v>1.1344999999999743</c:v>
                </c:pt>
                <c:pt idx="470">
                  <c:v>1.1349999999999743</c:v>
                </c:pt>
                <c:pt idx="471">
                  <c:v>1.1354999999999742</c:v>
                </c:pt>
                <c:pt idx="472">
                  <c:v>1.1359999999999741</c:v>
                </c:pt>
                <c:pt idx="473">
                  <c:v>1.1364999999999741</c:v>
                </c:pt>
                <c:pt idx="474">
                  <c:v>1.136999999999974</c:v>
                </c:pt>
                <c:pt idx="475">
                  <c:v>1.137499999999974</c:v>
                </c:pt>
                <c:pt idx="476">
                  <c:v>1.1379999999999739</c:v>
                </c:pt>
                <c:pt idx="477">
                  <c:v>1.1384999999999739</c:v>
                </c:pt>
                <c:pt idx="478">
                  <c:v>1.1389999999999738</c:v>
                </c:pt>
                <c:pt idx="479">
                  <c:v>1.1394999999999738</c:v>
                </c:pt>
                <c:pt idx="480">
                  <c:v>1.1399999999999737</c:v>
                </c:pt>
                <c:pt idx="481">
                  <c:v>1.1404999999999736</c:v>
                </c:pt>
                <c:pt idx="482">
                  <c:v>1.1409999999999736</c:v>
                </c:pt>
                <c:pt idx="483">
                  <c:v>1.1414999999999735</c:v>
                </c:pt>
                <c:pt idx="484">
                  <c:v>1.1419999999999735</c:v>
                </c:pt>
                <c:pt idx="485">
                  <c:v>1.1424999999999734</c:v>
                </c:pt>
                <c:pt idx="486">
                  <c:v>1.1429999999999734</c:v>
                </c:pt>
                <c:pt idx="487">
                  <c:v>1.1434999999999733</c:v>
                </c:pt>
                <c:pt idx="488">
                  <c:v>1.1439999999999733</c:v>
                </c:pt>
                <c:pt idx="489">
                  <c:v>1.1444999999999732</c:v>
                </c:pt>
                <c:pt idx="490">
                  <c:v>1.1449999999999732</c:v>
                </c:pt>
                <c:pt idx="491">
                  <c:v>1.1454999999999731</c:v>
                </c:pt>
                <c:pt idx="492">
                  <c:v>1.145999999999973</c:v>
                </c:pt>
                <c:pt idx="493">
                  <c:v>1.146499999999973</c:v>
                </c:pt>
                <c:pt idx="494">
                  <c:v>1.1469999999999729</c:v>
                </c:pt>
                <c:pt idx="495">
                  <c:v>1.1474999999999729</c:v>
                </c:pt>
                <c:pt idx="496">
                  <c:v>1.1479999999999728</c:v>
                </c:pt>
              </c:numCache>
            </c:numRef>
          </c:xVal>
          <c:yVal>
            <c:numRef>
              <c:f>演算処理!$AH$32:$AH$528</c:f>
              <c:numCache>
                <c:formatCode>General</c:formatCode>
                <c:ptCount val="497"/>
                <c:pt idx="0">
                  <c:v>-17.412490984973111</c:v>
                </c:pt>
                <c:pt idx="1">
                  <c:v>-17.358978931455617</c:v>
                </c:pt>
                <c:pt idx="2">
                  <c:v>-17.305282064942556</c:v>
                </c:pt>
                <c:pt idx="3">
                  <c:v>-17.251398648639164</c:v>
                </c:pt>
                <c:pt idx="4">
                  <c:v>-17.197326923376803</c:v>
                </c:pt>
                <c:pt idx="5">
                  <c:v>-17.143065107246503</c:v>
                </c:pt>
                <c:pt idx="6">
                  <c:v>-17.088611395225676</c:v>
                </c:pt>
                <c:pt idx="7">
                  <c:v>-17.03396395879771</c:v>
                </c:pt>
                <c:pt idx="8">
                  <c:v>-16.979120945564489</c:v>
                </c:pt>
                <c:pt idx="9">
                  <c:v>-16.924080478851522</c:v>
                </c:pt>
                <c:pt idx="10">
                  <c:v>-16.868840657305675</c:v>
                </c:pt>
                <c:pt idx="11">
                  <c:v>-16.813399554485322</c:v>
                </c:pt>
                <c:pt idx="12">
                  <c:v>-16.757755218442764</c:v>
                </c:pt>
                <c:pt idx="13">
                  <c:v>-16.701905671298707</c:v>
                </c:pt>
                <c:pt idx="14">
                  <c:v>-16.64584890880889</c:v>
                </c:pt>
                <c:pt idx="15">
                  <c:v>-16.589582899922341</c:v>
                </c:pt>
                <c:pt idx="16">
                  <c:v>-16.53310558633148</c:v>
                </c:pt>
                <c:pt idx="17">
                  <c:v>-16.47641488201366</c:v>
                </c:pt>
                <c:pt idx="18">
                  <c:v>-16.419508672764152</c:v>
                </c:pt>
                <c:pt idx="19">
                  <c:v>-16.362384815720333</c:v>
                </c:pt>
                <c:pt idx="20">
                  <c:v>-16.305041138876895</c:v>
                </c:pt>
                <c:pt idx="21">
                  <c:v>-16.247475440592105</c:v>
                </c:pt>
                <c:pt idx="22">
                  <c:v>-16.189685489084745</c:v>
                </c:pt>
                <c:pt idx="23">
                  <c:v>-16.131669021921624</c:v>
                </c:pt>
                <c:pt idx="24">
                  <c:v>-16.073423745495646</c:v>
                </c:pt>
                <c:pt idx="25">
                  <c:v>-16.014947334494149</c:v>
                </c:pt>
                <c:pt idx="26">
                  <c:v>-15.956237431357296</c:v>
                </c:pt>
                <c:pt idx="27">
                  <c:v>-15.897291645726611</c:v>
                </c:pt>
                <c:pt idx="28">
                  <c:v>-15.838107553883203</c:v>
                </c:pt>
                <c:pt idx="29">
                  <c:v>-15.778682698175819</c:v>
                </c:pt>
                <c:pt idx="30">
                  <c:v>-15.71901458643829</c:v>
                </c:pt>
                <c:pt idx="31">
                  <c:v>-15.659100691396461</c:v>
                </c:pt>
                <c:pt idx="32">
                  <c:v>-15.598938450064349</c:v>
                </c:pt>
                <c:pt idx="33">
                  <c:v>-15.53852526312933</c:v>
                </c:pt>
                <c:pt idx="34">
                  <c:v>-15.477858494326389</c:v>
                </c:pt>
                <c:pt idx="35">
                  <c:v>-15.416935469801132</c:v>
                </c:pt>
                <c:pt idx="36">
                  <c:v>-15.355753477461487</c:v>
                </c:pt>
                <c:pt idx="37">
                  <c:v>-15.294309766318012</c:v>
                </c:pt>
                <c:pt idx="38">
                  <c:v>-15.232601545812638</c:v>
                </c:pt>
                <c:pt idx="39">
                  <c:v>-15.170625985135782</c:v>
                </c:pt>
                <c:pt idx="40">
                  <c:v>-15.108380212531642</c:v>
                </c:pt>
                <c:pt idx="41">
                  <c:v>-15.045861314591702</c:v>
                </c:pt>
                <c:pt idx="42">
                  <c:v>-14.983066335536321</c:v>
                </c:pt>
                <c:pt idx="43">
                  <c:v>-14.919992276484226</c:v>
                </c:pt>
                <c:pt idx="44">
                  <c:v>-14.856636094710034</c:v>
                </c:pt>
                <c:pt idx="45">
                  <c:v>-14.792994702889633</c:v>
                </c:pt>
                <c:pt idx="46">
                  <c:v>-14.729064968333441</c:v>
                </c:pt>
                <c:pt idx="47">
                  <c:v>-14.664843712207485</c:v>
                </c:pt>
                <c:pt idx="48">
                  <c:v>-14.6003277087424</c:v>
                </c:pt>
                <c:pt idx="49">
                  <c:v>-14.535513684430247</c:v>
                </c:pt>
                <c:pt idx="50">
                  <c:v>-14.47039831720935</c:v>
                </c:pt>
                <c:pt idx="51">
                  <c:v>-14.404978235637094</c:v>
                </c:pt>
                <c:pt idx="52">
                  <c:v>-14.339250018050841</c:v>
                </c:pt>
                <c:pt idx="53">
                  <c:v>-14.273210191717139</c:v>
                </c:pt>
                <c:pt idx="54">
                  <c:v>-14.206855231969319</c:v>
                </c:pt>
                <c:pt idx="55">
                  <c:v>-14.140181561333712</c:v>
                </c:pt>
                <c:pt idx="56">
                  <c:v>-14.073185548644755</c:v>
                </c:pt>
                <c:pt idx="57">
                  <c:v>-14.005863508149197</c:v>
                </c:pt>
                <c:pt idx="58">
                  <c:v>-13.938211698599805</c:v>
                </c:pt>
                <c:pt idx="59">
                  <c:v>-13.87022632233891</c:v>
                </c:pt>
                <c:pt idx="60">
                  <c:v>-13.801903524372307</c:v>
                </c:pt>
                <c:pt idx="61">
                  <c:v>-13.733239391433775</c:v>
                </c:pt>
                <c:pt idx="62">
                  <c:v>-13.66422995104112</c:v>
                </c:pt>
                <c:pt idx="63">
                  <c:v>-13.594871170544085</c:v>
                </c:pt>
                <c:pt idx="64">
                  <c:v>-13.525158956164972</c:v>
                </c:pt>
                <c:pt idx="65">
                  <c:v>-13.455089152032656</c:v>
                </c:pt>
                <c:pt idx="66">
                  <c:v>-13.38465753921108</c:v>
                </c:pt>
                <c:pt idx="67">
                  <c:v>-13.313859834722964</c:v>
                </c:pt>
                <c:pt idx="68">
                  <c:v>-13.242691690569925</c:v>
                </c:pt>
                <c:pt idx="69">
                  <c:v>-13.171148692750265</c:v>
                </c:pt>
                <c:pt idx="70">
                  <c:v>-13.099226360275624</c:v>
                </c:pt>
                <c:pt idx="71">
                  <c:v>-13.026920144188061</c:v>
                </c:pt>
                <c:pt idx="72">
                  <c:v>-12.954225426579097</c:v>
                </c:pt>
                <c:pt idx="73">
                  <c:v>-12.8811375196125</c:v>
                </c:pt>
                <c:pt idx="74">
                  <c:v>-12.807651664552861</c:v>
                </c:pt>
                <c:pt idx="75">
                  <c:v>-12.733763030801867</c:v>
                </c:pt>
                <c:pt idx="76">
                  <c:v>-12.659466714944742</c:v>
                </c:pt>
                <c:pt idx="77">
                  <c:v>-12.584757739809469</c:v>
                </c:pt>
                <c:pt idx="78">
                  <c:v>-12.50963105354138</c:v>
                </c:pt>
                <c:pt idx="79">
                  <c:v>-12.434081528696272</c:v>
                </c:pt>
                <c:pt idx="80">
                  <c:v>-12.358103961355392</c:v>
                </c:pt>
                <c:pt idx="81">
                  <c:v>-12.281693070265852</c:v>
                </c:pt>
                <c:pt idx="82">
                  <c:v>-12.204843496010431</c:v>
                </c:pt>
                <c:pt idx="83">
                  <c:v>-12.127549800210959</c:v>
                </c:pt>
                <c:pt idx="84">
                  <c:v>-12.049806464770382</c:v>
                </c:pt>
                <c:pt idx="85">
                  <c:v>-11.971607891157861</c:v>
                </c:pt>
                <c:pt idx="86">
                  <c:v>-11.892948399743219</c:v>
                </c:pt>
                <c:pt idx="87">
                  <c:v>-11.813822229186293</c:v>
                </c:pt>
                <c:pt idx="88">
                  <c:v>-11.734223535887915</c:v>
                </c:pt>
                <c:pt idx="89">
                  <c:v>-11.654146393509532</c:v>
                </c:pt>
                <c:pt idx="90">
                  <c:v>-11.573584792569395</c:v>
                </c:pt>
                <c:pt idx="91">
                  <c:v>-11.492532640123581</c:v>
                </c:pt>
                <c:pt idx="92">
                  <c:v>-11.410983759540997</c:v>
                </c:pt>
                <c:pt idx="93">
                  <c:v>-11.328931890382332</c:v>
                </c:pt>
                <c:pt idx="94">
                  <c:v>-11.246370688393725</c:v>
                </c:pt>
                <c:pt idx="95">
                  <c:v>-11.163293725626735</c:v>
                </c:pt>
                <c:pt idx="96">
                  <c:v>-11.079694490697431</c:v>
                </c:pt>
                <c:pt idx="97">
                  <c:v>-10.995566389198343</c:v>
                </c:pt>
                <c:pt idx="98">
                  <c:v>-10.910902744278028</c:v>
                </c:pt>
                <c:pt idx="99">
                  <c:v>-10.825696797404692</c:v>
                </c:pt>
                <c:pt idx="100">
                  <c:v>-10.73994170933128</c:v>
                </c:pt>
                <c:pt idx="101">
                  <c:v>-10.653630561281135</c:v>
                </c:pt>
                <c:pt idx="102">
                  <c:v>-10.566756356374867</c:v>
                </c:pt>
                <c:pt idx="103">
                  <c:v>-10.479312021320833</c:v>
                </c:pt>
                <c:pt idx="104">
                  <c:v>-10.391290408393562</c:v>
                </c:pt>
                <c:pt idx="105">
                  <c:v>-10.302684297726465</c:v>
                </c:pt>
                <c:pt idx="106">
                  <c:v>-10.213486399947207</c:v>
                </c:pt>
                <c:pt idx="107">
                  <c:v>-10.123689359187091</c:v>
                </c:pt>
                <c:pt idx="108">
                  <c:v>-10.033285756497568</c:v>
                </c:pt>
                <c:pt idx="109">
                  <c:v>-9.9422681137105577</c:v>
                </c:pt>
                <c:pt idx="110">
                  <c:v>-9.8506288977818741</c:v>
                </c:pt>
                <c:pt idx="111">
                  <c:v>-9.7583605256605992</c:v>
                </c:pt>
                <c:pt idx="112">
                  <c:v>-9.665455369730612</c:v>
                </c:pt>
                <c:pt idx="113">
                  <c:v>-9.5719057638744758</c:v>
                </c:pt>
                <c:pt idx="114">
                  <c:v>-9.4777040102143477</c:v>
                </c:pt>
                <c:pt idx="115">
                  <c:v>-9.3828423865883455</c:v>
                </c:pt>
                <c:pt idx="116">
                  <c:v>-9.2873131548267533</c:v>
                </c:pt>
                <c:pt idx="117">
                  <c:v>-9.1911085698969544</c:v>
                </c:pt>
                <c:pt idx="118">
                  <c:v>-9.0942208899921226</c:v>
                </c:pt>
                <c:pt idx="119">
                  <c:v>-8.9966423876448705</c:v>
                </c:pt>
                <c:pt idx="120">
                  <c:v>-8.8983653619536405</c:v>
                </c:pt>
                <c:pt idx="121">
                  <c:v>-8.7993821520171522</c:v>
                </c:pt>
                <c:pt idx="122">
                  <c:v>-8.6996851516798799</c:v>
                </c:pt>
                <c:pt idx="123">
                  <c:v>-8.5992668256999565</c:v>
                </c:pt>
                <c:pt idx="124">
                  <c:v>-8.4981197274603364</c:v>
                </c:pt>
                <c:pt idx="125">
                  <c:v>-8.3962365183534651</c:v>
                </c:pt>
                <c:pt idx="126">
                  <c:v>-8.2936099889807622</c:v>
                </c:pt>
                <c:pt idx="127">
                  <c:v>-8.1902330823193878</c:v>
                </c:pt>
                <c:pt idx="128">
                  <c:v>-8.0860989190209391</c:v>
                </c:pt>
                <c:pt idx="129">
                  <c:v>-7.9812008250202551</c:v>
                </c:pt>
                <c:pt idx="130">
                  <c:v>-7.8755323616462611</c:v>
                </c:pt>
                <c:pt idx="131">
                  <c:v>-7.7690873584421407</c:v>
                </c:pt>
                <c:pt idx="132">
                  <c:v>-7.6618599489183739</c:v>
                </c:pt>
                <c:pt idx="133">
                  <c:v>-7.5538446094789933</c:v>
                </c:pt>
                <c:pt idx="134">
                  <c:v>-7.4450362017804386</c:v>
                </c:pt>
                <c:pt idx="135">
                  <c:v>-7.335430018801345</c:v>
                </c:pt>
                <c:pt idx="136">
                  <c:v>-7.225021834922698</c:v>
                </c:pt>
                <c:pt idx="137">
                  <c:v>-7.1138079603392104</c:v>
                </c:pt>
                <c:pt idx="138">
                  <c:v>-7.0017853001462784</c:v>
                </c:pt>
                <c:pt idx="139">
                  <c:v>-6.8889514184704677</c:v>
                </c:pt>
                <c:pt idx="140">
                  <c:v>-6.7753046080369241</c:v>
                </c:pt>
                <c:pt idx="141">
                  <c:v>-6.6608439655929139</c:v>
                </c:pt>
                <c:pt idx="142">
                  <c:v>-6.5455694736338534</c:v>
                </c:pt>
                <c:pt idx="143">
                  <c:v>-6.4294820889052096</c:v>
                </c:pt>
                <c:pt idx="144">
                  <c:v>-6.3125838381815189</c:v>
                </c:pt>
                <c:pt idx="145">
                  <c:v>-6.194877921851706</c:v>
                </c:pt>
                <c:pt idx="146">
                  <c:v>-6.0763688258666759</c:v>
                </c:pt>
                <c:pt idx="147">
                  <c:v>-5.9570624426318375</c:v>
                </c:pt>
                <c:pt idx="148">
                  <c:v>-5.8369662014513599</c:v>
                </c:pt>
                <c:pt idx="149">
                  <c:v>-5.7160892091535311</c:v>
                </c:pt>
                <c:pt idx="150">
                  <c:v>-5.5944424015449092</c:v>
                </c:pt>
                <c:pt idx="151">
                  <c:v>-5.4720387063549039</c:v>
                </c:pt>
                <c:pt idx="152">
                  <c:v>-5.3488932183405034</c:v>
                </c:pt>
                <c:pt idx="153">
                  <c:v>-5.2250233872210741</c:v>
                </c:pt>
                <c:pt idx="154">
                  <c:v>-5.1004492191029307</c:v>
                </c:pt>
                <c:pt idx="155">
                  <c:v>-4.975193492032183</c:v>
                </c:pt>
                <c:pt idx="156">
                  <c:v>-4.8492819862775454</c:v>
                </c:pt>
                <c:pt idx="157">
                  <c:v>-4.7227437298899115</c:v>
                </c:pt>
                <c:pt idx="158">
                  <c:v>-4.5956112600096315</c:v>
                </c:pt>
                <c:pt idx="159">
                  <c:v>-4.4679209002901805</c:v>
                </c:pt>
                <c:pt idx="160">
                  <c:v>-4.3397130546748617</c:v>
                </c:pt>
                <c:pt idx="161">
                  <c:v>-4.2110325175952301</c:v>
                </c:pt>
                <c:pt idx="162">
                  <c:v>-4.0819288004505614</c:v>
                </c:pt>
                <c:pt idx="163">
                  <c:v>-3.9524564739719992</c:v>
                </c:pt>
                <c:pt idx="164">
                  <c:v>-3.8226755257633362</c:v>
                </c:pt>
                <c:pt idx="165">
                  <c:v>-3.6926517319390095</c:v>
                </c:pt>
                <c:pt idx="166">
                  <c:v>-3.5624570413393735</c:v>
                </c:pt>
                <c:pt idx="167">
                  <c:v>-3.4321699702874198</c:v>
                </c:pt>
                <c:pt idx="168">
                  <c:v>-3.3018760052520664</c:v>
                </c:pt>
                <c:pt idx="169">
                  <c:v>-3.1716680100962829</c:v>
                </c:pt>
                <c:pt idx="170">
                  <c:v>-3.0416466338072183</c:v>
                </c:pt>
                <c:pt idx="171">
                  <c:v>-2.9119207137282368</c:v>
                </c:pt>
                <c:pt idx="172">
                  <c:v>-2.7826076683389918</c:v>
                </c:pt>
                <c:pt idx="173">
                  <c:v>-2.6538338725632342</c:v>
                </c:pt>
                <c:pt idx="174">
                  <c:v>-2.5257350074331226</c:v>
                </c:pt>
                <c:pt idx="175">
                  <c:v>-2.3984563747182155</c:v>
                </c:pt>
                <c:pt idx="176">
                  <c:v>-2.2721531658609431</c:v>
                </c:pt>
                <c:pt idx="177">
                  <c:v>-2.1469906732761213</c:v>
                </c:pt>
                <c:pt idx="178">
                  <c:v>-2.0231444308164122</c:v>
                </c:pt>
                <c:pt idx="179">
                  <c:v>-1.9008002690282231</c:v>
                </c:pt>
                <c:pt idx="180">
                  <c:v>-1.7801542697914057</c:v>
                </c:pt>
                <c:pt idx="181">
                  <c:v>-1.6614126041302921</c:v>
                </c:pt>
                <c:pt idx="182">
                  <c:v>-1.5447912364933294</c:v>
                </c:pt>
                <c:pt idx="183">
                  <c:v>-1.4305154787276122</c:v>
                </c:pt>
                <c:pt idx="184">
                  <c:v>-1.3188193774318502</c:v>
                </c:pt>
                <c:pt idx="185">
                  <c:v>-1.2099449194703267</c:v>
                </c:pt>
                <c:pt idx="186">
                  <c:v>-1.1041410422811879</c:v>
                </c:pt>
                <c:pt idx="187">
                  <c:v>-1.0016624383126898</c:v>
                </c:pt>
                <c:pt idx="188">
                  <c:v>-0.90276814654559123</c:v>
                </c:pt>
                <c:pt idx="189">
                  <c:v>-0.80771992865162734</c:v>
                </c:pt>
                <c:pt idx="190">
                  <c:v>-0.71678043288908522</c:v>
                </c:pt>
                <c:pt idx="191">
                  <c:v>-0.63021115528473581</c:v>
                </c:pt>
                <c:pt idx="192">
                  <c:v>-0.54827021485970306</c:v>
                </c:pt>
                <c:pt idx="193">
                  <c:v>-0.47120996741531107</c:v>
                </c:pt>
                <c:pt idx="194">
                  <c:v>-0.3992744904111783</c:v>
                </c:pt>
                <c:pt idx="195">
                  <c:v>-0.33269697937676967</c:v>
                </c:pt>
                <c:pt idx="196">
                  <c:v>-0.27169710367124811</c:v>
                </c:pt>
                <c:pt idx="197">
                  <c:v>-0.21647837577828466</c:v>
                </c:pt>
                <c:pt idx="198">
                  <c:v>-0.16722559321561503</c:v>
                </c:pt>
                <c:pt idx="199">
                  <c:v>-0.12410241510454141</c:v>
                </c:pt>
                <c:pt idx="200">
                  <c:v>-8.7249136103259961E-2</c:v>
                </c:pt>
                <c:pt idx="201">
                  <c:v>-5.6780718489124485E-2</c:v>
                </c:pt>
                <c:pt idx="202">
                  <c:v>-3.2785138555542132E-2</c:v>
                </c:pt>
                <c:pt idx="203">
                  <c:v>-1.5322096216660343E-2</c:v>
                </c:pt>
                <c:pt idx="204">
                  <c:v>-4.4221270202644625E-3</c:v>
                </c:pt>
                <c:pt idx="205">
                  <c:v>-8.6144065654430156E-5</c:v>
                </c:pt>
                <c:pt idx="206">
                  <c:v>-2.2854241748954786E-3</c:v>
                </c:pt>
                <c:pt idx="207">
                  <c:v>-1.0962038752384634E-2</c:v>
                </c:pt>
                <c:pt idx="208">
                  <c:v>-2.6029715830683871E-2</c:v>
                </c:pt>
                <c:pt idx="209">
                  <c:v>-4.7375106584278764E-2</c:v>
                </c:pt>
                <c:pt idx="210">
                  <c:v>-7.4859417782077886E-2</c:v>
                </c:pt>
                <c:pt idx="211">
                  <c:v>-0.10832036181846887</c:v>
                </c:pt>
                <c:pt idx="212">
                  <c:v>-0.14757436853189862</c:v>
                </c:pt>
                <c:pt idx="213">
                  <c:v>-0.19241899823281947</c:v>
                </c:pt>
                <c:pt idx="214">
                  <c:v>-0.24263549327932976</c:v>
                </c:pt>
                <c:pt idx="215">
                  <c:v>-0.29799140604377544</c:v>
                </c:pt>
                <c:pt idx="216">
                  <c:v>-0.35824324394686358</c:v>
                </c:pt>
                <c:pt idx="217">
                  <c:v>-0.42313907702211917</c:v>
                </c:pt>
                <c:pt idx="218">
                  <c:v>-0.49242105976709738</c:v>
                </c:pt>
                <c:pt idx="219">
                  <c:v>-0.56582782636388484</c:v>
                </c:pt>
                <c:pt idx="220">
                  <c:v>-0.64309672623952874</c:v>
                </c:pt>
                <c:pt idx="221">
                  <c:v>-0.72396587495849696</c:v>
                </c:pt>
                <c:pt idx="222">
                  <c:v>-0.80817600322250294</c:v>
                </c:pt>
                <c:pt idx="223">
                  <c:v>-0.89547209400277106</c:v>
                </c:pt>
                <c:pt idx="224">
                  <c:v>-0.98560480432940012</c:v>
                </c:pt>
                <c:pt idx="225">
                  <c:v>-1.0783316738719473</c:v>
                </c:pt>
                <c:pt idx="226">
                  <c:v>-1.1734181270970898</c:v>
                </c:pt>
                <c:pt idx="227">
                  <c:v>-1.2706382794726543</c:v>
                </c:pt>
                <c:pt idx="228">
                  <c:v>-1.3697755609434201</c:v>
                </c:pt>
                <c:pt idx="229">
                  <c:v>-1.4706231718043106</c:v>
                </c:pt>
                <c:pt idx="230">
                  <c:v>-1.5729843872390727</c:v>
                </c:pt>
                <c:pt idx="231">
                  <c:v>-1.6766727272865762</c:v>
                </c:pt>
                <c:pt idx="232">
                  <c:v>-1.7815120089551724</c:v>
                </c:pt>
                <c:pt idx="233">
                  <c:v>-1.8873362967376845</c:v>
                </c:pt>
                <c:pt idx="234">
                  <c:v>-1.993989766991465</c:v>
                </c:pt>
                <c:pt idx="235">
                  <c:v>-2.1013265006274424</c:v>
                </c:pt>
                <c:pt idx="236">
                  <c:v>-2.2092102173824482</c:v>
                </c:pt>
                <c:pt idx="237">
                  <c:v>-2.3175139636957747</c:v>
                </c:pt>
                <c:pt idx="238">
                  <c:v>-2.4261197649279778</c:v>
                </c:pt>
                <c:pt idx="239">
                  <c:v>-2.5349182513908532</c:v>
                </c:pt>
                <c:pt idx="240">
                  <c:v>-2.6438082664336098</c:v>
                </c:pt>
                <c:pt idx="241">
                  <c:v>-2.7526964636742264</c:v>
                </c:pt>
                <c:pt idx="242">
                  <c:v>-2.8614968993937411</c:v>
                </c:pt>
                <c:pt idx="243">
                  <c:v>-2.9701306251305652</c:v>
                </c:pt>
                <c:pt idx="244">
                  <c:v>-3.0785252846293898</c:v>
                </c:pt>
                <c:pt idx="245">
                  <c:v>-3.1866147185118034</c:v>
                </c:pt>
                <c:pt idx="246">
                  <c:v>-3.2943385793437936</c:v>
                </c:pt>
                <c:pt idx="247">
                  <c:v>-3.4016419591700982</c:v>
                </c:pt>
                <c:pt idx="248">
                  <c:v>-3.508475031065184</c:v>
                </c:pt>
                <c:pt idx="249">
                  <c:v>-3.6147927058059031</c:v>
                </c:pt>
                <c:pt idx="250">
                  <c:v>-3.7205543043939477</c:v>
                </c:pt>
                <c:pt idx="251">
                  <c:v>-3.8257232468434337</c:v>
                </c:pt>
                <c:pt idx="252">
                  <c:v>-3.9302667573875461</c:v>
                </c:pt>
                <c:pt idx="253">
                  <c:v>-4.0341555860481657</c:v>
                </c:pt>
                <c:pt idx="254">
                  <c:v>-4.1373637463402853</c:v>
                </c:pt>
                <c:pt idx="255">
                  <c:v>-4.2398682687504898</c:v>
                </c:pt>
                <c:pt idx="256">
                  <c:v>-4.3416489695237646</c:v>
                </c:pt>
                <c:pt idx="257">
                  <c:v>-4.4426882342157352</c:v>
                </c:pt>
                <c:pt idx="258">
                  <c:v>-4.5429708154118318</c:v>
                </c:pt>
                <c:pt idx="259">
                  <c:v>-4.6424836439765027</c:v>
                </c:pt>
                <c:pt idx="260">
                  <c:v>-4.7412156531737306</c:v>
                </c:pt>
                <c:pt idx="261">
                  <c:v>-4.8391576149889755</c:v>
                </c:pt>
                <c:pt idx="262">
                  <c:v>-4.9363019879833949</c:v>
                </c:pt>
                <c:pt idx="263">
                  <c:v>-5.0326427760168873</c:v>
                </c:pt>
                <c:pt idx="264">
                  <c:v>-5.1281753971922059</c:v>
                </c:pt>
                <c:pt idx="265">
                  <c:v>-5.2228965623890282</c:v>
                </c:pt>
                <c:pt idx="266">
                  <c:v>-5.3168041627797304</c:v>
                </c:pt>
                <c:pt idx="267">
                  <c:v>-5.4098971657429749</c:v>
                </c:pt>
                <c:pt idx="268">
                  <c:v>-5.5021755186170127</c:v>
                </c:pt>
                <c:pt idx="269">
                  <c:v>-5.5936400597621159</c:v>
                </c:pt>
                <c:pt idx="270">
                  <c:v>-5.6842924364292369</c:v>
                </c:pt>
                <c:pt idx="271">
                  <c:v>-5.7741350289594751</c:v>
                </c:pt>
                <c:pt idx="272">
                  <c:v>-5.8631708808665834</c:v>
                </c:pt>
                <c:pt idx="273">
                  <c:v>-5.9514036343815828</c:v>
                </c:pt>
                <c:pt idx="274">
                  <c:v>-6.0388374710646353</c:v>
                </c:pt>
                <c:pt idx="275">
                  <c:v>-6.1254770571142769</c:v>
                </c:pt>
                <c:pt idx="276">
                  <c:v>-6.2113274930287998</c:v>
                </c:pt>
                <c:pt idx="277">
                  <c:v>-6.2963942672970754</c:v>
                </c:pt>
                <c:pt idx="278">
                  <c:v>-6.3806832138182488</c:v>
                </c:pt>
                <c:pt idx="279">
                  <c:v>-6.464200472770675</c:v>
                </c:pt>
                <c:pt idx="280">
                  <c:v>-6.5469524546695981</c:v>
                </c:pt>
                <c:pt idx="281">
                  <c:v>-6.6289458073721041</c:v>
                </c:pt>
                <c:pt idx="282">
                  <c:v>-6.7101873858046428</c:v>
                </c:pt>
                <c:pt idx="283">
                  <c:v>-6.7906842242050827</c:v>
                </c:pt>
                <c:pt idx="284">
                  <c:v>-6.870443510686278</c:v>
                </c:pt>
                <c:pt idx="285">
                  <c:v>-6.9494725639422139</c:v>
                </c:pt>
                <c:pt idx="286">
                  <c:v>-7.027778811931304</c:v>
                </c:pt>
                <c:pt idx="287">
                  <c:v>-7.1053697723834874</c:v>
                </c:pt>
                <c:pt idx="288">
                  <c:v>-7.1822530349893823</c:v>
                </c:pt>
                <c:pt idx="289">
                  <c:v>-7.2584362451403814</c:v>
                </c:pt>
                <c:pt idx="290">
                  <c:v>-7.3339270890984789</c:v>
                </c:pt>
                <c:pt idx="291">
                  <c:v>-7.4087332804836334</c:v>
                </c:pt>
                <c:pt idx="292">
                  <c:v>-7.4828625479754578</c:v>
                </c:pt>
                <c:pt idx="293">
                  <c:v>-7.5563226241332551</c:v>
                </c:pt>
                <c:pt idx="294">
                  <c:v>-7.6291212352462567</c:v>
                </c:pt>
                <c:pt idx="295">
                  <c:v>-7.7012660921324771</c:v>
                </c:pt>
                <c:pt idx="296">
                  <c:v>-7.7727648818108364</c:v>
                </c:pt>
                <c:pt idx="297">
                  <c:v>-7.8436252599769984</c:v>
                </c:pt>
                <c:pt idx="298">
                  <c:v>-7.9138548442187879</c:v>
                </c:pt>
                <c:pt idx="299">
                  <c:v>-7.9834612079119625</c:v>
                </c:pt>
                <c:pt idx="300">
                  <c:v>-8.0524518747415481</c:v>
                </c:pt>
                <c:pt idx="301">
                  <c:v>-8.1208343137984365</c:v>
                </c:pt>
                <c:pt idx="302">
                  <c:v>-8.1886159352047159</c:v>
                </c:pt>
                <c:pt idx="303">
                  <c:v>-8.2558040862244688</c:v>
                </c:pt>
                <c:pt idx="304">
                  <c:v>-8.3224060478208433</c:v>
                </c:pt>
                <c:pt idx="305">
                  <c:v>-8.3884290316225645</c:v>
                </c:pt>
                <c:pt idx="306">
                  <c:v>-8.4538801772661447</c:v>
                </c:pt>
                <c:pt idx="307">
                  <c:v>-8.5187665500828285</c:v>
                </c:pt>
                <c:pt idx="308">
                  <c:v>-8.5830951391014949</c:v>
                </c:pt>
                <c:pt idx="309">
                  <c:v>-8.6468728553410159</c:v>
                </c:pt>
                <c:pt idx="310">
                  <c:v>-8.7101065303676766</c:v>
                </c:pt>
                <c:pt idx="311">
                  <c:v>-8.7728029150951912</c:v>
                </c:pt>
                <c:pt idx="312">
                  <c:v>-8.8349686788064794</c:v>
                </c:pt>
                <c:pt idx="313">
                  <c:v>-8.8966104083780824</c:v>
                </c:pt>
                <c:pt idx="314">
                  <c:v>-8.9577346076895914</c:v>
                </c:pt>
                <c:pt idx="315">
                  <c:v>-9.018347697201758</c:v>
                </c:pt>
                <c:pt idx="316">
                  <c:v>-9.0784560136883528</c:v>
                </c:pt>
                <c:pt idx="317">
                  <c:v>-9.1380658101078858</c:v>
                </c:pt>
                <c:pt idx="318">
                  <c:v>-9.1971832556023791</c:v>
                </c:pt>
                <c:pt idx="319">
                  <c:v>-9.2558144356117253</c:v>
                </c:pt>
                <c:pt idx="320">
                  <c:v>-9.3139653520923531</c:v>
                </c:pt>
                <c:pt idx="321">
                  <c:v>-9.3716419238307225</c:v>
                </c:pt>
                <c:pt idx="322">
                  <c:v>-9.4288499868420992</c:v>
                </c:pt>
                <c:pt idx="323">
                  <c:v>-9.4855952948463109</c:v>
                </c:pt>
                <c:pt idx="324">
                  <c:v>-9.5418835198127603</c:v>
                </c:pt>
                <c:pt idx="325">
                  <c:v>-9.5977202525673491</c:v>
                </c:pt>
                <c:pt idx="326">
                  <c:v>-9.6531110034549013</c:v>
                </c:pt>
                <c:pt idx="327">
                  <c:v>-9.7080612030509243</c:v>
                </c:pt>
                <c:pt idx="328">
                  <c:v>-9.7625762029172076</c:v>
                </c:pt>
                <c:pt idx="329">
                  <c:v>-9.8166612763960259</c:v>
                </c:pt>
                <c:pt idx="330">
                  <c:v>-9.8703216194383323</c:v>
                </c:pt>
                <c:pt idx="331">
                  <c:v>-9.9235623514616726</c:v>
                </c:pt>
                <c:pt idx="332">
                  <c:v>-9.9763885162336532</c:v>
                </c:pt>
                <c:pt idx="333">
                  <c:v>-10.028805082777552</c:v>
                </c:pt>
                <c:pt idx="334">
                  <c:v>-10.080816946296585</c:v>
                </c:pt>
                <c:pt idx="335">
                  <c:v>-10.13242892911383</c:v>
                </c:pt>
                <c:pt idx="336">
                  <c:v>-10.18364578162501</c:v>
                </c:pt>
                <c:pt idx="337">
                  <c:v>-10.234472183261605</c:v>
                </c:pt>
                <c:pt idx="338">
                  <c:v>-10.284912743461824</c:v>
                </c:pt>
                <c:pt idx="339">
                  <c:v>-10.334972002647538</c:v>
                </c:pt>
                <c:pt idx="340">
                  <c:v>-10.384654433204904</c:v>
                </c:pt>
                <c:pt idx="341">
                  <c:v>-10.433964440467275</c:v>
                </c:pt>
                <c:pt idx="342">
                  <c:v>-10.482906363698472</c:v>
                </c:pt>
                <c:pt idx="343">
                  <c:v>-10.53148447707507</c:v>
                </c:pt>
                <c:pt idx="344">
                  <c:v>-10.579702990666435</c:v>
                </c:pt>
                <c:pt idx="345">
                  <c:v>-10.627566051411206</c:v>
                </c:pt>
                <c:pt idx="346">
                  <c:v>-10.675077744089087</c:v>
                </c:pt>
                <c:pt idx="347">
                  <c:v>-10.722242092287201</c:v>
                </c:pt>
                <c:pt idx="348">
                  <c:v>-10.769063059359782</c:v>
                </c:pt>
                <c:pt idx="349">
                  <c:v>-10.815544549380757</c:v>
                </c:pt>
                <c:pt idx="350">
                  <c:v>-10.861690408088194</c:v>
                </c:pt>
                <c:pt idx="351">
                  <c:v>-10.907504423820216</c:v>
                </c:pt>
                <c:pt idx="352">
                  <c:v>-10.952990328441706</c:v>
                </c:pt>
                <c:pt idx="353">
                  <c:v>-10.998151798261322</c:v>
                </c:pt>
                <c:pt idx="354">
                  <c:v>-11.042992454938382</c:v>
                </c:pt>
                <c:pt idx="355">
                  <c:v>-11.087515866379295</c:v>
                </c:pt>
                <c:pt idx="356">
                  <c:v>-11.131725547623077</c:v>
                </c:pt>
                <c:pt idx="357">
                  <c:v>-11.175624961715771</c:v>
                </c:pt>
                <c:pt idx="358">
                  <c:v>-11.219217520573551</c:v>
                </c:pt>
                <c:pt idx="359">
                  <c:v>-11.262506585834196</c:v>
                </c:pt>
                <c:pt idx="360">
                  <c:v>-11.305495469696851</c:v>
                </c:pt>
                <c:pt idx="361">
                  <c:v>-11.348187435749892</c:v>
                </c:pt>
                <c:pt idx="362">
                  <c:v>-11.390585699786866</c:v>
                </c:pt>
                <c:pt idx="363">
                  <c:v>-11.432693430610312</c:v>
                </c:pt>
                <c:pt idx="364">
                  <c:v>-11.474513750823514</c:v>
                </c:pt>
                <c:pt idx="365">
                  <c:v>-11.516049737610089</c:v>
                </c:pt>
                <c:pt idx="366">
                  <c:v>-11.557304423501479</c:v>
                </c:pt>
                <c:pt idx="367">
                  <c:v>-11.598280797132272</c:v>
                </c:pt>
                <c:pt idx="368">
                  <c:v>-11.638981803983356</c:v>
                </c:pt>
                <c:pt idx="369">
                  <c:v>-11.679410347113159</c:v>
                </c:pt>
                <c:pt idx="370">
                  <c:v>-11.71956928787672</c:v>
                </c:pt>
                <c:pt idx="371">
                  <c:v>-11.759461446632965</c:v>
                </c:pt>
                <c:pt idx="372">
                  <c:v>-11.799089603439974</c:v>
                </c:pt>
                <c:pt idx="373">
                  <c:v>-11.838456498738672</c:v>
                </c:pt>
                <c:pt idx="374">
                  <c:v>-11.877564834024668</c:v>
                </c:pt>
                <c:pt idx="375">
                  <c:v>-11.916417272508683</c:v>
                </c:pt>
                <c:pt idx="376">
                  <c:v>-11.955016439765476</c:v>
                </c:pt>
                <c:pt idx="377">
                  <c:v>-11.993364924371456</c:v>
                </c:pt>
                <c:pt idx="378">
                  <c:v>-12.031465278531176</c:v>
                </c:pt>
                <c:pt idx="379">
                  <c:v>-12.069320018692666</c:v>
                </c:pt>
                <c:pt idx="380">
                  <c:v>-12.106931626151971</c:v>
                </c:pt>
                <c:pt idx="381">
                  <c:v>-12.14430254764685</c:v>
                </c:pt>
                <c:pt idx="382">
                  <c:v>-12.181435195939873</c:v>
                </c:pt>
                <c:pt idx="383">
                  <c:v>-12.21833195039104</c:v>
                </c:pt>
                <c:pt idx="384">
                  <c:v>-12.254995157520092</c:v>
                </c:pt>
                <c:pt idx="385">
                  <c:v>-12.291427131558621</c:v>
                </c:pt>
                <c:pt idx="386">
                  <c:v>-12.327630154992184</c:v>
                </c:pt>
                <c:pt idx="387">
                  <c:v>-12.363606479092542</c:v>
                </c:pt>
                <c:pt idx="388">
                  <c:v>-12.399358324440193</c:v>
                </c:pt>
                <c:pt idx="389">
                  <c:v>-12.434887881437348</c:v>
                </c:pt>
                <c:pt idx="390">
                  <c:v>-12.470197310811526</c:v>
                </c:pt>
                <c:pt idx="391">
                  <c:v>-12.505288744109864</c:v>
                </c:pt>
                <c:pt idx="392">
                  <c:v>-12.540164284184385</c:v>
                </c:pt>
                <c:pt idx="393">
                  <c:v>-12.574826005668305</c:v>
                </c:pt>
                <c:pt idx="394">
                  <c:v>-12.609275955443589</c:v>
                </c:pt>
                <c:pt idx="395">
                  <c:v>-12.64351615309983</c:v>
                </c:pt>
                <c:pt idx="396">
                  <c:v>-12.677548591384692</c:v>
                </c:pt>
                <c:pt idx="397">
                  <c:v>-12.711375236646056</c:v>
                </c:pt>
                <c:pt idx="398">
                  <c:v>-12.744998029265901</c:v>
                </c:pt>
                <c:pt idx="399">
                  <c:v>-12.778418884086243</c:v>
                </c:pt>
                <c:pt idx="400">
                  <c:v>-12.811639690827171</c:v>
                </c:pt>
                <c:pt idx="401">
                  <c:v>-12.844662314497102</c:v>
                </c:pt>
                <c:pt idx="402">
                  <c:v>-12.877488595795526</c:v>
                </c:pt>
                <c:pt idx="403">
                  <c:v>-12.910120351508205</c:v>
                </c:pt>
                <c:pt idx="404">
                  <c:v>-12.942559374895131</c:v>
                </c:pt>
                <c:pt idx="405">
                  <c:v>-12.974807436071288</c:v>
                </c:pt>
                <c:pt idx="406">
                  <c:v>-13.006866282380344</c:v>
                </c:pt>
                <c:pt idx="407">
                  <c:v>-13.038737638761486</c:v>
                </c:pt>
                <c:pt idx="408">
                  <c:v>-13.070423208109432</c:v>
                </c:pt>
                <c:pt idx="409">
                  <c:v>-13.101924671627872</c:v>
                </c:pt>
                <c:pt idx="410">
                  <c:v>-13.133243689176247</c:v>
                </c:pt>
                <c:pt idx="411">
                  <c:v>-13.164381899610358</c:v>
                </c:pt>
                <c:pt idx="412">
                  <c:v>-13.195340921116454</c:v>
                </c:pt>
                <c:pt idx="413">
                  <c:v>-13.226122351539392</c:v>
                </c:pt>
                <c:pt idx="414">
                  <c:v>-13.256727768704621</c:v>
                </c:pt>
                <c:pt idx="415">
                  <c:v>-13.287158730734346</c:v>
                </c:pt>
                <c:pt idx="416">
                  <c:v>-13.317416776357838</c:v>
                </c:pt>
                <c:pt idx="417">
                  <c:v>-13.347503425216106</c:v>
                </c:pt>
                <c:pt idx="418">
                  <c:v>-13.377420178160957</c:v>
                </c:pt>
                <c:pt idx="419">
                  <c:v>-13.407168517548664</c:v>
                </c:pt>
                <c:pt idx="420">
                  <c:v>-13.436749907528181</c:v>
                </c:pt>
                <c:pt idx="421">
                  <c:v>-13.466165794324198</c:v>
                </c:pt>
                <c:pt idx="422">
                  <c:v>-13.495417606515016</c:v>
                </c:pt>
                <c:pt idx="423">
                  <c:v>-13.524506755305381</c:v>
                </c:pt>
                <c:pt idx="424">
                  <c:v>-13.553434634794341</c:v>
                </c:pt>
                <c:pt idx="425">
                  <c:v>-13.582202622238349</c:v>
                </c:pt>
                <c:pt idx="426">
                  <c:v>-13.610812078309511</c:v>
                </c:pt>
                <c:pt idx="427">
                  <c:v>-13.639264347349236</c:v>
                </c:pt>
                <c:pt idx="428">
                  <c:v>-13.667560757617302</c:v>
                </c:pt>
                <c:pt idx="429">
                  <c:v>-13.695702621536483</c:v>
                </c:pt>
                <c:pt idx="430">
                  <c:v>-13.723691235932696</c:v>
                </c:pt>
                <c:pt idx="431">
                  <c:v>-13.751527882271004</c:v>
                </c:pt>
                <c:pt idx="432">
                  <c:v>-13.77921382688722</c:v>
                </c:pt>
                <c:pt idx="433">
                  <c:v>-13.806750321215542</c:v>
                </c:pt>
                <c:pt idx="434">
                  <c:v>-13.834138602012056</c:v>
                </c:pt>
                <c:pt idx="435">
                  <c:v>-13.861379891574249</c:v>
                </c:pt>
                <c:pt idx="436">
                  <c:v>-13.888475397956714</c:v>
                </c:pt>
                <c:pt idx="437">
                  <c:v>-13.915426315182968</c:v>
                </c:pt>
                <c:pt idx="438">
                  <c:v>-13.942233823453559</c:v>
                </c:pt>
                <c:pt idx="439">
                  <c:v>-13.968899089350511</c:v>
                </c:pt>
                <c:pt idx="440">
                  <c:v>-13.995423266038149</c:v>
                </c:pt>
                <c:pt idx="441">
                  <c:v>-14.021807493460452</c:v>
                </c:pt>
                <c:pt idx="442">
                  <c:v>-14.048052898534905</c:v>
                </c:pt>
                <c:pt idx="443">
                  <c:v>-14.074160595342986</c:v>
                </c:pt>
                <c:pt idx="444">
                  <c:v>-14.10013168531732</c:v>
                </c:pt>
                <c:pt idx="445">
                  <c:v>-14.125967257425604</c:v>
                </c:pt>
                <c:pt idx="446">
                  <c:v>-14.151668388351336</c:v>
                </c:pt>
                <c:pt idx="447">
                  <c:v>-14.177236142671379</c:v>
                </c:pt>
                <c:pt idx="448">
                  <c:v>-14.202671573030511</c:v>
                </c:pt>
                <c:pt idx="449">
                  <c:v>-14.227975720312928</c:v>
                </c:pt>
                <c:pt idx="450">
                  <c:v>-14.253149613810823</c:v>
                </c:pt>
                <c:pt idx="451">
                  <c:v>-14.27819427139006</c:v>
                </c:pt>
                <c:pt idx="452">
                  <c:v>-14.303110699653026</c:v>
                </c:pt>
                <c:pt idx="453">
                  <c:v>-14.327899894098682</c:v>
                </c:pt>
                <c:pt idx="454">
                  <c:v>-14.35256283927991</c:v>
                </c:pt>
                <c:pt idx="455">
                  <c:v>-14.377100508958183</c:v>
                </c:pt>
                <c:pt idx="456">
                  <c:v>-14.401513866255568</c:v>
                </c:pt>
                <c:pt idx="457">
                  <c:v>-14.425803863804283</c:v>
                </c:pt>
                <c:pt idx="458">
                  <c:v>-14.449971443893553</c:v>
                </c:pt>
                <c:pt idx="459">
                  <c:v>-14.474017538614131</c:v>
                </c:pt>
                <c:pt idx="460">
                  <c:v>-14.497943070000357</c:v>
                </c:pt>
                <c:pt idx="461">
                  <c:v>-14.521748950169806</c:v>
                </c:pt>
                <c:pt idx="462">
                  <c:v>-14.545436081460645</c:v>
                </c:pt>
                <c:pt idx="463">
                  <c:v>-14.569005356566677</c:v>
                </c:pt>
                <c:pt idx="464">
                  <c:v>-14.592457658670146</c:v>
                </c:pt>
                <c:pt idx="465">
                  <c:v>-14.615793861572319</c:v>
                </c:pt>
                <c:pt idx="466">
                  <c:v>-14.639014829821946</c:v>
                </c:pt>
                <c:pt idx="467">
                  <c:v>-14.662121418841584</c:v>
                </c:pt>
                <c:pt idx="468">
                  <c:v>-14.685114475051828</c:v>
                </c:pt>
                <c:pt idx="469">
                  <c:v>-14.707994835993489</c:v>
                </c:pt>
                <c:pt idx="470">
                  <c:v>-14.730763330447843</c:v>
                </c:pt>
                <c:pt idx="471">
                  <c:v>-14.753420778554817</c:v>
                </c:pt>
                <c:pt idx="472">
                  <c:v>-14.775967991929313</c:v>
                </c:pt>
                <c:pt idx="473">
                  <c:v>-14.79840577377562</c:v>
                </c:pt>
                <c:pt idx="474">
                  <c:v>-14.820734918999992</c:v>
                </c:pt>
                <c:pt idx="475">
                  <c:v>-14.842956214321335</c:v>
                </c:pt>
                <c:pt idx="476">
                  <c:v>-14.865070438380211</c:v>
                </c:pt>
                <c:pt idx="477">
                  <c:v>-14.887078361846019</c:v>
                </c:pt>
                <c:pt idx="478">
                  <c:v>-14.908980747522433</c:v>
                </c:pt>
                <c:pt idx="479">
                  <c:v>-14.930778350451243</c:v>
                </c:pt>
                <c:pt idx="480">
                  <c:v>-14.952471918014435</c:v>
                </c:pt>
                <c:pt idx="481">
                  <c:v>-14.974062190034726</c:v>
                </c:pt>
                <c:pt idx="482">
                  <c:v>-14.995549898874431</c:v>
                </c:pt>
                <c:pt idx="483">
                  <c:v>-15.016935769532827</c:v>
                </c:pt>
                <c:pt idx="484">
                  <c:v>-15.038220519741918</c:v>
                </c:pt>
                <c:pt idx="485">
                  <c:v>-15.059404860060736</c:v>
                </c:pt>
                <c:pt idx="486">
                  <c:v>-15.080489493968127</c:v>
                </c:pt>
                <c:pt idx="487">
                  <c:v>-15.101475117954102</c:v>
                </c:pt>
                <c:pt idx="488">
                  <c:v>-15.122362421609733</c:v>
                </c:pt>
                <c:pt idx="489">
                  <c:v>-15.143152087715663</c:v>
                </c:pt>
                <c:pt idx="490">
                  <c:v>-15.163844792329266</c:v>
                </c:pt>
                <c:pt idx="491">
                  <c:v>-15.18444120487035</c:v>
                </c:pt>
                <c:pt idx="492">
                  <c:v>-15.204941988205665</c:v>
                </c:pt>
                <c:pt idx="493">
                  <c:v>-15.225347798732018</c:v>
                </c:pt>
                <c:pt idx="494">
                  <c:v>-15.24565928645811</c:v>
                </c:pt>
                <c:pt idx="495">
                  <c:v>-15.265877095085171</c:v>
                </c:pt>
                <c:pt idx="496">
                  <c:v>-15.286001862086273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7D6-4B45-8AB7-801EA16E47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10696208"/>
        <c:axId val="1771928288"/>
      </c:scatterChart>
      <c:scatterChart>
        <c:scatterStyle val="lineMarker"/>
        <c:varyColors val="0"/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演算処理!$AG$32:$AG$528</c:f>
              <c:numCache>
                <c:formatCode>General</c:formatCode>
                <c:ptCount val="497"/>
                <c:pt idx="0">
                  <c:v>0.9</c:v>
                </c:pt>
                <c:pt idx="1">
                  <c:v>0.90049999999999997</c:v>
                </c:pt>
                <c:pt idx="2">
                  <c:v>0.90099999999999991</c:v>
                </c:pt>
                <c:pt idx="3">
                  <c:v>0.90149999999999986</c:v>
                </c:pt>
                <c:pt idx="4">
                  <c:v>0.9019999999999998</c:v>
                </c:pt>
                <c:pt idx="5">
                  <c:v>0.90249999999999975</c:v>
                </c:pt>
                <c:pt idx="6">
                  <c:v>0.90299999999999969</c:v>
                </c:pt>
                <c:pt idx="7">
                  <c:v>0.90349999999999964</c:v>
                </c:pt>
                <c:pt idx="8">
                  <c:v>0.90399999999999958</c:v>
                </c:pt>
                <c:pt idx="9">
                  <c:v>0.90449999999999953</c:v>
                </c:pt>
                <c:pt idx="10">
                  <c:v>0.90499999999999947</c:v>
                </c:pt>
                <c:pt idx="11">
                  <c:v>0.90549999999999942</c:v>
                </c:pt>
                <c:pt idx="12">
                  <c:v>0.90599999999999936</c:v>
                </c:pt>
                <c:pt idx="13">
                  <c:v>0.90649999999999931</c:v>
                </c:pt>
                <c:pt idx="14">
                  <c:v>0.90699999999999925</c:v>
                </c:pt>
                <c:pt idx="15">
                  <c:v>0.9074999999999992</c:v>
                </c:pt>
                <c:pt idx="16">
                  <c:v>0.90799999999999914</c:v>
                </c:pt>
                <c:pt idx="17">
                  <c:v>0.90849999999999909</c:v>
                </c:pt>
                <c:pt idx="18">
                  <c:v>0.90899999999999903</c:v>
                </c:pt>
                <c:pt idx="19">
                  <c:v>0.90949999999999898</c:v>
                </c:pt>
                <c:pt idx="20">
                  <c:v>0.90999999999999892</c:v>
                </c:pt>
                <c:pt idx="21">
                  <c:v>0.91049999999999887</c:v>
                </c:pt>
                <c:pt idx="22">
                  <c:v>0.91099999999999881</c:v>
                </c:pt>
                <c:pt idx="23">
                  <c:v>0.91149999999999876</c:v>
                </c:pt>
                <c:pt idx="24">
                  <c:v>0.9119999999999987</c:v>
                </c:pt>
                <c:pt idx="25">
                  <c:v>0.91249999999999865</c:v>
                </c:pt>
                <c:pt idx="26">
                  <c:v>0.91299999999999859</c:v>
                </c:pt>
                <c:pt idx="27">
                  <c:v>0.91349999999999854</c:v>
                </c:pt>
                <c:pt idx="28">
                  <c:v>0.91399999999999848</c:v>
                </c:pt>
                <c:pt idx="29">
                  <c:v>0.91449999999999843</c:v>
                </c:pt>
                <c:pt idx="30">
                  <c:v>0.91499999999999837</c:v>
                </c:pt>
                <c:pt idx="31">
                  <c:v>0.91549999999999832</c:v>
                </c:pt>
                <c:pt idx="32">
                  <c:v>0.91599999999999826</c:v>
                </c:pt>
                <c:pt idx="33">
                  <c:v>0.9164999999999982</c:v>
                </c:pt>
                <c:pt idx="34">
                  <c:v>0.91699999999999815</c:v>
                </c:pt>
                <c:pt idx="35">
                  <c:v>0.91749999999999809</c:v>
                </c:pt>
                <c:pt idx="36">
                  <c:v>0.91799999999999804</c:v>
                </c:pt>
                <c:pt idx="37">
                  <c:v>0.91849999999999798</c:v>
                </c:pt>
                <c:pt idx="38">
                  <c:v>0.91899999999999793</c:v>
                </c:pt>
                <c:pt idx="39">
                  <c:v>0.91949999999999787</c:v>
                </c:pt>
                <c:pt idx="40">
                  <c:v>0.91999999999999782</c:v>
                </c:pt>
                <c:pt idx="41">
                  <c:v>0.92049999999999776</c:v>
                </c:pt>
                <c:pt idx="42">
                  <c:v>0.92099999999999771</c:v>
                </c:pt>
                <c:pt idx="43">
                  <c:v>0.92149999999999765</c:v>
                </c:pt>
                <c:pt idx="44">
                  <c:v>0.9219999999999976</c:v>
                </c:pt>
                <c:pt idx="45">
                  <c:v>0.92249999999999754</c:v>
                </c:pt>
                <c:pt idx="46">
                  <c:v>0.92299999999999749</c:v>
                </c:pt>
                <c:pt idx="47">
                  <c:v>0.92349999999999743</c:v>
                </c:pt>
                <c:pt idx="48">
                  <c:v>0.92399999999999738</c:v>
                </c:pt>
                <c:pt idx="49">
                  <c:v>0.92449999999999732</c:v>
                </c:pt>
                <c:pt idx="50">
                  <c:v>0.92499999999999727</c:v>
                </c:pt>
                <c:pt idx="51">
                  <c:v>0.92549999999999721</c:v>
                </c:pt>
                <c:pt idx="52">
                  <c:v>0.92599999999999716</c:v>
                </c:pt>
                <c:pt idx="53">
                  <c:v>0.9264999999999971</c:v>
                </c:pt>
                <c:pt idx="54">
                  <c:v>0.92699999999999705</c:v>
                </c:pt>
                <c:pt idx="55">
                  <c:v>0.92749999999999699</c:v>
                </c:pt>
                <c:pt idx="56">
                  <c:v>0.92799999999999694</c:v>
                </c:pt>
                <c:pt idx="57">
                  <c:v>0.92849999999999688</c:v>
                </c:pt>
                <c:pt idx="58">
                  <c:v>0.92899999999999683</c:v>
                </c:pt>
                <c:pt idx="59">
                  <c:v>0.92949999999999677</c:v>
                </c:pt>
                <c:pt idx="60">
                  <c:v>0.92999999999999672</c:v>
                </c:pt>
                <c:pt idx="61">
                  <c:v>0.93049999999999666</c:v>
                </c:pt>
                <c:pt idx="62">
                  <c:v>0.93099999999999661</c:v>
                </c:pt>
                <c:pt idx="63">
                  <c:v>0.93149999999999655</c:v>
                </c:pt>
                <c:pt idx="64">
                  <c:v>0.9319999999999965</c:v>
                </c:pt>
                <c:pt idx="65">
                  <c:v>0.93249999999999644</c:v>
                </c:pt>
                <c:pt idx="66">
                  <c:v>0.93299999999999639</c:v>
                </c:pt>
                <c:pt idx="67">
                  <c:v>0.93349999999999633</c:v>
                </c:pt>
                <c:pt idx="68">
                  <c:v>0.93399999999999628</c:v>
                </c:pt>
                <c:pt idx="69">
                  <c:v>0.93449999999999622</c:v>
                </c:pt>
                <c:pt idx="70">
                  <c:v>0.93499999999999617</c:v>
                </c:pt>
                <c:pt idx="71">
                  <c:v>0.93549999999999611</c:v>
                </c:pt>
                <c:pt idx="72">
                  <c:v>0.93599999999999606</c:v>
                </c:pt>
                <c:pt idx="73">
                  <c:v>0.936499999999996</c:v>
                </c:pt>
                <c:pt idx="74">
                  <c:v>0.93699999999999595</c:v>
                </c:pt>
                <c:pt idx="75">
                  <c:v>0.93749999999999589</c:v>
                </c:pt>
                <c:pt idx="76">
                  <c:v>0.93799999999999584</c:v>
                </c:pt>
                <c:pt idx="77">
                  <c:v>0.93849999999999578</c:v>
                </c:pt>
                <c:pt idx="78">
                  <c:v>0.93899999999999573</c:v>
                </c:pt>
                <c:pt idx="79">
                  <c:v>0.93949999999999567</c:v>
                </c:pt>
                <c:pt idx="80">
                  <c:v>0.93999999999999562</c:v>
                </c:pt>
                <c:pt idx="81">
                  <c:v>0.94049999999999556</c:v>
                </c:pt>
                <c:pt idx="82">
                  <c:v>0.94099999999999551</c:v>
                </c:pt>
                <c:pt idx="83">
                  <c:v>0.94149999999999545</c:v>
                </c:pt>
                <c:pt idx="84">
                  <c:v>0.9419999999999954</c:v>
                </c:pt>
                <c:pt idx="85">
                  <c:v>0.94249999999999534</c:v>
                </c:pt>
                <c:pt idx="86">
                  <c:v>0.94299999999999529</c:v>
                </c:pt>
                <c:pt idx="87">
                  <c:v>0.94349999999999523</c:v>
                </c:pt>
                <c:pt idx="88">
                  <c:v>0.94399999999999518</c:v>
                </c:pt>
                <c:pt idx="89">
                  <c:v>0.94449999999999512</c:v>
                </c:pt>
                <c:pt idx="90">
                  <c:v>0.94499999999999507</c:v>
                </c:pt>
                <c:pt idx="91">
                  <c:v>0.94549999999999501</c:v>
                </c:pt>
                <c:pt idx="92">
                  <c:v>0.94599999999999496</c:v>
                </c:pt>
                <c:pt idx="93">
                  <c:v>0.9464999999999949</c:v>
                </c:pt>
                <c:pt idx="94">
                  <c:v>0.94699999999999485</c:v>
                </c:pt>
                <c:pt idx="95">
                  <c:v>0.94749999999999479</c:v>
                </c:pt>
                <c:pt idx="96">
                  <c:v>0.94799999999999474</c:v>
                </c:pt>
                <c:pt idx="97">
                  <c:v>0.94849999999999468</c:v>
                </c:pt>
                <c:pt idx="98">
                  <c:v>0.94899999999999463</c:v>
                </c:pt>
                <c:pt idx="99">
                  <c:v>0.94949999999999457</c:v>
                </c:pt>
                <c:pt idx="100">
                  <c:v>0.94999999999999452</c:v>
                </c:pt>
                <c:pt idx="101">
                  <c:v>0.95049999999999446</c:v>
                </c:pt>
                <c:pt idx="102">
                  <c:v>0.95099999999999441</c:v>
                </c:pt>
                <c:pt idx="103">
                  <c:v>0.95149999999999435</c:v>
                </c:pt>
                <c:pt idx="104">
                  <c:v>0.9519999999999943</c:v>
                </c:pt>
                <c:pt idx="105">
                  <c:v>0.95249999999999424</c:v>
                </c:pt>
                <c:pt idx="106">
                  <c:v>0.95299999999999419</c:v>
                </c:pt>
                <c:pt idx="107">
                  <c:v>0.95349999999999413</c:v>
                </c:pt>
                <c:pt idx="108">
                  <c:v>0.95399999999999407</c:v>
                </c:pt>
                <c:pt idx="109">
                  <c:v>0.95449999999999402</c:v>
                </c:pt>
                <c:pt idx="110">
                  <c:v>0.95499999999999396</c:v>
                </c:pt>
                <c:pt idx="111">
                  <c:v>0.95549999999999391</c:v>
                </c:pt>
                <c:pt idx="112">
                  <c:v>0.95599999999999385</c:v>
                </c:pt>
                <c:pt idx="113">
                  <c:v>0.9564999999999938</c:v>
                </c:pt>
                <c:pt idx="114">
                  <c:v>0.95699999999999374</c:v>
                </c:pt>
                <c:pt idx="115">
                  <c:v>0.95749999999999369</c:v>
                </c:pt>
                <c:pt idx="116">
                  <c:v>0.95799999999999363</c:v>
                </c:pt>
                <c:pt idx="117">
                  <c:v>0.95849999999999358</c:v>
                </c:pt>
                <c:pt idx="118">
                  <c:v>0.95899999999999352</c:v>
                </c:pt>
                <c:pt idx="119">
                  <c:v>0.95949999999999347</c:v>
                </c:pt>
                <c:pt idx="120">
                  <c:v>0.95999999999999341</c:v>
                </c:pt>
                <c:pt idx="121">
                  <c:v>0.96049999999999336</c:v>
                </c:pt>
                <c:pt idx="122">
                  <c:v>0.9609999999999933</c:v>
                </c:pt>
                <c:pt idx="123">
                  <c:v>0.96149999999999325</c:v>
                </c:pt>
                <c:pt idx="124">
                  <c:v>0.96199999999999319</c:v>
                </c:pt>
                <c:pt idx="125">
                  <c:v>0.96249999999999314</c:v>
                </c:pt>
                <c:pt idx="126">
                  <c:v>0.96299999999999308</c:v>
                </c:pt>
                <c:pt idx="127">
                  <c:v>0.96349999999999303</c:v>
                </c:pt>
                <c:pt idx="128">
                  <c:v>0.96399999999999297</c:v>
                </c:pt>
                <c:pt idx="129">
                  <c:v>0.96449999999999292</c:v>
                </c:pt>
                <c:pt idx="130">
                  <c:v>0.96499999999999286</c:v>
                </c:pt>
                <c:pt idx="131">
                  <c:v>0.96549999999999281</c:v>
                </c:pt>
                <c:pt idx="132">
                  <c:v>0.96599999999999275</c:v>
                </c:pt>
                <c:pt idx="133">
                  <c:v>0.9664999999999927</c:v>
                </c:pt>
                <c:pt idx="134">
                  <c:v>0.96699999999999264</c:v>
                </c:pt>
                <c:pt idx="135">
                  <c:v>0.96749999999999259</c:v>
                </c:pt>
                <c:pt idx="136">
                  <c:v>0.96799999999999253</c:v>
                </c:pt>
                <c:pt idx="137">
                  <c:v>0.96849999999999248</c:v>
                </c:pt>
                <c:pt idx="138">
                  <c:v>0.96899999999999242</c:v>
                </c:pt>
                <c:pt idx="139">
                  <c:v>0.96949999999999237</c:v>
                </c:pt>
                <c:pt idx="140">
                  <c:v>0.96999999999999231</c:v>
                </c:pt>
                <c:pt idx="141">
                  <c:v>0.97049999999999226</c:v>
                </c:pt>
                <c:pt idx="142">
                  <c:v>0.9709999999999922</c:v>
                </c:pt>
                <c:pt idx="143">
                  <c:v>0.97149999999999215</c:v>
                </c:pt>
                <c:pt idx="144">
                  <c:v>0.97199999999999209</c:v>
                </c:pt>
                <c:pt idx="145">
                  <c:v>0.97249999999999204</c:v>
                </c:pt>
                <c:pt idx="146">
                  <c:v>0.97299999999999198</c:v>
                </c:pt>
                <c:pt idx="147">
                  <c:v>0.97349999999999193</c:v>
                </c:pt>
                <c:pt idx="148">
                  <c:v>0.97399999999999187</c:v>
                </c:pt>
                <c:pt idx="149">
                  <c:v>0.97449999999999182</c:v>
                </c:pt>
                <c:pt idx="150">
                  <c:v>0.97499999999999176</c:v>
                </c:pt>
                <c:pt idx="151">
                  <c:v>0.97549999999999171</c:v>
                </c:pt>
                <c:pt idx="152">
                  <c:v>0.97599999999999165</c:v>
                </c:pt>
                <c:pt idx="153">
                  <c:v>0.9764999999999916</c:v>
                </c:pt>
                <c:pt idx="154">
                  <c:v>0.97699999999999154</c:v>
                </c:pt>
                <c:pt idx="155">
                  <c:v>0.97749999999999149</c:v>
                </c:pt>
                <c:pt idx="156">
                  <c:v>0.97799999999999143</c:v>
                </c:pt>
                <c:pt idx="157">
                  <c:v>0.97849999999999138</c:v>
                </c:pt>
                <c:pt idx="158">
                  <c:v>0.97899999999999132</c:v>
                </c:pt>
                <c:pt idx="159">
                  <c:v>0.97949999999999127</c:v>
                </c:pt>
                <c:pt idx="160">
                  <c:v>0.97999999999999121</c:v>
                </c:pt>
                <c:pt idx="161">
                  <c:v>0.98049999999999116</c:v>
                </c:pt>
                <c:pt idx="162">
                  <c:v>0.9809999999999911</c:v>
                </c:pt>
                <c:pt idx="163">
                  <c:v>0.98149999999999105</c:v>
                </c:pt>
                <c:pt idx="164">
                  <c:v>0.98199999999999099</c:v>
                </c:pt>
                <c:pt idx="165">
                  <c:v>0.98249999999999094</c:v>
                </c:pt>
                <c:pt idx="166">
                  <c:v>0.98299999999999088</c:v>
                </c:pt>
                <c:pt idx="167">
                  <c:v>0.98349999999999083</c:v>
                </c:pt>
                <c:pt idx="168">
                  <c:v>0.98399999999999077</c:v>
                </c:pt>
                <c:pt idx="169">
                  <c:v>0.98449999999999072</c:v>
                </c:pt>
                <c:pt idx="170">
                  <c:v>0.98499999999999066</c:v>
                </c:pt>
                <c:pt idx="171">
                  <c:v>0.98549999999999061</c:v>
                </c:pt>
                <c:pt idx="172">
                  <c:v>0.98599999999999055</c:v>
                </c:pt>
                <c:pt idx="173">
                  <c:v>0.9864999999999905</c:v>
                </c:pt>
                <c:pt idx="174">
                  <c:v>0.98699999999999044</c:v>
                </c:pt>
                <c:pt idx="175">
                  <c:v>0.98749999999999039</c:v>
                </c:pt>
                <c:pt idx="176">
                  <c:v>0.98799999999999033</c:v>
                </c:pt>
                <c:pt idx="177">
                  <c:v>0.98849999999999028</c:v>
                </c:pt>
                <c:pt idx="178">
                  <c:v>0.98899999999999022</c:v>
                </c:pt>
                <c:pt idx="179">
                  <c:v>0.98949999999999017</c:v>
                </c:pt>
                <c:pt idx="180">
                  <c:v>0.98999999999999011</c:v>
                </c:pt>
                <c:pt idx="181">
                  <c:v>0.99049999999999006</c:v>
                </c:pt>
                <c:pt idx="182">
                  <c:v>0.99099999999999</c:v>
                </c:pt>
                <c:pt idx="183">
                  <c:v>0.99149999999998994</c:v>
                </c:pt>
                <c:pt idx="184">
                  <c:v>0.99199999999998989</c:v>
                </c:pt>
                <c:pt idx="185">
                  <c:v>0.99249999999998983</c:v>
                </c:pt>
                <c:pt idx="186">
                  <c:v>0.99299999999998978</c:v>
                </c:pt>
                <c:pt idx="187">
                  <c:v>0.99349999999998972</c:v>
                </c:pt>
                <c:pt idx="188">
                  <c:v>0.99399999999998967</c:v>
                </c:pt>
                <c:pt idx="189">
                  <c:v>0.99449999999998961</c:v>
                </c:pt>
                <c:pt idx="190">
                  <c:v>0.99499999999998956</c:v>
                </c:pt>
                <c:pt idx="191">
                  <c:v>0.9954999999999895</c:v>
                </c:pt>
                <c:pt idx="192">
                  <c:v>0.99599999999998945</c:v>
                </c:pt>
                <c:pt idx="193">
                  <c:v>0.99649999999998939</c:v>
                </c:pt>
                <c:pt idx="194">
                  <c:v>0.99699999999998934</c:v>
                </c:pt>
                <c:pt idx="195">
                  <c:v>0.99749999999998928</c:v>
                </c:pt>
                <c:pt idx="196">
                  <c:v>0.99799999999998923</c:v>
                </c:pt>
                <c:pt idx="197">
                  <c:v>0.99849999999998917</c:v>
                </c:pt>
                <c:pt idx="198">
                  <c:v>0.99899999999998912</c:v>
                </c:pt>
                <c:pt idx="199">
                  <c:v>0.99949999999998906</c:v>
                </c:pt>
                <c:pt idx="200">
                  <c:v>0.99999999999998901</c:v>
                </c:pt>
                <c:pt idx="201">
                  <c:v>1.0004999999999891</c:v>
                </c:pt>
                <c:pt idx="202">
                  <c:v>1.000999999999989</c:v>
                </c:pt>
                <c:pt idx="203">
                  <c:v>1.001499999999989</c:v>
                </c:pt>
                <c:pt idx="204">
                  <c:v>1.0019999999999889</c:v>
                </c:pt>
                <c:pt idx="205">
                  <c:v>1.0024999999999888</c:v>
                </c:pt>
                <c:pt idx="206">
                  <c:v>1.0029999999999888</c:v>
                </c:pt>
                <c:pt idx="207">
                  <c:v>1.0034999999999887</c:v>
                </c:pt>
                <c:pt idx="208">
                  <c:v>1.0039999999999887</c:v>
                </c:pt>
                <c:pt idx="209">
                  <c:v>1.0044999999999886</c:v>
                </c:pt>
                <c:pt idx="210">
                  <c:v>1.0049999999999886</c:v>
                </c:pt>
                <c:pt idx="211">
                  <c:v>1.0054999999999885</c:v>
                </c:pt>
                <c:pt idx="212">
                  <c:v>1.0059999999999885</c:v>
                </c:pt>
                <c:pt idx="213">
                  <c:v>1.0064999999999884</c:v>
                </c:pt>
                <c:pt idx="214">
                  <c:v>1.0069999999999883</c:v>
                </c:pt>
                <c:pt idx="215">
                  <c:v>1.0074999999999883</c:v>
                </c:pt>
                <c:pt idx="216">
                  <c:v>1.0079999999999882</c:v>
                </c:pt>
                <c:pt idx="217">
                  <c:v>1.0084999999999882</c:v>
                </c:pt>
                <c:pt idx="218">
                  <c:v>1.0089999999999881</c:v>
                </c:pt>
                <c:pt idx="219">
                  <c:v>1.0094999999999881</c:v>
                </c:pt>
                <c:pt idx="220">
                  <c:v>1.009999999999988</c:v>
                </c:pt>
                <c:pt idx="221">
                  <c:v>1.010499999999988</c:v>
                </c:pt>
                <c:pt idx="222">
                  <c:v>1.0109999999999879</c:v>
                </c:pt>
                <c:pt idx="223">
                  <c:v>1.0114999999999879</c:v>
                </c:pt>
                <c:pt idx="224">
                  <c:v>1.0119999999999878</c:v>
                </c:pt>
                <c:pt idx="225">
                  <c:v>1.0124999999999877</c:v>
                </c:pt>
                <c:pt idx="226">
                  <c:v>1.0129999999999877</c:v>
                </c:pt>
                <c:pt idx="227">
                  <c:v>1.0134999999999876</c:v>
                </c:pt>
                <c:pt idx="228">
                  <c:v>1.0139999999999876</c:v>
                </c:pt>
                <c:pt idx="229">
                  <c:v>1.0144999999999875</c:v>
                </c:pt>
                <c:pt idx="230">
                  <c:v>1.0149999999999875</c:v>
                </c:pt>
                <c:pt idx="231">
                  <c:v>1.0154999999999874</c:v>
                </c:pt>
                <c:pt idx="232">
                  <c:v>1.0159999999999874</c:v>
                </c:pt>
                <c:pt idx="233">
                  <c:v>1.0164999999999873</c:v>
                </c:pt>
                <c:pt idx="234">
                  <c:v>1.0169999999999872</c:v>
                </c:pt>
                <c:pt idx="235">
                  <c:v>1.0174999999999872</c:v>
                </c:pt>
                <c:pt idx="236">
                  <c:v>1.0179999999999871</c:v>
                </c:pt>
                <c:pt idx="237">
                  <c:v>1.0184999999999871</c:v>
                </c:pt>
                <c:pt idx="238">
                  <c:v>1.018999999999987</c:v>
                </c:pt>
                <c:pt idx="239">
                  <c:v>1.019499999999987</c:v>
                </c:pt>
                <c:pt idx="240">
                  <c:v>1.0199999999999869</c:v>
                </c:pt>
                <c:pt idx="241">
                  <c:v>1.0204999999999869</c:v>
                </c:pt>
                <c:pt idx="242">
                  <c:v>1.0209999999999868</c:v>
                </c:pt>
                <c:pt idx="243">
                  <c:v>1.0214999999999868</c:v>
                </c:pt>
                <c:pt idx="244">
                  <c:v>1.0219999999999867</c:v>
                </c:pt>
                <c:pt idx="245">
                  <c:v>1.0224999999999866</c:v>
                </c:pt>
                <c:pt idx="246">
                  <c:v>1.0229999999999866</c:v>
                </c:pt>
                <c:pt idx="247">
                  <c:v>1.0234999999999865</c:v>
                </c:pt>
                <c:pt idx="248">
                  <c:v>1.0239999999999865</c:v>
                </c:pt>
                <c:pt idx="249">
                  <c:v>1.0244999999999864</c:v>
                </c:pt>
                <c:pt idx="250">
                  <c:v>1.0249999999999864</c:v>
                </c:pt>
                <c:pt idx="251">
                  <c:v>1.0254999999999863</c:v>
                </c:pt>
                <c:pt idx="252">
                  <c:v>1.0259999999999863</c:v>
                </c:pt>
                <c:pt idx="253">
                  <c:v>1.0264999999999862</c:v>
                </c:pt>
                <c:pt idx="254">
                  <c:v>1.0269999999999861</c:v>
                </c:pt>
                <c:pt idx="255">
                  <c:v>1.0274999999999861</c:v>
                </c:pt>
                <c:pt idx="256">
                  <c:v>1.027999999999986</c:v>
                </c:pt>
                <c:pt idx="257">
                  <c:v>1.028499999999986</c:v>
                </c:pt>
                <c:pt idx="258">
                  <c:v>1.0289999999999859</c:v>
                </c:pt>
                <c:pt idx="259">
                  <c:v>1.0294999999999859</c:v>
                </c:pt>
                <c:pt idx="260">
                  <c:v>1.0299999999999858</c:v>
                </c:pt>
                <c:pt idx="261">
                  <c:v>1.0304999999999858</c:v>
                </c:pt>
                <c:pt idx="262">
                  <c:v>1.0309999999999857</c:v>
                </c:pt>
                <c:pt idx="263">
                  <c:v>1.0314999999999857</c:v>
                </c:pt>
                <c:pt idx="264">
                  <c:v>1.0319999999999856</c:v>
                </c:pt>
                <c:pt idx="265">
                  <c:v>1.0324999999999855</c:v>
                </c:pt>
                <c:pt idx="266">
                  <c:v>1.0329999999999855</c:v>
                </c:pt>
                <c:pt idx="267">
                  <c:v>1.0334999999999854</c:v>
                </c:pt>
                <c:pt idx="268">
                  <c:v>1.0339999999999854</c:v>
                </c:pt>
                <c:pt idx="269">
                  <c:v>1.0344999999999853</c:v>
                </c:pt>
                <c:pt idx="270">
                  <c:v>1.0349999999999853</c:v>
                </c:pt>
                <c:pt idx="271">
                  <c:v>1.0354999999999852</c:v>
                </c:pt>
                <c:pt idx="272">
                  <c:v>1.0359999999999852</c:v>
                </c:pt>
                <c:pt idx="273">
                  <c:v>1.0364999999999851</c:v>
                </c:pt>
                <c:pt idx="274">
                  <c:v>1.036999999999985</c:v>
                </c:pt>
                <c:pt idx="275">
                  <c:v>1.037499999999985</c:v>
                </c:pt>
                <c:pt idx="276">
                  <c:v>1.0379999999999849</c:v>
                </c:pt>
                <c:pt idx="277">
                  <c:v>1.0384999999999849</c:v>
                </c:pt>
                <c:pt idx="278">
                  <c:v>1.0389999999999848</c:v>
                </c:pt>
                <c:pt idx="279">
                  <c:v>1.0394999999999848</c:v>
                </c:pt>
                <c:pt idx="280">
                  <c:v>1.0399999999999847</c:v>
                </c:pt>
                <c:pt idx="281">
                  <c:v>1.0404999999999847</c:v>
                </c:pt>
                <c:pt idx="282">
                  <c:v>1.0409999999999846</c:v>
                </c:pt>
                <c:pt idx="283">
                  <c:v>1.0414999999999845</c:v>
                </c:pt>
                <c:pt idx="284">
                  <c:v>1.0419999999999845</c:v>
                </c:pt>
                <c:pt idx="285">
                  <c:v>1.0424999999999844</c:v>
                </c:pt>
                <c:pt idx="286">
                  <c:v>1.0429999999999844</c:v>
                </c:pt>
                <c:pt idx="287">
                  <c:v>1.0434999999999843</c:v>
                </c:pt>
                <c:pt idx="288">
                  <c:v>1.0439999999999843</c:v>
                </c:pt>
                <c:pt idx="289">
                  <c:v>1.0444999999999842</c:v>
                </c:pt>
                <c:pt idx="290">
                  <c:v>1.0449999999999842</c:v>
                </c:pt>
                <c:pt idx="291">
                  <c:v>1.0454999999999841</c:v>
                </c:pt>
                <c:pt idx="292">
                  <c:v>1.0459999999999841</c:v>
                </c:pt>
                <c:pt idx="293">
                  <c:v>1.046499999999984</c:v>
                </c:pt>
                <c:pt idx="294">
                  <c:v>1.0469999999999839</c:v>
                </c:pt>
                <c:pt idx="295">
                  <c:v>1.0474999999999839</c:v>
                </c:pt>
                <c:pt idx="296">
                  <c:v>1.0479999999999838</c:v>
                </c:pt>
                <c:pt idx="297">
                  <c:v>1.0484999999999838</c:v>
                </c:pt>
                <c:pt idx="298">
                  <c:v>1.0489999999999837</c:v>
                </c:pt>
                <c:pt idx="299">
                  <c:v>1.0494999999999837</c:v>
                </c:pt>
                <c:pt idx="300">
                  <c:v>1.0499999999999836</c:v>
                </c:pt>
                <c:pt idx="301">
                  <c:v>1.0504999999999836</c:v>
                </c:pt>
                <c:pt idx="302">
                  <c:v>1.0509999999999835</c:v>
                </c:pt>
                <c:pt idx="303">
                  <c:v>1.0514999999999834</c:v>
                </c:pt>
                <c:pt idx="304">
                  <c:v>1.0519999999999834</c:v>
                </c:pt>
                <c:pt idx="305">
                  <c:v>1.0524999999999833</c:v>
                </c:pt>
                <c:pt idx="306">
                  <c:v>1.0529999999999833</c:v>
                </c:pt>
                <c:pt idx="307">
                  <c:v>1.0534999999999832</c:v>
                </c:pt>
                <c:pt idx="308">
                  <c:v>1.0539999999999832</c:v>
                </c:pt>
                <c:pt idx="309">
                  <c:v>1.0544999999999831</c:v>
                </c:pt>
                <c:pt idx="310">
                  <c:v>1.0549999999999831</c:v>
                </c:pt>
                <c:pt idx="311">
                  <c:v>1.055499999999983</c:v>
                </c:pt>
                <c:pt idx="312">
                  <c:v>1.055999999999983</c:v>
                </c:pt>
                <c:pt idx="313">
                  <c:v>1.0564999999999829</c:v>
                </c:pt>
                <c:pt idx="314">
                  <c:v>1.0569999999999828</c:v>
                </c:pt>
                <c:pt idx="315">
                  <c:v>1.0574999999999828</c:v>
                </c:pt>
                <c:pt idx="316">
                  <c:v>1.0579999999999827</c:v>
                </c:pt>
                <c:pt idx="317">
                  <c:v>1.0584999999999827</c:v>
                </c:pt>
                <c:pt idx="318">
                  <c:v>1.0589999999999826</c:v>
                </c:pt>
                <c:pt idx="319">
                  <c:v>1.0594999999999826</c:v>
                </c:pt>
                <c:pt idx="320">
                  <c:v>1.0599999999999825</c:v>
                </c:pt>
                <c:pt idx="321">
                  <c:v>1.0604999999999825</c:v>
                </c:pt>
                <c:pt idx="322">
                  <c:v>1.0609999999999824</c:v>
                </c:pt>
                <c:pt idx="323">
                  <c:v>1.0614999999999823</c:v>
                </c:pt>
                <c:pt idx="324">
                  <c:v>1.0619999999999823</c:v>
                </c:pt>
                <c:pt idx="325">
                  <c:v>1.0624999999999822</c:v>
                </c:pt>
                <c:pt idx="326">
                  <c:v>1.0629999999999822</c:v>
                </c:pt>
                <c:pt idx="327">
                  <c:v>1.0634999999999821</c:v>
                </c:pt>
                <c:pt idx="328">
                  <c:v>1.0639999999999821</c:v>
                </c:pt>
                <c:pt idx="329">
                  <c:v>1.064499999999982</c:v>
                </c:pt>
                <c:pt idx="330">
                  <c:v>1.064999999999982</c:v>
                </c:pt>
                <c:pt idx="331">
                  <c:v>1.0654999999999819</c:v>
                </c:pt>
                <c:pt idx="332">
                  <c:v>1.0659999999999819</c:v>
                </c:pt>
                <c:pt idx="333">
                  <c:v>1.0664999999999818</c:v>
                </c:pt>
                <c:pt idx="334">
                  <c:v>1.0669999999999817</c:v>
                </c:pt>
                <c:pt idx="335">
                  <c:v>1.0674999999999817</c:v>
                </c:pt>
                <c:pt idx="336">
                  <c:v>1.0679999999999816</c:v>
                </c:pt>
                <c:pt idx="337">
                  <c:v>1.0684999999999816</c:v>
                </c:pt>
                <c:pt idx="338">
                  <c:v>1.0689999999999815</c:v>
                </c:pt>
                <c:pt idx="339">
                  <c:v>1.0694999999999815</c:v>
                </c:pt>
                <c:pt idx="340">
                  <c:v>1.0699999999999814</c:v>
                </c:pt>
                <c:pt idx="341">
                  <c:v>1.0704999999999814</c:v>
                </c:pt>
                <c:pt idx="342">
                  <c:v>1.0709999999999813</c:v>
                </c:pt>
                <c:pt idx="343">
                  <c:v>1.0714999999999812</c:v>
                </c:pt>
                <c:pt idx="344">
                  <c:v>1.0719999999999812</c:v>
                </c:pt>
                <c:pt idx="345">
                  <c:v>1.0724999999999811</c:v>
                </c:pt>
                <c:pt idx="346">
                  <c:v>1.0729999999999811</c:v>
                </c:pt>
                <c:pt idx="347">
                  <c:v>1.073499999999981</c:v>
                </c:pt>
                <c:pt idx="348">
                  <c:v>1.073999999999981</c:v>
                </c:pt>
                <c:pt idx="349">
                  <c:v>1.0744999999999809</c:v>
                </c:pt>
                <c:pt idx="350">
                  <c:v>1.0749999999999809</c:v>
                </c:pt>
                <c:pt idx="351">
                  <c:v>1.0754999999999808</c:v>
                </c:pt>
                <c:pt idx="352">
                  <c:v>1.0759999999999807</c:v>
                </c:pt>
                <c:pt idx="353">
                  <c:v>1.0764999999999807</c:v>
                </c:pt>
                <c:pt idx="354">
                  <c:v>1.0769999999999806</c:v>
                </c:pt>
                <c:pt idx="355">
                  <c:v>1.0774999999999806</c:v>
                </c:pt>
                <c:pt idx="356">
                  <c:v>1.0779999999999805</c:v>
                </c:pt>
                <c:pt idx="357">
                  <c:v>1.0784999999999805</c:v>
                </c:pt>
                <c:pt idx="358">
                  <c:v>1.0789999999999804</c:v>
                </c:pt>
                <c:pt idx="359">
                  <c:v>1.0794999999999804</c:v>
                </c:pt>
                <c:pt idx="360">
                  <c:v>1.0799999999999803</c:v>
                </c:pt>
                <c:pt idx="361">
                  <c:v>1.0804999999999803</c:v>
                </c:pt>
                <c:pt idx="362">
                  <c:v>1.0809999999999802</c:v>
                </c:pt>
                <c:pt idx="363">
                  <c:v>1.0814999999999801</c:v>
                </c:pt>
                <c:pt idx="364">
                  <c:v>1.0819999999999801</c:v>
                </c:pt>
                <c:pt idx="365">
                  <c:v>1.08249999999998</c:v>
                </c:pt>
                <c:pt idx="366">
                  <c:v>1.08299999999998</c:v>
                </c:pt>
                <c:pt idx="367">
                  <c:v>1.0834999999999799</c:v>
                </c:pt>
                <c:pt idx="368">
                  <c:v>1.0839999999999799</c:v>
                </c:pt>
                <c:pt idx="369">
                  <c:v>1.0844999999999798</c:v>
                </c:pt>
                <c:pt idx="370">
                  <c:v>1.0849999999999798</c:v>
                </c:pt>
                <c:pt idx="371">
                  <c:v>1.0854999999999797</c:v>
                </c:pt>
                <c:pt idx="372">
                  <c:v>1.0859999999999796</c:v>
                </c:pt>
                <c:pt idx="373">
                  <c:v>1.0864999999999796</c:v>
                </c:pt>
                <c:pt idx="374">
                  <c:v>1.0869999999999795</c:v>
                </c:pt>
                <c:pt idx="375">
                  <c:v>1.0874999999999795</c:v>
                </c:pt>
                <c:pt idx="376">
                  <c:v>1.0879999999999794</c:v>
                </c:pt>
                <c:pt idx="377">
                  <c:v>1.0884999999999794</c:v>
                </c:pt>
                <c:pt idx="378">
                  <c:v>1.0889999999999793</c:v>
                </c:pt>
                <c:pt idx="379">
                  <c:v>1.0894999999999793</c:v>
                </c:pt>
                <c:pt idx="380">
                  <c:v>1.0899999999999792</c:v>
                </c:pt>
                <c:pt idx="381">
                  <c:v>1.0904999999999792</c:v>
                </c:pt>
                <c:pt idx="382">
                  <c:v>1.0909999999999791</c:v>
                </c:pt>
                <c:pt idx="383">
                  <c:v>1.091499999999979</c:v>
                </c:pt>
                <c:pt idx="384">
                  <c:v>1.091999999999979</c:v>
                </c:pt>
                <c:pt idx="385">
                  <c:v>1.0924999999999789</c:v>
                </c:pt>
                <c:pt idx="386">
                  <c:v>1.0929999999999789</c:v>
                </c:pt>
                <c:pt idx="387">
                  <c:v>1.0934999999999788</c:v>
                </c:pt>
                <c:pt idx="388">
                  <c:v>1.0939999999999788</c:v>
                </c:pt>
                <c:pt idx="389">
                  <c:v>1.0944999999999787</c:v>
                </c:pt>
                <c:pt idx="390">
                  <c:v>1.0949999999999787</c:v>
                </c:pt>
                <c:pt idx="391">
                  <c:v>1.0954999999999786</c:v>
                </c:pt>
                <c:pt idx="392">
                  <c:v>1.0959999999999785</c:v>
                </c:pt>
                <c:pt idx="393">
                  <c:v>1.0964999999999785</c:v>
                </c:pt>
                <c:pt idx="394">
                  <c:v>1.0969999999999784</c:v>
                </c:pt>
                <c:pt idx="395">
                  <c:v>1.0974999999999784</c:v>
                </c:pt>
                <c:pt idx="396">
                  <c:v>1.0979999999999783</c:v>
                </c:pt>
                <c:pt idx="397">
                  <c:v>1.0984999999999783</c:v>
                </c:pt>
                <c:pt idx="398">
                  <c:v>1.0989999999999782</c:v>
                </c:pt>
                <c:pt idx="399">
                  <c:v>1.0994999999999782</c:v>
                </c:pt>
                <c:pt idx="400">
                  <c:v>1.0999999999999781</c:v>
                </c:pt>
                <c:pt idx="401">
                  <c:v>1.1004999999999781</c:v>
                </c:pt>
                <c:pt idx="402">
                  <c:v>1.100999999999978</c:v>
                </c:pt>
                <c:pt idx="403">
                  <c:v>1.1014999999999779</c:v>
                </c:pt>
                <c:pt idx="404">
                  <c:v>1.1019999999999779</c:v>
                </c:pt>
                <c:pt idx="405">
                  <c:v>1.1024999999999778</c:v>
                </c:pt>
                <c:pt idx="406">
                  <c:v>1.1029999999999778</c:v>
                </c:pt>
                <c:pt idx="407">
                  <c:v>1.1034999999999777</c:v>
                </c:pt>
                <c:pt idx="408">
                  <c:v>1.1039999999999777</c:v>
                </c:pt>
                <c:pt idx="409">
                  <c:v>1.1044999999999776</c:v>
                </c:pt>
                <c:pt idx="410">
                  <c:v>1.1049999999999776</c:v>
                </c:pt>
                <c:pt idx="411">
                  <c:v>1.1054999999999775</c:v>
                </c:pt>
                <c:pt idx="412">
                  <c:v>1.1059999999999774</c:v>
                </c:pt>
                <c:pt idx="413">
                  <c:v>1.1064999999999774</c:v>
                </c:pt>
                <c:pt idx="414">
                  <c:v>1.1069999999999773</c:v>
                </c:pt>
                <c:pt idx="415">
                  <c:v>1.1074999999999773</c:v>
                </c:pt>
                <c:pt idx="416">
                  <c:v>1.1079999999999772</c:v>
                </c:pt>
                <c:pt idx="417">
                  <c:v>1.1084999999999772</c:v>
                </c:pt>
                <c:pt idx="418">
                  <c:v>1.1089999999999771</c:v>
                </c:pt>
                <c:pt idx="419">
                  <c:v>1.1094999999999771</c:v>
                </c:pt>
                <c:pt idx="420">
                  <c:v>1.109999999999977</c:v>
                </c:pt>
                <c:pt idx="421">
                  <c:v>1.1104999999999769</c:v>
                </c:pt>
                <c:pt idx="422">
                  <c:v>1.1109999999999769</c:v>
                </c:pt>
                <c:pt idx="423">
                  <c:v>1.1114999999999768</c:v>
                </c:pt>
                <c:pt idx="424">
                  <c:v>1.1119999999999768</c:v>
                </c:pt>
                <c:pt idx="425">
                  <c:v>1.1124999999999767</c:v>
                </c:pt>
                <c:pt idx="426">
                  <c:v>1.1129999999999767</c:v>
                </c:pt>
                <c:pt idx="427">
                  <c:v>1.1134999999999766</c:v>
                </c:pt>
                <c:pt idx="428">
                  <c:v>1.1139999999999766</c:v>
                </c:pt>
                <c:pt idx="429">
                  <c:v>1.1144999999999765</c:v>
                </c:pt>
                <c:pt idx="430">
                  <c:v>1.1149999999999765</c:v>
                </c:pt>
                <c:pt idx="431">
                  <c:v>1.1154999999999764</c:v>
                </c:pt>
                <c:pt idx="432">
                  <c:v>1.1159999999999763</c:v>
                </c:pt>
                <c:pt idx="433">
                  <c:v>1.1164999999999763</c:v>
                </c:pt>
                <c:pt idx="434">
                  <c:v>1.1169999999999762</c:v>
                </c:pt>
                <c:pt idx="435">
                  <c:v>1.1174999999999762</c:v>
                </c:pt>
                <c:pt idx="436">
                  <c:v>1.1179999999999761</c:v>
                </c:pt>
                <c:pt idx="437">
                  <c:v>1.1184999999999761</c:v>
                </c:pt>
                <c:pt idx="438">
                  <c:v>1.118999999999976</c:v>
                </c:pt>
                <c:pt idx="439">
                  <c:v>1.119499999999976</c:v>
                </c:pt>
                <c:pt idx="440">
                  <c:v>1.1199999999999759</c:v>
                </c:pt>
                <c:pt idx="441">
                  <c:v>1.1204999999999758</c:v>
                </c:pt>
                <c:pt idx="442">
                  <c:v>1.1209999999999758</c:v>
                </c:pt>
                <c:pt idx="443">
                  <c:v>1.1214999999999757</c:v>
                </c:pt>
                <c:pt idx="444">
                  <c:v>1.1219999999999757</c:v>
                </c:pt>
                <c:pt idx="445">
                  <c:v>1.1224999999999756</c:v>
                </c:pt>
                <c:pt idx="446">
                  <c:v>1.1229999999999756</c:v>
                </c:pt>
                <c:pt idx="447">
                  <c:v>1.1234999999999755</c:v>
                </c:pt>
                <c:pt idx="448">
                  <c:v>1.1239999999999755</c:v>
                </c:pt>
                <c:pt idx="449">
                  <c:v>1.1244999999999754</c:v>
                </c:pt>
                <c:pt idx="450">
                  <c:v>1.1249999999999754</c:v>
                </c:pt>
                <c:pt idx="451">
                  <c:v>1.1254999999999753</c:v>
                </c:pt>
                <c:pt idx="452">
                  <c:v>1.1259999999999752</c:v>
                </c:pt>
                <c:pt idx="453">
                  <c:v>1.1264999999999752</c:v>
                </c:pt>
                <c:pt idx="454">
                  <c:v>1.1269999999999751</c:v>
                </c:pt>
                <c:pt idx="455">
                  <c:v>1.1274999999999751</c:v>
                </c:pt>
                <c:pt idx="456">
                  <c:v>1.127999999999975</c:v>
                </c:pt>
                <c:pt idx="457">
                  <c:v>1.128499999999975</c:v>
                </c:pt>
                <c:pt idx="458">
                  <c:v>1.1289999999999749</c:v>
                </c:pt>
                <c:pt idx="459">
                  <c:v>1.1294999999999749</c:v>
                </c:pt>
                <c:pt idx="460">
                  <c:v>1.1299999999999748</c:v>
                </c:pt>
                <c:pt idx="461">
                  <c:v>1.1304999999999747</c:v>
                </c:pt>
                <c:pt idx="462">
                  <c:v>1.1309999999999747</c:v>
                </c:pt>
                <c:pt idx="463">
                  <c:v>1.1314999999999746</c:v>
                </c:pt>
                <c:pt idx="464">
                  <c:v>1.1319999999999746</c:v>
                </c:pt>
                <c:pt idx="465">
                  <c:v>1.1324999999999745</c:v>
                </c:pt>
                <c:pt idx="466">
                  <c:v>1.1329999999999745</c:v>
                </c:pt>
                <c:pt idx="467">
                  <c:v>1.1334999999999744</c:v>
                </c:pt>
                <c:pt idx="468">
                  <c:v>1.1339999999999744</c:v>
                </c:pt>
                <c:pt idx="469">
                  <c:v>1.1344999999999743</c:v>
                </c:pt>
                <c:pt idx="470">
                  <c:v>1.1349999999999743</c:v>
                </c:pt>
                <c:pt idx="471">
                  <c:v>1.1354999999999742</c:v>
                </c:pt>
                <c:pt idx="472">
                  <c:v>1.1359999999999741</c:v>
                </c:pt>
                <c:pt idx="473">
                  <c:v>1.1364999999999741</c:v>
                </c:pt>
                <c:pt idx="474">
                  <c:v>1.136999999999974</c:v>
                </c:pt>
                <c:pt idx="475">
                  <c:v>1.137499999999974</c:v>
                </c:pt>
                <c:pt idx="476">
                  <c:v>1.1379999999999739</c:v>
                </c:pt>
                <c:pt idx="477">
                  <c:v>1.1384999999999739</c:v>
                </c:pt>
                <c:pt idx="478">
                  <c:v>1.1389999999999738</c:v>
                </c:pt>
                <c:pt idx="479">
                  <c:v>1.1394999999999738</c:v>
                </c:pt>
                <c:pt idx="480">
                  <c:v>1.1399999999999737</c:v>
                </c:pt>
                <c:pt idx="481">
                  <c:v>1.1404999999999736</c:v>
                </c:pt>
                <c:pt idx="482">
                  <c:v>1.1409999999999736</c:v>
                </c:pt>
                <c:pt idx="483">
                  <c:v>1.1414999999999735</c:v>
                </c:pt>
                <c:pt idx="484">
                  <c:v>1.1419999999999735</c:v>
                </c:pt>
                <c:pt idx="485">
                  <c:v>1.1424999999999734</c:v>
                </c:pt>
                <c:pt idx="486">
                  <c:v>1.1429999999999734</c:v>
                </c:pt>
                <c:pt idx="487">
                  <c:v>1.1434999999999733</c:v>
                </c:pt>
                <c:pt idx="488">
                  <c:v>1.1439999999999733</c:v>
                </c:pt>
                <c:pt idx="489">
                  <c:v>1.1444999999999732</c:v>
                </c:pt>
                <c:pt idx="490">
                  <c:v>1.1449999999999732</c:v>
                </c:pt>
                <c:pt idx="491">
                  <c:v>1.1454999999999731</c:v>
                </c:pt>
                <c:pt idx="492">
                  <c:v>1.145999999999973</c:v>
                </c:pt>
                <c:pt idx="493">
                  <c:v>1.146499999999973</c:v>
                </c:pt>
                <c:pt idx="494">
                  <c:v>1.1469999999999729</c:v>
                </c:pt>
                <c:pt idx="495">
                  <c:v>1.1474999999999729</c:v>
                </c:pt>
                <c:pt idx="496">
                  <c:v>1.1479999999999728</c:v>
                </c:pt>
              </c:numCache>
            </c:numRef>
          </c:xVal>
          <c:yVal>
            <c:numRef>
              <c:f>演算処理!$AM$32:$AM$528</c:f>
              <c:numCache>
                <c:formatCode>General</c:formatCode>
                <c:ptCount val="497"/>
                <c:pt idx="1">
                  <c:v>-7.5344520929006592E-2</c:v>
                </c:pt>
                <c:pt idx="2">
                  <c:v>-7.6313888364693827E-2</c:v>
                </c:pt>
                <c:pt idx="3">
                  <c:v>-7.7299110316600056E-2</c:v>
                </c:pt>
                <c:pt idx="4">
                  <c:v>-7.8300513105731245E-2</c:v>
                </c:pt>
                <c:pt idx="5">
                  <c:v>-7.9318431256429567E-2</c:v>
                </c:pt>
                <c:pt idx="6">
                  <c:v>-8.0353207740998536E-2</c:v>
                </c:pt>
                <c:pt idx="7">
                  <c:v>-8.140519423277788E-2</c:v>
                </c:pt>
                <c:pt idx="8">
                  <c:v>-8.2474751368021723E-2</c:v>
                </c:pt>
                <c:pt idx="9">
                  <c:v>-8.3562249016891882E-2</c:v>
                </c:pt>
                <c:pt idx="10">
                  <c:v>-8.4668066563956965E-2</c:v>
                </c:pt>
                <c:pt idx="11">
                  <c:v>-8.5792593198548733E-2</c:v>
                </c:pt>
                <c:pt idx="12">
                  <c:v>-8.6936228215397662E-2</c:v>
                </c:pt>
                <c:pt idx="13">
                  <c:v>-8.8099381325943818E-2</c:v>
                </c:pt>
                <c:pt idx="14">
                  <c:v>-8.9282472980762181E-2</c:v>
                </c:pt>
                <c:pt idx="15">
                  <c:v>-9.0485934703534276E-2</c:v>
                </c:pt>
                <c:pt idx="16">
                  <c:v>-9.1710209437081885E-2</c:v>
                </c:pt>
                <c:pt idx="17">
                  <c:v>-9.2955751901899072E-2</c:v>
                </c:pt>
                <c:pt idx="18">
                  <c:v>-9.422302896773993E-2</c:v>
                </c:pt>
                <c:pt idx="19">
                  <c:v>-9.5512520038796414E-2</c:v>
                </c:pt>
                <c:pt idx="20">
                  <c:v>-9.682471745299405E-2</c:v>
                </c:pt>
                <c:pt idx="21">
                  <c:v>-9.8160126896061281E-2</c:v>
                </c:pt>
                <c:pt idx="22">
                  <c:v>-9.9519267830924851E-2</c:v>
                </c:pt>
                <c:pt idx="23">
                  <c:v>-0.10090267394312094</c:v>
                </c:pt>
                <c:pt idx="24">
                  <c:v>-0.10231089360287589</c:v>
                </c:pt>
                <c:pt idx="25">
                  <c:v>-0.10374449034460037</c:v>
                </c:pt>
                <c:pt idx="26">
                  <c:v>-0.10520404336449428</c:v>
                </c:pt>
                <c:pt idx="27">
                  <c:v>-0.10669014803707239</c:v>
                </c:pt>
                <c:pt idx="28">
                  <c:v>-0.10820341645143614</c:v>
                </c:pt>
                <c:pt idx="29">
                  <c:v>-0.10974447796810378</c:v>
                </c:pt>
                <c:pt idx="30">
                  <c:v>-0.11131397979736224</c:v>
                </c:pt>
                <c:pt idx="31">
                  <c:v>-0.11291258760002144</c:v>
                </c:pt>
                <c:pt idx="32">
                  <c:v>-0.11454098611159877</c:v>
                </c:pt>
                <c:pt idx="33">
                  <c:v>-0.11619987979094983</c:v>
                </c:pt>
                <c:pt idx="34">
                  <c:v>-0.11788999349445536</c:v>
                </c:pt>
                <c:pt idx="35">
                  <c:v>-0.11961207317688419</c:v>
                </c:pt>
                <c:pt idx="36">
                  <c:v>-0.12136688662014078</c:v>
                </c:pt>
                <c:pt idx="37">
                  <c:v>-0.12315522419117701</c:v>
                </c:pt>
                <c:pt idx="38">
                  <c:v>-0.12497789963035025</c:v>
                </c:pt>
                <c:pt idx="39">
                  <c:v>-0.12683575087167187</c:v>
                </c:pt>
                <c:pt idx="40">
                  <c:v>-0.12872964089636596</c:v>
                </c:pt>
                <c:pt idx="41">
                  <c:v>-0.13066045862129916</c:v>
                </c:pt>
                <c:pt idx="42">
                  <c:v>-0.1326291198238799</c:v>
                </c:pt>
                <c:pt idx="43">
                  <c:v>-0.13463656810517588</c:v>
                </c:pt>
                <c:pt idx="44">
                  <c:v>-0.13668377589296346</c:v>
                </c:pt>
                <c:pt idx="45">
                  <c:v>-0.13877174548666132</c:v>
                </c:pt>
                <c:pt idx="46">
                  <c:v>-0.14090151014610525</c:v>
                </c:pt>
                <c:pt idx="47">
                  <c:v>-0.14307413522624685</c:v>
                </c:pt>
                <c:pt idx="48">
                  <c:v>-0.1452907193599805</c:v>
                </c:pt>
                <c:pt idx="49">
                  <c:v>-0.1475523956914237</c:v>
                </c:pt>
                <c:pt idx="50">
                  <c:v>-0.14986033316209757</c:v>
                </c:pt>
                <c:pt idx="51">
                  <c:v>-0.15221573785255543</c:v>
                </c:pt>
                <c:pt idx="52">
                  <c:v>-0.15461985438219814</c:v>
                </c:pt>
                <c:pt idx="53">
                  <c:v>-0.15707396737014223</c:v>
                </c:pt>
                <c:pt idx="54">
                  <c:v>-0.15957940296014117</c:v>
                </c:pt>
                <c:pt idx="55">
                  <c:v>-0.16213753041276716</c:v>
                </c:pt>
                <c:pt idx="56">
                  <c:v>-0.16474976376820444</c:v>
                </c:pt>
                <c:pt idx="57">
                  <c:v>-0.16741756358322329</c:v>
                </c:pt>
                <c:pt idx="58">
                  <c:v>-0.17014243874606663</c:v>
                </c:pt>
                <c:pt idx="59">
                  <c:v>-0.17292594837323486</c:v>
                </c:pt>
                <c:pt idx="60">
                  <c:v>-0.17576970379234555</c:v>
                </c:pt>
                <c:pt idx="61">
                  <c:v>-0.17867537061551086</c:v>
                </c:pt>
                <c:pt idx="62">
                  <c:v>-0.18164467090789296</c:v>
                </c:pt>
                <c:pt idx="63">
                  <c:v>-0.184679385456437</c:v>
                </c:pt>
                <c:pt idx="64">
                  <c:v>-0.18778135614395708</c:v>
                </c:pt>
                <c:pt idx="65">
                  <c:v>-0.19095248843420759</c:v>
                </c:pt>
                <c:pt idx="66">
                  <c:v>-0.19419475397374131</c:v>
                </c:pt>
                <c:pt idx="67">
                  <c:v>-0.19751019331681521</c:v>
                </c:pt>
                <c:pt idx="68">
                  <c:v>-0.20090091877994345</c:v>
                </c:pt>
                <c:pt idx="69">
                  <c:v>-0.20436911743304076</c:v>
                </c:pt>
                <c:pt idx="70">
                  <c:v>-0.20791705423462578</c:v>
                </c:pt>
                <c:pt idx="71">
                  <c:v>-0.21154707531887171</c:v>
                </c:pt>
                <c:pt idx="72">
                  <c:v>-0.21526161144289011</c:v>
                </c:pt>
                <c:pt idx="73">
                  <c:v>-0.21906318160305607</c:v>
                </c:pt>
                <c:pt idx="74">
                  <c:v>-0.22295439682978091</c:v>
                </c:pt>
                <c:pt idx="75">
                  <c:v>-0.22693796417065693</c:v>
                </c:pt>
                <c:pt idx="76">
                  <c:v>-0.23101669087263713</c:v>
                </c:pt>
                <c:pt idx="77">
                  <c:v>-0.23519348877439589</c:v>
                </c:pt>
                <c:pt idx="78">
                  <c:v>-0.23947137892091136</c:v>
                </c:pt>
                <c:pt idx="79">
                  <c:v>-0.24385349641294543</c:v>
                </c:pt>
                <c:pt idx="80">
                  <c:v>-0.24834309550493275</c:v>
                </c:pt>
                <c:pt idx="81">
                  <c:v>-0.25294355496569143</c:v>
                </c:pt>
                <c:pt idx="82">
                  <c:v>-0.25765838371723987</c:v>
                </c:pt>
                <c:pt idx="83">
                  <c:v>-0.26249122676807057</c:v>
                </c:pt>
                <c:pt idx="84">
                  <c:v>-0.26744587145820614</c:v>
                </c:pt>
                <c:pt idx="85">
                  <c:v>-0.27252625403457476</c:v>
                </c:pt>
                <c:pt idx="86">
                  <c:v>-0.27773646657640932</c:v>
                </c:pt>
                <c:pt idx="87">
                  <c:v>-0.28308076429176021</c:v>
                </c:pt>
                <c:pt idx="88">
                  <c:v>-0.28856357320749809</c:v>
                </c:pt>
                <c:pt idx="89">
                  <c:v>-0.29418949827682372</c:v>
                </c:pt>
                <c:pt idx="90">
                  <c:v>-0.29996333192980906</c:v>
                </c:pt>
                <c:pt idx="91">
                  <c:v>-0.30589006309429406</c:v>
                </c:pt>
                <c:pt idx="92">
                  <c:v>-0.31197488671633511</c:v>
                </c:pt>
                <c:pt idx="93">
                  <c:v>-0.31822321381134894</c:v>
                </c:pt>
                <c:pt idx="94">
                  <c:v>-0.32464068207932012</c:v>
                </c:pt>
                <c:pt idx="95">
                  <c:v>-0.33123316711974127</c:v>
                </c:pt>
                <c:pt idx="96">
                  <c:v>-0.33800679428440528</c:v>
                </c:pt>
                <c:pt idx="97">
                  <c:v>-0.34496795120895735</c:v>
                </c:pt>
                <c:pt idx="98">
                  <c:v>-0.35212330106690948</c:v>
                </c:pt>
                <c:pt idx="99">
                  <c:v>-0.35947979659298107</c:v>
                </c:pt>
                <c:pt idx="100">
                  <c:v>-0.36704469492603531</c:v>
                </c:pt>
                <c:pt idx="101">
                  <c:v>-0.37482557332540639</c:v>
                </c:pt>
                <c:pt idx="102">
                  <c:v>-0.38283034581844444</c:v>
                </c:pt>
                <c:pt idx="103">
                  <c:v>-0.39106728084120124</c:v>
                </c:pt>
                <c:pt idx="104">
                  <c:v>-0.39954501993884894</c:v>
                </c:pt>
                <c:pt idx="105">
                  <c:v>-0.40827259759725504</c:v>
                </c:pt>
                <c:pt idx="106">
                  <c:v>-0.41725946228250482</c:v>
                </c:pt>
                <c:pt idx="107">
                  <c:v>-0.42651549877088557</c:v>
                </c:pt>
                <c:pt idx="108">
                  <c:v>-0.43605105185809234</c:v>
                </c:pt>
                <c:pt idx="109">
                  <c:v>-0.44587695154303963</c:v>
                </c:pt>
                <c:pt idx="110">
                  <c:v>-0.45600453978908617</c:v>
                </c:pt>
                <c:pt idx="111">
                  <c:v>-0.46644569897317534</c:v>
                </c:pt>
                <c:pt idx="112">
                  <c:v>-0.47721288214210944</c:v>
                </c:pt>
                <c:pt idx="113">
                  <c:v>-0.48831914520420266</c:v>
                </c:pt>
                <c:pt idx="114">
                  <c:v>-0.49977818119475015</c:v>
                </c:pt>
                <c:pt idx="115">
                  <c:v>-0.51160435676450133</c:v>
                </c:pt>
                <c:pt idx="116">
                  <c:v>-0.52381275105211522</c:v>
                </c:pt>
                <c:pt idx="117">
                  <c:v>-0.53641919711436303</c:v>
                </c:pt>
                <c:pt idx="118">
                  <c:v>-0.54944032610170424</c:v>
                </c:pt>
                <c:pt idx="119">
                  <c:v>-0.56289361438189478</c:v>
                </c:pt>
                <c:pt idx="120">
                  <c:v>-0.57679743383070858</c:v>
                </c:pt>
                <c:pt idx="121">
                  <c:v>-0.59117110552654062</c:v>
                </c:pt>
                <c:pt idx="122">
                  <c:v>-0.60603495710503974</c:v>
                </c:pt>
                <c:pt idx="123">
                  <c:v>-0.62141038405094784</c:v>
                </c:pt>
                <c:pt idx="124">
                  <c:v>-0.63731991522712939</c:v>
                </c:pt>
                <c:pt idx="125">
                  <c:v>-0.65378728296573096</c:v>
                </c:pt>
                <c:pt idx="126">
                  <c:v>-0.67083749807344217</c:v>
                </c:pt>
                <c:pt idx="127">
                  <c:v>-0.68849693013235946</c:v>
                </c:pt>
                <c:pt idx="128">
                  <c:v>-0.70679339351013737</c:v>
                </c:pt>
                <c:pt idx="129">
                  <c:v>-0.72575623952805202</c:v>
                </c:pt>
                <c:pt idx="130">
                  <c:v>-0.74541645527392519</c:v>
                </c:pt>
                <c:pt idx="131">
                  <c:v>-0.76580676958842253</c:v>
                </c:pt>
                <c:pt idx="132">
                  <c:v>-0.78696176679866958</c:v>
                </c:pt>
                <c:pt idx="133">
                  <c:v>-0.80891800882286224</c:v>
                </c:pt>
                <c:pt idx="134">
                  <c:v>-0.83171416632352924</c:v>
                </c:pt>
                <c:pt idx="135">
                  <c:v>-0.85539115964632939</c:v>
                </c:pt>
                <c:pt idx="136">
                  <c:v>-0.87999231034585512</c:v>
                </c:pt>
                <c:pt idx="137">
                  <c:v>-0.90556350417050679</c:v>
                </c:pt>
                <c:pt idx="138">
                  <c:v>-0.93215336645563496</c:v>
                </c:pt>
                <c:pt idx="139">
                  <c:v>-0.95981345095860993</c:v>
                </c:pt>
                <c:pt idx="140">
                  <c:v>-0.98859844326179047</c:v>
                </c:pt>
                <c:pt idx="141">
                  <c:v>-1.0185663799704372</c:v>
                </c:pt>
                <c:pt idx="142">
                  <c:v>-1.0497788850432497</c:v>
                </c:pt>
                <c:pt idx="143">
                  <c:v>-1.0823014247145191</c:v>
                </c:pt>
                <c:pt idx="144">
                  <c:v>-1.1162035825996994</c:v>
                </c:pt>
                <c:pt idx="145">
                  <c:v>-1.1515593567219988</c:v>
                </c:pt>
                <c:pt idx="146">
                  <c:v>-1.1884474803575134</c:v>
                </c:pt>
                <c:pt idx="147">
                  <c:v>-1.2269517687720459</c:v>
                </c:pt>
                <c:pt idx="148">
                  <c:v>-1.2671614941159526</c:v>
                </c:pt>
                <c:pt idx="149">
                  <c:v>-1.30917179095556</c:v>
                </c:pt>
                <c:pt idx="150">
                  <c:v>-1.3530840951537682</c:v>
                </c:pt>
                <c:pt idx="151">
                  <c:v>-1.3990066190704222</c:v>
                </c:pt>
                <c:pt idx="152">
                  <c:v>-1.4470548663377176</c:v>
                </c:pt>
                <c:pt idx="153">
                  <c:v>-1.4973521897808877</c:v>
                </c:pt>
                <c:pt idx="154">
                  <c:v>-1.5500303964036544</c:v>
                </c:pt>
                <c:pt idx="155">
                  <c:v>-1.6052304037449938</c:v>
                </c:pt>
                <c:pt idx="156">
                  <c:v>-1.6631029523451537</c:v>
                </c:pt>
                <c:pt idx="157">
                  <c:v>-1.7238093795398122</c:v>
                </c:pt>
                <c:pt idx="158">
                  <c:v>-1.7875224603394284</c:v>
                </c:pt>
                <c:pt idx="159">
                  <c:v>-1.854427321755149</c:v>
                </c:pt>
                <c:pt idx="160">
                  <c:v>-1.9247224376130974</c:v>
                </c:pt>
                <c:pt idx="161">
                  <c:v>-1.9986207116687551</c:v>
                </c:pt>
                <c:pt idx="162">
                  <c:v>-2.0763506577073314</c:v>
                </c:pt>
                <c:pt idx="163">
                  <c:v>-2.1581576863124114</c:v>
                </c:pt>
                <c:pt idx="164">
                  <c:v>-2.2443055091278539</c:v>
                </c:pt>
                <c:pt idx="165">
                  <c:v>-2.3350776727518983</c:v>
                </c:pt>
                <c:pt idx="166">
                  <c:v>-2.4307792359224729</c:v>
                </c:pt>
                <c:pt idx="167">
                  <c:v>-2.5317386054171944</c:v>
                </c:pt>
                <c:pt idx="168">
                  <c:v>-2.6383095481500844</c:v>
                </c:pt>
                <c:pt idx="169">
                  <c:v>-2.7508733993551204</c:v>
                </c:pt>
                <c:pt idx="170">
                  <c:v>-2.8698414895742226</c:v>
                </c:pt>
                <c:pt idx="171">
                  <c:v>-2.9956578164929488</c:v>
                </c:pt>
                <c:pt idx="172">
                  <c:v>-3.1288019915825718</c:v>
                </c:pt>
                <c:pt idx="173">
                  <c:v>-3.2697924961139591</c:v>
                </c:pt>
                <c:pt idx="174">
                  <c:v>-3.4191902865152644</c:v>
                </c:pt>
                <c:pt idx="175">
                  <c:v>-3.5776027953571488</c:v>
                </c:pt>
                <c:pt idx="176">
                  <c:v>-3.7456883815500945</c:v>
                </c:pt>
                <c:pt idx="177">
                  <c:v>-3.9241612916674558</c:v>
                </c:pt>
                <c:pt idx="178">
                  <c:v>-4.1137972035904227</c:v>
                </c:pt>
                <c:pt idx="179">
                  <c:v>-4.3154394336451496</c:v>
                </c:pt>
                <c:pt idx="180">
                  <c:v>-4.5300058984466274</c:v>
                </c:pt>
                <c:pt idx="181">
                  <c:v>-4.7584969315434309</c:v>
                </c:pt>
                <c:pt idx="182">
                  <c:v>-5.0020040603825375</c:v>
                </c:pt>
                <c:pt idx="183">
                  <c:v>-5.2617198469944473</c:v>
                </c:pt>
                <c:pt idx="184">
                  <c:v>-5.5389488790009933</c:v>
                </c:pt>
                <c:pt idx="185">
                  <c:v>-5.8351199537693157</c:v>
                </c:pt>
                <c:pt idx="186">
                  <c:v>-6.1517994066807136</c:v>
                </c:pt>
                <c:pt idx="187">
                  <c:v>-6.4907053584369461</c:v>
                </c:pt>
                <c:pt idx="188">
                  <c:v>-6.853722334132736</c:v>
                </c:pt>
                <c:pt idx="189">
                  <c:v>-7.2429151317617091</c:v>
                </c:pt>
                <c:pt idx="190">
                  <c:v>-7.6605398050982867</c:v>
                </c:pt>
                <c:pt idx="191">
                  <c:v>-8.1090478536142889</c:v>
                </c:pt>
                <c:pt idx="192">
                  <c:v>-8.5910766166893175</c:v>
                </c:pt>
                <c:pt idx="193">
                  <c:v>-9.1094134613231752</c:v>
                </c:pt>
                <c:pt idx="194">
                  <c:v>-9.6669118979324899</c:v>
                </c:pt>
                <c:pt idx="195">
                  <c:v>-10.266321254475342</c:v>
                </c:pt>
                <c:pt idx="196">
                  <c:v>-10.909962941545409</c:v>
                </c:pt>
                <c:pt idx="197">
                  <c:v>-11.599137775645985</c:v>
                </c:pt>
                <c:pt idx="198">
                  <c:v>-12.333070131187899</c:v>
                </c:pt>
                <c:pt idx="199">
                  <c:v>-13.107080464740728</c:v>
                </c:pt>
                <c:pt idx="200">
                  <c:v>-13.909557018950737</c:v>
                </c:pt>
                <c:pt idx="201">
                  <c:v>-14.717325050352963</c:v>
                </c:pt>
                <c:pt idx="202">
                  <c:v>-15.489670328582335</c:v>
                </c:pt>
                <c:pt idx="203">
                  <c:v>-16.163535463426353</c:v>
                </c:pt>
                <c:pt idx="204">
                  <c:v>-16.656755141057605</c:v>
                </c:pt>
                <c:pt idx="205">
                  <c:v>-16.888429705511577</c:v>
                </c:pt>
                <c:pt idx="206">
                  <c:v>-16.814354048244798</c:v>
                </c:pt>
                <c:pt idx="207">
                  <c:v>-16.452105457816938</c:v>
                </c:pt>
                <c:pt idx="208">
                  <c:v>-15.870569399377427</c:v>
                </c:pt>
                <c:pt idx="209">
                  <c:v>-15.15497346585744</c:v>
                </c:pt>
                <c:pt idx="210">
                  <c:v>-14.378116706089843</c:v>
                </c:pt>
                <c:pt idx="211">
                  <c:v>-13.590338799670089</c:v>
                </c:pt>
                <c:pt idx="212">
                  <c:v>-12.821848441026367</c:v>
                </c:pt>
                <c:pt idx="213">
                  <c:v>-12.088706706160552</c:v>
                </c:pt>
                <c:pt idx="214">
                  <c:v>-11.398179732338578</c:v>
                </c:pt>
                <c:pt idx="215">
                  <c:v>-10.752454048087262</c:v>
                </c:pt>
                <c:pt idx="216">
                  <c:v>-10.150945918559549</c:v>
                </c:pt>
                <c:pt idx="217">
                  <c:v>-9.5916580717191664</c:v>
                </c:pt>
                <c:pt idx="218">
                  <c:v>-9.0719503890113451</c:v>
                </c:pt>
                <c:pt idx="219">
                  <c:v>-8.5889660843206368</c:v>
                </c:pt>
                <c:pt idx="220">
                  <c:v>-8.1398599711355786</c:v>
                </c:pt>
                <c:pt idx="221">
                  <c:v>-7.7219145865678396</c:v>
                </c:pt>
                <c:pt idx="222">
                  <c:v>-7.3325935268202134</c:v>
                </c:pt>
                <c:pt idx="223">
                  <c:v>-6.969560187322962</c:v>
                </c:pt>
                <c:pt idx="224">
                  <c:v>-6.6306779492092716</c:v>
                </c:pt>
                <c:pt idx="225">
                  <c:v>-6.3140009001129513</c:v>
                </c:pt>
                <c:pt idx="226">
                  <c:v>-6.0177601971809649</c:v>
                </c:pt>
                <c:pt idx="227">
                  <c:v>-5.7403488998209298</c:v>
                </c:pt>
                <c:pt idx="228">
                  <c:v>-5.480306793530195</c:v>
                </c:pt>
                <c:pt idx="229">
                  <c:v>-5.2363059805559438</c:v>
                </c:pt>
                <c:pt idx="230">
                  <c:v>-5.0071375912524889</c:v>
                </c:pt>
                <c:pt idx="231">
                  <c:v>-4.7916997354329958</c:v>
                </c:pt>
                <c:pt idx="232">
                  <c:v>-4.5889866867471172</c:v>
                </c:pt>
                <c:pt idx="233">
                  <c:v>-4.3980792291637583</c:v>
                </c:pt>
                <c:pt idx="234">
                  <c:v>-4.2181360661305458</c:v>
                </c:pt>
                <c:pt idx="235">
                  <c:v>-4.0483861842250954</c:v>
                </c:pt>
                <c:pt idx="236">
                  <c:v>-3.888122064942622</c:v>
                </c:pt>
                <c:pt idx="237">
                  <c:v>-3.7366936453833768</c:v>
                </c:pt>
                <c:pt idx="238">
                  <c:v>-3.5935029379852592</c:v>
                </c:pt>
                <c:pt idx="239">
                  <c:v>-3.4579992294090971</c:v>
                </c:pt>
                <c:pt idx="240">
                  <c:v>-3.3296747883313671</c:v>
                </c:pt>
                <c:pt idx="241">
                  <c:v>-3.2080610207963396</c:v>
                </c:pt>
                <c:pt idx="242">
                  <c:v>-3.0927250197482365</c:v>
                </c:pt>
                <c:pt idx="243">
                  <c:v>-2.9832664623784626</c:v>
                </c:pt>
                <c:pt idx="244">
                  <c:v>-2.8793148150238239</c:v>
                </c:pt>
                <c:pt idx="245">
                  <c:v>-2.7805268106241909</c:v>
                </c:pt>
                <c:pt idx="246">
                  <c:v>-2.6865841682834759</c:v>
                </c:pt>
                <c:pt idx="247">
                  <c:v>-2.5971915283745846</c:v>
                </c:pt>
                <c:pt idx="248">
                  <c:v>-2.5120745799718436</c:v>
                </c:pt>
                <c:pt idx="249">
                  <c:v>-2.4309783602661246</c:v>
                </c:pt>
                <c:pt idx="250">
                  <c:v>-2.3536657080883061</c:v>
                </c:pt>
                <c:pt idx="251">
                  <c:v>-2.2799158557937291</c:v>
                </c:pt>
                <c:pt idx="252">
                  <c:v>-2.2095231456000564</c:v>
                </c:pt>
                <c:pt idx="253">
                  <c:v>-2.1422958580616469</c:v>
                </c:pt>
                <c:pt idx="254">
                  <c:v>-2.0780551417481865</c:v>
                </c:pt>
                <c:pt idx="255">
                  <c:v>-2.0166340343984936</c:v>
                </c:pt>
                <c:pt idx="256">
                  <c:v>-1.9578765668743374</c:v>
                </c:pt>
                <c:pt idx="257">
                  <c:v>-1.9016369421609738</c:v>
                </c:pt>
                <c:pt idx="258">
                  <c:v>-1.8477787824718062</c:v>
                </c:pt>
                <c:pt idx="259">
                  <c:v>-1.7961744382294249</c:v>
                </c:pt>
                <c:pt idx="260">
                  <c:v>-1.7467043533261379</c:v>
                </c:pt>
                <c:pt idx="261">
                  <c:v>-1.6992564816268558</c:v>
                </c:pt>
                <c:pt idx="262">
                  <c:v>-1.6537257501730995</c:v>
                </c:pt>
                <c:pt idx="263">
                  <c:v>-1.6100135649897438</c:v>
                </c:pt>
                <c:pt idx="264">
                  <c:v>-1.5680273557892976</c:v>
                </c:pt>
                <c:pt idx="265">
                  <c:v>-1.5276801562214104</c:v>
                </c:pt>
                <c:pt idx="266">
                  <c:v>-1.4888902166301434</c:v>
                </c:pt>
                <c:pt idx="267">
                  <c:v>-1.4515806465642704</c:v>
                </c:pt>
                <c:pt idx="268">
                  <c:v>-1.4156790845398346</c:v>
                </c:pt>
                <c:pt idx="269">
                  <c:v>-1.3811173927823988</c:v>
                </c:pt>
                <c:pt idx="270">
                  <c:v>-1.3478313748820114</c:v>
                </c:pt>
                <c:pt idx="271">
                  <c:v>-1.3157605144794005</c:v>
                </c:pt>
                <c:pt idx="272">
                  <c:v>-1.2848477332692256</c:v>
                </c:pt>
                <c:pt idx="273">
                  <c:v>-1.2550391667574921</c:v>
                </c:pt>
                <c:pt idx="274">
                  <c:v>-1.2262839563470496</c:v>
                </c:pt>
                <c:pt idx="275">
                  <c:v>-1.1985340564491711</c:v>
                </c:pt>
                <c:pt idx="276">
                  <c:v>-1.1717440554313079</c:v>
                </c:pt>
                <c:pt idx="277">
                  <c:v>-1.1458710093132369</c:v>
                </c:pt>
                <c:pt idx="278">
                  <c:v>-1.1208742872162303</c:v>
                </c:pt>
                <c:pt idx="279">
                  <c:v>-1.0967154276539524</c:v>
                </c:pt>
                <c:pt idx="280">
                  <c:v>-1.0733580048303046</c:v>
                </c:pt>
                <c:pt idx="281">
                  <c:v>-1.0507675041788731</c:v>
                </c:pt>
                <c:pt idx="282">
                  <c:v>-1.0289112064421708</c:v>
                </c:pt>
                <c:pt idx="283">
                  <c:v>-1.0077580796463967</c:v>
                </c:pt>
                <c:pt idx="284">
                  <c:v>-0.98727867838022609</c:v>
                </c:pt>
                <c:pt idx="285">
                  <c:v>-0.96744504983404489</c:v>
                </c:pt>
                <c:pt idx="286">
                  <c:v>-0.94823064609998919</c:v>
                </c:pt>
                <c:pt idx="287">
                  <c:v>-0.92961024227312539</c:v>
                </c:pt>
                <c:pt idx="288">
                  <c:v>-0.91155985993075628</c:v>
                </c:pt>
                <c:pt idx="289">
                  <c:v>-0.89405669560027401</c:v>
                </c:pt>
                <c:pt idx="290">
                  <c:v>-0.87707905385670237</c:v>
                </c:pt>
                <c:pt idx="291">
                  <c:v>-0.86060628471901779</c:v>
                </c:pt>
                <c:pt idx="292">
                  <c:v>-0.84461872504011648</c:v>
                </c:pt>
                <c:pt idx="293">
                  <c:v>-0.82909764360877891</c:v>
                </c:pt>
                <c:pt idx="294">
                  <c:v>-0.81402518970371252</c:v>
                </c:pt>
                <c:pt idx="295">
                  <c:v>-0.79938434485937859</c:v>
                </c:pt>
                <c:pt idx="296">
                  <c:v>-0.78515887762166625</c:v>
                </c:pt>
                <c:pt idx="297">
                  <c:v>-0.77133330108816933</c:v>
                </c:pt>
                <c:pt idx="298">
                  <c:v>-0.75789283304306687</c:v>
                </c:pt>
                <c:pt idx="299">
                  <c:v>-0.74482335851091452</c:v>
                </c:pt>
                <c:pt idx="300">
                  <c:v>-0.73211139456646124</c:v>
                </c:pt>
                <c:pt idx="301">
                  <c:v>-0.71974405724969337</c:v>
                </c:pt>
                <c:pt idx="302">
                  <c:v>-0.70770903044626798</c:v>
                </c:pt>
                <c:pt idx="303">
                  <c:v>-0.69599453660364907</c:v>
                </c:pt>
                <c:pt idx="304">
                  <c:v>-0.68458930916261518</c:v>
                </c:pt>
                <c:pt idx="305">
                  <c:v>-0.67348256659240835</c:v>
                </c:pt>
                <c:pt idx="306">
                  <c:v>-0.66266398792580672</c:v>
                </c:pt>
                <c:pt idx="307">
                  <c:v>-0.65212368969769796</c:v>
                </c:pt>
                <c:pt idx="308">
                  <c:v>-0.64185220419748412</c:v>
                </c:pt>
                <c:pt idx="309">
                  <c:v>-0.63184045895206042</c:v>
                </c:pt>
                <c:pt idx="310">
                  <c:v>-0.62207975736167331</c:v>
                </c:pt>
                <c:pt idx="311">
                  <c:v>-0.61256176041658184</c:v>
                </c:pt>
                <c:pt idx="312">
                  <c:v>-0.60327846942718066</c:v>
                </c:pt>
                <c:pt idx="313">
                  <c:v>-0.59422220970495609</c:v>
                </c:pt>
                <c:pt idx="314">
                  <c:v>-0.58538561513589105</c:v>
                </c:pt>
                <c:pt idx="315">
                  <c:v>-0.57676161359180433</c:v>
                </c:pt>
                <c:pt idx="316">
                  <c:v>-0.56834341312884207</c:v>
                </c:pt>
                <c:pt idx="317">
                  <c:v>-0.56012448892565125</c:v>
                </c:pt>
                <c:pt idx="318">
                  <c:v>-0.55209857091698911</c:v>
                </c:pt>
                <c:pt idx="319">
                  <c:v>-0.54425963208132333</c:v>
                </c:pt>
                <c:pt idx="320">
                  <c:v>-0.53660187734384102</c:v>
                </c:pt>
                <c:pt idx="321">
                  <c:v>-0.52911973305858795</c:v>
                </c:pt>
                <c:pt idx="322">
                  <c:v>-0.52180783703604772</c:v>
                </c:pt>
                <c:pt idx="323">
                  <c:v>-0.51466102908443001</c:v>
                </c:pt>
                <c:pt idx="324">
                  <c:v>-0.50767434203506068</c:v>
                </c:pt>
                <c:pt idx="325">
                  <c:v>-0.50084299322415105</c:v>
                </c:pt>
                <c:pt idx="326">
                  <c:v>-0.49416237640491606</c:v>
                </c:pt>
                <c:pt idx="327">
                  <c:v>-0.48762805406574683</c:v>
                </c:pt>
                <c:pt idx="328">
                  <c:v>-0.48123575013149261</c:v>
                </c:pt>
                <c:pt idx="329">
                  <c:v>-0.47498134302654005</c:v>
                </c:pt>
                <c:pt idx="330">
                  <c:v>-0.46886085907950714</c:v>
                </c:pt>
                <c:pt idx="331">
                  <c:v>-0.46287046625070916</c:v>
                </c:pt>
                <c:pt idx="332">
                  <c:v>-0.45700646816466406</c:v>
                </c:pt>
                <c:pt idx="333">
                  <c:v>-0.45126529843103136</c:v>
                </c:pt>
                <c:pt idx="334">
                  <c:v>-0.44564351523826573</c:v>
                </c:pt>
                <c:pt idx="335">
                  <c:v>-0.440137796205336</c:v>
                </c:pt>
                <c:pt idx="336">
                  <c:v>-0.43474493347767812</c:v>
                </c:pt>
                <c:pt idx="337">
                  <c:v>-0.42946182905431041</c:v>
                </c:pt>
                <c:pt idx="338">
                  <c:v>-0.42428549033396107</c:v>
                </c:pt>
                <c:pt idx="339">
                  <c:v>-0.41921302586856357</c:v>
                </c:pt>
                <c:pt idx="340">
                  <c:v>-0.41424164131337526</c:v>
                </c:pt>
                <c:pt idx="341">
                  <c:v>-0.4093686355633972</c:v>
                </c:pt>
                <c:pt idx="342">
                  <c:v>-0.40459139706649938</c:v>
                </c:pt>
                <c:pt idx="343">
                  <c:v>-0.39990740030419569</c:v>
                </c:pt>
                <c:pt idx="344">
                  <c:v>-0.39531420243137649</c:v>
                </c:pt>
                <c:pt idx="345">
                  <c:v>-0.39080944006706375</c:v>
                </c:pt>
                <c:pt idx="346">
                  <c:v>-0.38639082622846077</c:v>
                </c:pt>
                <c:pt idx="347">
                  <c:v>-0.38205614740108618</c:v>
                </c:pt>
                <c:pt idx="348">
                  <c:v>-0.37780326073827131</c:v>
                </c:pt>
                <c:pt idx="349">
                  <c:v>-0.37363009138349529</c:v>
                </c:pt>
                <c:pt idx="350">
                  <c:v>-0.36953462990954844</c:v>
                </c:pt>
                <c:pt idx="351">
                  <c:v>-0.3655149298687777</c:v>
                </c:pt>
                <c:pt idx="352">
                  <c:v>-0.3615691054489486</c:v>
                </c:pt>
                <c:pt idx="353">
                  <c:v>-0.35769532922963948</c:v>
                </c:pt>
                <c:pt idx="354">
                  <c:v>-0.35389183003425695</c:v>
                </c:pt>
                <c:pt idx="355">
                  <c:v>-0.35015689087314311</c:v>
                </c:pt>
                <c:pt idx="356">
                  <c:v>-0.34648884697334492</c:v>
                </c:pt>
                <c:pt idx="357">
                  <c:v>-0.34288608389100206</c:v>
                </c:pt>
                <c:pt idx="358">
                  <c:v>-0.33934703570237634</c:v>
                </c:pt>
                <c:pt idx="359">
                  <c:v>-0.33587018326987655</c:v>
                </c:pt>
                <c:pt idx="360">
                  <c:v>-0.33245405257955962</c:v>
                </c:pt>
                <c:pt idx="361">
                  <c:v>-0.32909721314675622</c:v>
                </c:pt>
                <c:pt idx="362">
                  <c:v>-0.3257982764867195</c:v>
                </c:pt>
                <c:pt idx="363">
                  <c:v>-0.32255589464724843</c:v>
                </c:pt>
                <c:pt idx="364">
                  <c:v>-0.31936875880049015</c:v>
                </c:pt>
                <c:pt idx="365">
                  <c:v>-0.31623559789122485</c:v>
                </c:pt>
                <c:pt idx="366">
                  <c:v>-0.31315517733904008</c:v>
                </c:pt>
                <c:pt idx="367">
                  <c:v>-0.31012629779200879</c:v>
                </c:pt>
                <c:pt idx="368">
                  <c:v>-0.307147793929544</c:v>
                </c:pt>
                <c:pt idx="369">
                  <c:v>-0.30421853331222565</c:v>
                </c:pt>
                <c:pt idx="370">
                  <c:v>-0.30133741527654551</c:v>
                </c:pt>
                <c:pt idx="371">
                  <c:v>-0.29850336987257237</c:v>
                </c:pt>
                <c:pt idx="372">
                  <c:v>-0.29571535684264549</c:v>
                </c:pt>
                <c:pt idx="373">
                  <c:v>-0.29297236463930509</c:v>
                </c:pt>
                <c:pt idx="374">
                  <c:v>-0.29027340948079228</c:v>
                </c:pt>
                <c:pt idx="375">
                  <c:v>-0.28761753444244537</c:v>
                </c:pt>
                <c:pt idx="376">
                  <c:v>-0.28500380858246466</c:v>
                </c:pt>
                <c:pt idx="377">
                  <c:v>-0.28243132610059979</c:v>
                </c:pt>
                <c:pt idx="378">
                  <c:v>-0.27989920552832293</c:v>
                </c:pt>
                <c:pt idx="379">
                  <c:v>-0.2774065889491712</c:v>
                </c:pt>
                <c:pt idx="380">
                  <c:v>-0.27495264124799573</c:v>
                </c:pt>
                <c:pt idx="381">
                  <c:v>-0.27253654938788213</c:v>
                </c:pt>
                <c:pt idx="382">
                  <c:v>-0.27015752171360369</c:v>
                </c:pt>
                <c:pt idx="383">
                  <c:v>-0.26781478728051189</c:v>
                </c:pt>
                <c:pt idx="384">
                  <c:v>-0.26550759520778561</c:v>
                </c:pt>
                <c:pt idx="385">
                  <c:v>-0.26323521405506695</c:v>
                </c:pt>
                <c:pt idx="386">
                  <c:v>-0.26099693122151513</c:v>
                </c:pt>
                <c:pt idx="387">
                  <c:v>-0.25879205236636121</c:v>
                </c:pt>
                <c:pt idx="388">
                  <c:v>-0.25661990085009601</c:v>
                </c:pt>
                <c:pt idx="389">
                  <c:v>-0.25447981719545992</c:v>
                </c:pt>
                <c:pt idx="390">
                  <c:v>-0.25237115856744807</c:v>
                </c:pt>
                <c:pt idx="391">
                  <c:v>-0.25029329827154301</c:v>
                </c:pt>
                <c:pt idx="392">
                  <c:v>-0.24824562526948898</c:v>
                </c:pt>
                <c:pt idx="393">
                  <c:v>-0.24622754371188865</c:v>
                </c:pt>
                <c:pt idx="394">
                  <c:v>-0.24423847248696806</c:v>
                </c:pt>
                <c:pt idx="395">
                  <c:v>-0.24227784478485653</c:v>
                </c:pt>
                <c:pt idx="396">
                  <c:v>-0.24034510767682829</c:v>
                </c:pt>
                <c:pt idx="397">
                  <c:v>-0.23843972170884351</c:v>
                </c:pt>
                <c:pt idx="398">
                  <c:v>-0.23656116050893633</c:v>
                </c:pt>
                <c:pt idx="399">
                  <c:v>-0.23470891040782038</c:v>
                </c:pt>
                <c:pt idx="400">
                  <c:v>-0.23288247007226476</c:v>
                </c:pt>
                <c:pt idx="401">
                  <c:v>-0.23108135015073783</c:v>
                </c:pt>
                <c:pt idx="402">
                  <c:v>-0.22930507293086477</c:v>
                </c:pt>
                <c:pt idx="403">
                  <c:v>-0.22755317200820302</c:v>
                </c:pt>
                <c:pt idx="404">
                  <c:v>-0.22582519196599968</c:v>
                </c:pt>
                <c:pt idx="405">
                  <c:v>-0.22412068806543881</c:v>
                </c:pt>
                <c:pt idx="406">
                  <c:v>-0.22243922594599724</c:v>
                </c:pt>
                <c:pt idx="407">
                  <c:v>-0.2207803813356139</c:v>
                </c:pt>
                <c:pt idx="408">
                  <c:v>-0.21914373977018342</c:v>
                </c:pt>
                <c:pt idx="409">
                  <c:v>-0.21752889632214167</c:v>
                </c:pt>
                <c:pt idx="410">
                  <c:v>-0.21593545533775949</c:v>
                </c:pt>
                <c:pt idx="411">
                  <c:v>-0.21436303018281266</c:v>
                </c:pt>
                <c:pt idx="412">
                  <c:v>-0.21281124299637294</c:v>
                </c:pt>
                <c:pt idx="413">
                  <c:v>-0.21127972445238688</c:v>
                </c:pt>
                <c:pt idx="414">
                  <c:v>-0.20976811352877034</c:v>
                </c:pt>
                <c:pt idx="415">
                  <c:v>-0.20827605728378062</c:v>
                </c:pt>
                <c:pt idx="416">
                  <c:v>-0.20680321063933155</c:v>
                </c:pt>
                <c:pt idx="417">
                  <c:v>-0.20534923617110745</c:v>
                </c:pt>
                <c:pt idx="418">
                  <c:v>-0.20391380390515676</c:v>
                </c:pt>
                <c:pt idx="419">
                  <c:v>-0.20249659112075297</c:v>
                </c:pt>
                <c:pt idx="420">
                  <c:v>-0.20109728215933442</c:v>
                </c:pt>
                <c:pt idx="421">
                  <c:v>-0.19971556823927467</c:v>
                </c:pt>
                <c:pt idx="422">
                  <c:v>-0.1983511472763127</c:v>
                </c:pt>
                <c:pt idx="423">
                  <c:v>-0.19700372370939678</c:v>
                </c:pt>
                <c:pt idx="424">
                  <c:v>-0.19567300833184081</c:v>
                </c:pt>
                <c:pt idx="425">
                  <c:v>-0.19435871812749717</c:v>
                </c:pt>
                <c:pt idx="426">
                  <c:v>-0.19306057611188965</c:v>
                </c:pt>
                <c:pt idx="427">
                  <c:v>-0.191778311178044</c:v>
                </c:pt>
                <c:pt idx="428">
                  <c:v>-0.19051165794693822</c:v>
                </c:pt>
                <c:pt idx="429">
                  <c:v>-0.1892603566223291</c:v>
                </c:pt>
                <c:pt idx="430">
                  <c:v>-0.18802415284989191</c:v>
                </c:pt>
                <c:pt idx="431">
                  <c:v>-0.186802797580468</c:v>
                </c:pt>
                <c:pt idx="432">
                  <c:v>-0.18559604693732934</c:v>
                </c:pt>
                <c:pt idx="433">
                  <c:v>-0.18440366208727449</c:v>
                </c:pt>
                <c:pt idx="434">
                  <c:v>-0.18322540911547933</c:v>
                </c:pt>
                <c:pt idx="435">
                  <c:v>-0.18206105890396879</c:v>
                </c:pt>
                <c:pt idx="436">
                  <c:v>-0.18091038701354506</c:v>
                </c:pt>
                <c:pt idx="437">
                  <c:v>-0.17977317356912467</c:v>
                </c:pt>
                <c:pt idx="438">
                  <c:v>-0.17864920314833363</c:v>
                </c:pt>
                <c:pt idx="439">
                  <c:v>-0.17753826467327211</c:v>
                </c:pt>
                <c:pt idx="440">
                  <c:v>-0.17644015130530946</c:v>
                </c:pt>
                <c:pt idx="441">
                  <c:v>-0.17535466034289751</c:v>
                </c:pt>
                <c:pt idx="442">
                  <c:v>-0.17428159312219238</c:v>
                </c:pt>
                <c:pt idx="443">
                  <c:v>-0.17322075492048419</c:v>
                </c:pt>
                <c:pt idx="444">
                  <c:v>-0.17217195486231401</c:v>
                </c:pt>
                <c:pt idx="445">
                  <c:v>-0.17113500582817853</c:v>
                </c:pt>
                <c:pt idx="446">
                  <c:v>-0.17010972436576288</c:v>
                </c:pt>
                <c:pt idx="447">
                  <c:v>-0.16909593060361927</c:v>
                </c:pt>
                <c:pt idx="448">
                  <c:v>-0.16809344816719721</c:v>
                </c:pt>
                <c:pt idx="449">
                  <c:v>-0.16710210409718973</c:v>
                </c:pt>
                <c:pt idx="450">
                  <c:v>-0.16612172877005119</c:v>
                </c:pt>
                <c:pt idx="451">
                  <c:v>-0.16515215582074444</c:v>
                </c:pt>
                <c:pt idx="452">
                  <c:v>-0.16419322206747161</c:v>
                </c:pt>
                <c:pt idx="453">
                  <c:v>-0.16324476743852762</c:v>
                </c:pt>
                <c:pt idx="454">
                  <c:v>-0.16230663490103348</c:v>
                </c:pt>
                <c:pt idx="455">
                  <c:v>-0.16137867039162196</c:v>
                </c:pt>
                <c:pt idx="456">
                  <c:v>-0.16046072274892856</c:v>
                </c:pt>
                <c:pt idx="457">
                  <c:v>-0.15955264364789976</c:v>
                </c:pt>
                <c:pt idx="458">
                  <c:v>-0.15865428753580543</c:v>
                </c:pt>
                <c:pt idx="459">
                  <c:v>-0.15776551156993998</c:v>
                </c:pt>
                <c:pt idx="460">
                  <c:v>-0.15688617555697787</c:v>
                </c:pt>
                <c:pt idx="461">
                  <c:v>-0.15601614189386792</c:v>
                </c:pt>
                <c:pt idx="462">
                  <c:v>-0.15515527551030547</c:v>
                </c:pt>
                <c:pt idx="463">
                  <c:v>-0.15430344381265315</c:v>
                </c:pt>
                <c:pt idx="464">
                  <c:v>-0.15346051662934126</c:v>
                </c:pt>
                <c:pt idx="465">
                  <c:v>-0.1526263661576403</c:v>
                </c:pt>
                <c:pt idx="466">
                  <c:v>-0.15180086691183733</c:v>
                </c:pt>
                <c:pt idx="467">
                  <c:v>-0.15098389567267873</c:v>
                </c:pt>
                <c:pt idx="468">
                  <c:v>-0.1501753314381456</c:v>
                </c:pt>
                <c:pt idx="469">
                  <c:v>-0.14937505537545329</c:v>
                </c:pt>
                <c:pt idx="470">
                  <c:v>-0.14858295077425554</c:v>
                </c:pt>
                <c:pt idx="471">
                  <c:v>-0.14779890300104725</c:v>
                </c:pt>
                <c:pt idx="472">
                  <c:v>-0.14702279945468802</c:v>
                </c:pt>
                <c:pt idx="473">
                  <c:v>-0.14625452952303433</c:v>
                </c:pt>
                <c:pt idx="474">
                  <c:v>-0.14549398454068319</c:v>
                </c:pt>
                <c:pt idx="475">
                  <c:v>-0.14474105774771506</c:v>
                </c:pt>
                <c:pt idx="476">
                  <c:v>-0.14399564424948372</c:v>
                </c:pt>
                <c:pt idx="477">
                  <c:v>-0.14325764097739921</c:v>
                </c:pt>
                <c:pt idx="478">
                  <c:v>-0.14252694665065244</c:v>
                </c:pt>
                <c:pt idx="479">
                  <c:v>-0.14180346173889177</c:v>
                </c:pt>
                <c:pt idx="480">
                  <c:v>-0.14108708842579687</c:v>
                </c:pt>
                <c:pt idx="481">
                  <c:v>-0.14037773057354516</c:v>
                </c:pt>
                <c:pt idx="482">
                  <c:v>-0.13967529368812784</c:v>
                </c:pt>
                <c:pt idx="483">
                  <c:v>-0.13897968488551565</c:v>
                </c:pt>
                <c:pt idx="484">
                  <c:v>-0.1382908128586133</c:v>
                </c:pt>
                <c:pt idx="485">
                  <c:v>-0.1376085878450328</c:v>
                </c:pt>
                <c:pt idx="486">
                  <c:v>-0.13693292159560941</c:v>
                </c:pt>
                <c:pt idx="487">
                  <c:v>-0.13626372734369113</c:v>
                </c:pt>
                <c:pt idx="488">
                  <c:v>-0.13560091977513195</c:v>
                </c:pt>
                <c:pt idx="489">
                  <c:v>-0.13494441499899801</c:v>
                </c:pt>
                <c:pt idx="490">
                  <c:v>-0.1342941305189787</c:v>
                </c:pt>
                <c:pt idx="491">
                  <c:v>-0.13364998520545529</c:v>
                </c:pt>
                <c:pt idx="492">
                  <c:v>-0.1330118992682171</c:v>
                </c:pt>
                <c:pt idx="493">
                  <c:v>-0.13237979422982615</c:v>
                </c:pt>
                <c:pt idx="494">
                  <c:v>-0.13175359289958266</c:v>
                </c:pt>
                <c:pt idx="495">
                  <c:v>-0.13113321934811939</c:v>
                </c:pt>
                <c:pt idx="496">
                  <c:v>-0.13051859888254694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7D6-4B45-8AB7-801EA16E47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22052528"/>
        <c:axId val="1722047952"/>
      </c:scatterChart>
      <c:valAx>
        <c:axId val="1710696208"/>
        <c:scaling>
          <c:orientation val="minMax"/>
          <c:min val="0.9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71928288"/>
        <c:crossesAt val="-40"/>
        <c:crossBetween val="midCat"/>
      </c:valAx>
      <c:valAx>
        <c:axId val="1771928288"/>
        <c:scaling>
          <c:orientation val="minMax"/>
          <c:min val="-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10696208"/>
        <c:crossesAt val="0.9"/>
        <c:crossBetween val="midCat"/>
      </c:valAx>
      <c:valAx>
        <c:axId val="172204795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722052528"/>
        <c:crosses val="max"/>
        <c:crossBetween val="midCat"/>
      </c:valAx>
      <c:valAx>
        <c:axId val="17220525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220479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8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chart" Target="../charts/chart9.xml"/><Relationship Id="rId1" Type="http://schemas.openxmlformats.org/officeDocument/2006/relationships/image" Target="../media/image3.wmf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91832</xdr:colOff>
      <xdr:row>8</xdr:row>
      <xdr:rowOff>178374</xdr:rowOff>
    </xdr:from>
    <xdr:to>
      <xdr:col>14</xdr:col>
      <xdr:colOff>623451</xdr:colOff>
      <xdr:row>20</xdr:row>
      <xdr:rowOff>210338</xdr:rowOff>
    </xdr:to>
    <xdr:graphicFrame macro="">
      <xdr:nvGraphicFramePr>
        <xdr:cNvPr id="73" name="グラフ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119682</xdr:colOff>
      <xdr:row>8</xdr:row>
      <xdr:rowOff>171269</xdr:rowOff>
    </xdr:from>
    <xdr:to>
      <xdr:col>7</xdr:col>
      <xdr:colOff>625938</xdr:colOff>
      <xdr:row>20</xdr:row>
      <xdr:rowOff>181733</xdr:rowOff>
    </xdr:to>
    <xdr:graphicFrame macro="">
      <xdr:nvGraphicFramePr>
        <xdr:cNvPr id="77" name="グラフ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119591</xdr:colOff>
      <xdr:row>21</xdr:row>
      <xdr:rowOff>122767</xdr:rowOff>
    </xdr:from>
    <xdr:to>
      <xdr:col>7</xdr:col>
      <xdr:colOff>578639</xdr:colOff>
      <xdr:row>33</xdr:row>
      <xdr:rowOff>211733</xdr:rowOff>
    </xdr:to>
    <xdr:graphicFrame macro="">
      <xdr:nvGraphicFramePr>
        <xdr:cNvPr id="86" name="グラフ 85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367030</xdr:colOff>
      <xdr:row>1</xdr:row>
      <xdr:rowOff>107950</xdr:rowOff>
    </xdr:from>
    <xdr:to>
      <xdr:col>14</xdr:col>
      <xdr:colOff>184200</xdr:colOff>
      <xdr:row>6</xdr:row>
      <xdr:rowOff>128818</xdr:rowOff>
    </xdr:to>
    <xdr:grpSp>
      <xdr:nvGrpSpPr>
        <xdr:cNvPr id="138" name="グループ化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GrpSpPr>
          <a:grpSpLocks noChangeAspect="1"/>
        </xdr:cNvGrpSpPr>
      </xdr:nvGrpSpPr>
      <xdr:grpSpPr bwMode="auto">
        <a:xfrm>
          <a:off x="7174230" y="336550"/>
          <a:ext cx="1798370" cy="1195618"/>
          <a:chOff x="2" y="57"/>
          <a:chExt cx="954" cy="621"/>
        </a:xfrm>
      </xdr:grpSpPr>
      <xdr:cxnSp macro="">
        <xdr:nvCxnSpPr>
          <xdr:cNvPr id="139" name="Line 380">
            <a:extLst>
              <a:ext uri="{FF2B5EF4-FFF2-40B4-BE49-F238E27FC236}">
                <a16:creationId xmlns:a16="http://schemas.microsoft.com/office/drawing/2014/main" id="{00000000-0008-0000-0000-00008B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" y="442"/>
            <a:ext cx="91" cy="1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40" name="Line 381">
            <a:extLst>
              <a:ext uri="{FF2B5EF4-FFF2-40B4-BE49-F238E27FC236}">
                <a16:creationId xmlns:a16="http://schemas.microsoft.com/office/drawing/2014/main" id="{00000000-0008-0000-0000-00008C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5" y="442"/>
            <a:ext cx="16" cy="34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41" name="Line 382">
            <a:extLst>
              <a:ext uri="{FF2B5EF4-FFF2-40B4-BE49-F238E27FC236}">
                <a16:creationId xmlns:a16="http://schemas.microsoft.com/office/drawing/2014/main" id="{00000000-0008-0000-0000-00008D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39" y="442"/>
            <a:ext cx="16" cy="34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42" name="Line 383">
            <a:extLst>
              <a:ext uri="{FF2B5EF4-FFF2-40B4-BE49-F238E27FC236}">
                <a16:creationId xmlns:a16="http://schemas.microsoft.com/office/drawing/2014/main" id="{00000000-0008-0000-0000-00008E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73" y="442"/>
            <a:ext cx="16" cy="34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143" name="Oval 384">
            <a:extLst>
              <a:ext uri="{FF2B5EF4-FFF2-40B4-BE49-F238E27FC236}">
                <a16:creationId xmlns:a16="http://schemas.microsoft.com/office/drawing/2014/main" id="{00000000-0008-0000-0000-00008F000000}"/>
              </a:ext>
            </a:extLst>
          </xdr:cNvPr>
          <xdr:cNvSpPr>
            <a:spLocks noChangeArrowheads="1"/>
          </xdr:cNvSpPr>
        </xdr:nvSpPr>
        <xdr:spPr bwMode="auto">
          <a:xfrm>
            <a:off x="2" y="145"/>
            <a:ext cx="92" cy="91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144" name="Oval 385">
            <a:extLst>
              <a:ext uri="{FF2B5EF4-FFF2-40B4-BE49-F238E27FC236}">
                <a16:creationId xmlns:a16="http://schemas.microsoft.com/office/drawing/2014/main" id="{00000000-0008-0000-0000-000090000000}"/>
              </a:ext>
            </a:extLst>
          </xdr:cNvPr>
          <xdr:cNvSpPr>
            <a:spLocks noChangeArrowheads="1"/>
          </xdr:cNvSpPr>
        </xdr:nvSpPr>
        <xdr:spPr bwMode="auto">
          <a:xfrm>
            <a:off x="25" y="168"/>
            <a:ext cx="46" cy="46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145" name="Line 386">
            <a:extLst>
              <a:ext uri="{FF2B5EF4-FFF2-40B4-BE49-F238E27FC236}">
                <a16:creationId xmlns:a16="http://schemas.microsoft.com/office/drawing/2014/main" id="{00000000-0008-0000-0000-000091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48" y="236"/>
            <a:ext cx="1" cy="2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146" name="Oval 387">
            <a:extLst>
              <a:ext uri="{FF2B5EF4-FFF2-40B4-BE49-F238E27FC236}">
                <a16:creationId xmlns:a16="http://schemas.microsoft.com/office/drawing/2014/main" id="{00000000-0008-0000-0000-000092000000}"/>
              </a:ext>
            </a:extLst>
          </xdr:cNvPr>
          <xdr:cNvSpPr>
            <a:spLocks noChangeArrowheads="1"/>
          </xdr:cNvSpPr>
        </xdr:nvSpPr>
        <xdr:spPr bwMode="auto">
          <a:xfrm>
            <a:off x="29" y="172"/>
            <a:ext cx="37" cy="37"/>
          </a:xfrm>
          <a:prstGeom prst="ellipse">
            <a:avLst/>
          </a:prstGeom>
          <a:solidFill>
            <a:srgbClr val="FFFF00"/>
          </a:solidFill>
          <a:ln w="9525">
            <a:noFill/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147" name="Line 388">
            <a:extLst>
              <a:ext uri="{FF2B5EF4-FFF2-40B4-BE49-F238E27FC236}">
                <a16:creationId xmlns:a16="http://schemas.microsoft.com/office/drawing/2014/main" id="{00000000-0008-0000-0000-000093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866" y="443"/>
            <a:ext cx="90" cy="1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48" name="Line 389">
            <a:extLst>
              <a:ext uri="{FF2B5EF4-FFF2-40B4-BE49-F238E27FC236}">
                <a16:creationId xmlns:a16="http://schemas.microsoft.com/office/drawing/2014/main" id="{00000000-0008-0000-0000-000094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867" y="443"/>
            <a:ext cx="16" cy="33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49" name="Line 390">
            <a:extLst>
              <a:ext uri="{FF2B5EF4-FFF2-40B4-BE49-F238E27FC236}">
                <a16:creationId xmlns:a16="http://schemas.microsoft.com/office/drawing/2014/main" id="{00000000-0008-0000-0000-000095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901" y="443"/>
            <a:ext cx="16" cy="33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50" name="Line 391">
            <a:extLst>
              <a:ext uri="{FF2B5EF4-FFF2-40B4-BE49-F238E27FC236}">
                <a16:creationId xmlns:a16="http://schemas.microsoft.com/office/drawing/2014/main" id="{00000000-0008-0000-0000-000096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935" y="443"/>
            <a:ext cx="16" cy="33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151" name="Oval 392">
            <a:extLst>
              <a:ext uri="{FF2B5EF4-FFF2-40B4-BE49-F238E27FC236}">
                <a16:creationId xmlns:a16="http://schemas.microsoft.com/office/drawing/2014/main" id="{00000000-0008-0000-0000-000097000000}"/>
              </a:ext>
            </a:extLst>
          </xdr:cNvPr>
          <xdr:cNvSpPr>
            <a:spLocks noChangeArrowheads="1"/>
          </xdr:cNvSpPr>
        </xdr:nvSpPr>
        <xdr:spPr bwMode="auto">
          <a:xfrm>
            <a:off x="865" y="146"/>
            <a:ext cx="91" cy="91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152" name="Oval 393">
            <a:extLst>
              <a:ext uri="{FF2B5EF4-FFF2-40B4-BE49-F238E27FC236}">
                <a16:creationId xmlns:a16="http://schemas.microsoft.com/office/drawing/2014/main" id="{00000000-0008-0000-0000-000098000000}"/>
              </a:ext>
            </a:extLst>
          </xdr:cNvPr>
          <xdr:cNvSpPr>
            <a:spLocks noChangeArrowheads="1"/>
          </xdr:cNvSpPr>
        </xdr:nvSpPr>
        <xdr:spPr bwMode="auto">
          <a:xfrm>
            <a:off x="887" y="168"/>
            <a:ext cx="46" cy="46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153" name="Line 394">
            <a:extLst>
              <a:ext uri="{FF2B5EF4-FFF2-40B4-BE49-F238E27FC236}">
                <a16:creationId xmlns:a16="http://schemas.microsoft.com/office/drawing/2014/main" id="{00000000-0008-0000-0000-000099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910" y="236"/>
            <a:ext cx="1" cy="206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154" name="Oval 395">
            <a:extLst>
              <a:ext uri="{FF2B5EF4-FFF2-40B4-BE49-F238E27FC236}">
                <a16:creationId xmlns:a16="http://schemas.microsoft.com/office/drawing/2014/main" id="{00000000-0008-0000-0000-00009A000000}"/>
              </a:ext>
            </a:extLst>
          </xdr:cNvPr>
          <xdr:cNvSpPr>
            <a:spLocks noChangeArrowheads="1"/>
          </xdr:cNvSpPr>
        </xdr:nvSpPr>
        <xdr:spPr bwMode="auto">
          <a:xfrm>
            <a:off x="892" y="173"/>
            <a:ext cx="36" cy="36"/>
          </a:xfrm>
          <a:prstGeom prst="ellipse">
            <a:avLst/>
          </a:prstGeom>
          <a:solidFill>
            <a:srgbClr val="FFFF00"/>
          </a:solidFill>
          <a:ln w="9525">
            <a:noFill/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grpSp>
        <xdr:nvGrpSpPr>
          <xdr:cNvPr id="155" name="Group 396">
            <a:extLst>
              <a:ext uri="{FF2B5EF4-FFF2-40B4-BE49-F238E27FC236}">
                <a16:creationId xmlns:a16="http://schemas.microsoft.com/office/drawing/2014/main" id="{00000000-0008-0000-0000-00009B000000}"/>
              </a:ext>
            </a:extLst>
          </xdr:cNvPr>
          <xdr:cNvGrpSpPr>
            <a:grpSpLocks/>
          </xdr:cNvGrpSpPr>
        </xdr:nvGrpSpPr>
        <xdr:grpSpPr bwMode="auto">
          <a:xfrm>
            <a:off x="216" y="190"/>
            <a:ext cx="558" cy="488"/>
            <a:chOff x="216" y="190"/>
            <a:chExt cx="558" cy="488"/>
          </a:xfrm>
        </xdr:grpSpPr>
        <xdr:cxnSp macro="">
          <xdr:nvCxnSpPr>
            <xdr:cNvPr id="168" name="Line 397">
              <a:extLst>
                <a:ext uri="{FF2B5EF4-FFF2-40B4-BE49-F238E27FC236}">
                  <a16:creationId xmlns:a16="http://schemas.microsoft.com/office/drawing/2014/main" id="{00000000-0008-0000-0000-0000A8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413" y="645"/>
              <a:ext cx="16" cy="3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69" name="Line 398">
              <a:extLst>
                <a:ext uri="{FF2B5EF4-FFF2-40B4-BE49-F238E27FC236}">
                  <a16:creationId xmlns:a16="http://schemas.microsoft.com/office/drawing/2014/main" id="{00000000-0008-0000-0000-0000A9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447" y="645"/>
              <a:ext cx="16" cy="3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70" name="Line 399">
              <a:extLst>
                <a:ext uri="{FF2B5EF4-FFF2-40B4-BE49-F238E27FC236}">
                  <a16:creationId xmlns:a16="http://schemas.microsoft.com/office/drawing/2014/main" id="{00000000-0008-0000-0000-0000AA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481" y="645"/>
              <a:ext cx="16" cy="3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71" name="Line 400">
              <a:extLst>
                <a:ext uri="{FF2B5EF4-FFF2-40B4-BE49-F238E27FC236}">
                  <a16:creationId xmlns:a16="http://schemas.microsoft.com/office/drawing/2014/main" id="{00000000-0008-0000-0000-0000AB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12" y="645"/>
              <a:ext cx="90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72" name="Line 401">
              <a:extLst>
                <a:ext uri="{FF2B5EF4-FFF2-40B4-BE49-F238E27FC236}">
                  <a16:creationId xmlns:a16="http://schemas.microsoft.com/office/drawing/2014/main" id="{00000000-0008-0000-0000-0000AC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56" y="553"/>
              <a:ext cx="1" cy="92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73" name="Text Box 402">
              <a:extLst>
                <a:ext uri="{FF2B5EF4-FFF2-40B4-BE49-F238E27FC236}">
                  <a16:creationId xmlns:a16="http://schemas.microsoft.com/office/drawing/2014/main" id="{00000000-0008-0000-0000-0000AD000000}"/>
                </a:ext>
              </a:extLst>
            </xdr:cNvPr>
            <xdr:cNvSpPr txBox="1">
              <a:spLocks noChangeArrowheads="1"/>
            </xdr:cNvSpPr>
          </xdr:nvSpPr>
          <xdr:spPr bwMode="auto">
            <a:xfrm rot="16200000">
              <a:off x="216" y="297"/>
              <a:ext cx="123" cy="123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just"/>
              <a:r>
                <a:rPr lang="en-US" sz="1100" b="1" kern="100"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L11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174" name="Freeform 403">
              <a:extLst>
                <a:ext uri="{FF2B5EF4-FFF2-40B4-BE49-F238E27FC236}">
                  <a16:creationId xmlns:a16="http://schemas.microsoft.com/office/drawing/2014/main" id="{00000000-0008-0000-0000-0000AE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4" y="442"/>
              <a:ext cx="41" cy="46"/>
            </a:xfrm>
            <a:custGeom>
              <a:avLst/>
              <a:gdLst>
                <a:gd name="T0" fmla="*/ 12723 w 21600"/>
                <a:gd name="T1" fmla="*/ 21600 h 21600"/>
                <a:gd name="T2" fmla="*/ 0 w 21600"/>
                <a:gd name="T3" fmla="*/ 10800 h 21600"/>
                <a:gd name="T4" fmla="*/ 12723 w 21600"/>
                <a:gd name="T5" fmla="*/ 0 h 21600"/>
                <a:gd name="T6" fmla="*/ 21600 w 21600"/>
                <a:gd name="T7" fmla="*/ 3161 h 2160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1600" h="21600">
                  <a:moveTo>
                    <a:pt x="12723" y="21600"/>
                  </a:moveTo>
                  <a:cubicBezTo>
                    <a:pt x="5918" y="21600"/>
                    <a:pt x="0" y="16595"/>
                    <a:pt x="0" y="10800"/>
                  </a:cubicBezTo>
                  <a:cubicBezTo>
                    <a:pt x="0" y="5005"/>
                    <a:pt x="5918" y="0"/>
                    <a:pt x="12723" y="0"/>
                  </a:cubicBezTo>
                  <a:cubicBezTo>
                    <a:pt x="15978" y="0"/>
                    <a:pt x="19233" y="1580"/>
                    <a:pt x="21600" y="3161"/>
                  </a:cubicBezTo>
                </a:path>
              </a:pathLst>
            </a:custGeom>
            <a:noFill/>
            <a:ln w="12700">
              <a:solidFill>
                <a:srgbClr val="000000"/>
              </a:solidFill>
              <a:bevel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75" name="Freeform 404">
              <a:extLst>
                <a:ext uri="{FF2B5EF4-FFF2-40B4-BE49-F238E27FC236}">
                  <a16:creationId xmlns:a16="http://schemas.microsoft.com/office/drawing/2014/main" id="{00000000-0008-0000-0000-0000AF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3" y="406"/>
              <a:ext cx="42" cy="49"/>
            </a:xfrm>
            <a:custGeom>
              <a:avLst/>
              <a:gdLst>
                <a:gd name="T0" fmla="*/ 21600 w 21600"/>
                <a:gd name="T1" fmla="*/ 18335 h 21600"/>
                <a:gd name="T2" fmla="*/ 12551 w 21600"/>
                <a:gd name="T3" fmla="*/ 21600 h 21600"/>
                <a:gd name="T4" fmla="*/ 0 w 21600"/>
                <a:gd name="T5" fmla="*/ 10800 h 21600"/>
                <a:gd name="T6" fmla="*/ 12551 w 21600"/>
                <a:gd name="T7" fmla="*/ 0 h 21600"/>
                <a:gd name="T8" fmla="*/ 21600 w 21600"/>
                <a:gd name="T9" fmla="*/ 3265 h 2160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1600" h="21600">
                  <a:moveTo>
                    <a:pt x="21600" y="18335"/>
                  </a:moveTo>
                  <a:cubicBezTo>
                    <a:pt x="19265" y="20344"/>
                    <a:pt x="15762" y="21600"/>
                    <a:pt x="12551" y="21600"/>
                  </a:cubicBezTo>
                  <a:cubicBezTo>
                    <a:pt x="5838" y="21600"/>
                    <a:pt x="0" y="16577"/>
                    <a:pt x="0" y="10800"/>
                  </a:cubicBezTo>
                  <a:cubicBezTo>
                    <a:pt x="0" y="5023"/>
                    <a:pt x="5838" y="0"/>
                    <a:pt x="12551" y="0"/>
                  </a:cubicBezTo>
                  <a:cubicBezTo>
                    <a:pt x="15762" y="0"/>
                    <a:pt x="19265" y="1256"/>
                    <a:pt x="21600" y="3265"/>
                  </a:cubicBezTo>
                </a:path>
              </a:pathLst>
            </a:custGeom>
            <a:noFill/>
            <a:ln w="12700">
              <a:solidFill>
                <a:srgbClr val="000000"/>
              </a:solidFill>
              <a:bevel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84" name="Freeform 405">
              <a:extLst>
                <a:ext uri="{FF2B5EF4-FFF2-40B4-BE49-F238E27FC236}">
                  <a16:creationId xmlns:a16="http://schemas.microsoft.com/office/drawing/2014/main" id="{00000000-0008-0000-0000-0000B8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4" y="372"/>
              <a:ext cx="41" cy="47"/>
            </a:xfrm>
            <a:custGeom>
              <a:avLst/>
              <a:gdLst>
                <a:gd name="T0" fmla="*/ 21600 w 21600"/>
                <a:gd name="T1" fmla="*/ 18439 h 21600"/>
                <a:gd name="T2" fmla="*/ 12723 w 21600"/>
                <a:gd name="T3" fmla="*/ 21600 h 21600"/>
                <a:gd name="T4" fmla="*/ 0 w 21600"/>
                <a:gd name="T5" fmla="*/ 10800 h 21600"/>
                <a:gd name="T6" fmla="*/ 12723 w 21600"/>
                <a:gd name="T7" fmla="*/ 0 h 2160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1600" h="21600">
                  <a:moveTo>
                    <a:pt x="21600" y="18439"/>
                  </a:moveTo>
                  <a:cubicBezTo>
                    <a:pt x="19233" y="20020"/>
                    <a:pt x="15978" y="21600"/>
                    <a:pt x="12723" y="21600"/>
                  </a:cubicBezTo>
                  <a:cubicBezTo>
                    <a:pt x="5918" y="21600"/>
                    <a:pt x="0" y="16595"/>
                    <a:pt x="0" y="10800"/>
                  </a:cubicBezTo>
                  <a:cubicBezTo>
                    <a:pt x="0" y="5005"/>
                    <a:pt x="5918" y="0"/>
                    <a:pt x="12723" y="0"/>
                  </a:cubicBezTo>
                </a:path>
              </a:pathLst>
            </a:custGeom>
            <a:noFill/>
            <a:ln w="12700">
              <a:solidFill>
                <a:srgbClr val="000000"/>
              </a:solidFill>
              <a:bevel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85" name="Line 406">
              <a:extLst>
                <a:ext uri="{FF2B5EF4-FFF2-40B4-BE49-F238E27FC236}">
                  <a16:creationId xmlns:a16="http://schemas.microsoft.com/office/drawing/2014/main" id="{00000000-0008-0000-0000-0000B9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90" y="440"/>
              <a:ext cx="68" cy="1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86" name="Line 407">
              <a:extLst>
                <a:ext uri="{FF2B5EF4-FFF2-40B4-BE49-F238E27FC236}">
                  <a16:creationId xmlns:a16="http://schemas.microsoft.com/office/drawing/2014/main" id="{00000000-0008-0000-0000-0000BA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90" y="406"/>
              <a:ext cx="68" cy="1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87" name="Text Box 408">
              <a:extLst>
                <a:ext uri="{FF2B5EF4-FFF2-40B4-BE49-F238E27FC236}">
                  <a16:creationId xmlns:a16="http://schemas.microsoft.com/office/drawing/2014/main" id="{00000000-0008-0000-0000-0000BB000000}"/>
                </a:ext>
              </a:extLst>
            </xdr:cNvPr>
            <xdr:cNvSpPr txBox="1">
              <a:spLocks noChangeArrowheads="1"/>
            </xdr:cNvSpPr>
          </xdr:nvSpPr>
          <xdr:spPr bwMode="auto">
            <a:xfrm rot="16200000">
              <a:off x="628" y="340"/>
              <a:ext cx="116" cy="17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just"/>
              <a:r>
                <a:rPr lang="en-US" sz="1100" b="1" kern="100"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C11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cxnSp macro="">
          <xdr:nvCxnSpPr>
            <xdr:cNvPr id="188" name="Line 409">
              <a:extLst>
                <a:ext uri="{FF2B5EF4-FFF2-40B4-BE49-F238E27FC236}">
                  <a16:creationId xmlns:a16="http://schemas.microsoft.com/office/drawing/2014/main" id="{00000000-0008-0000-0000-0000BC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524" y="440"/>
              <a:ext cx="1" cy="11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89" name="Line 410">
              <a:extLst>
                <a:ext uri="{FF2B5EF4-FFF2-40B4-BE49-F238E27FC236}">
                  <a16:creationId xmlns:a16="http://schemas.microsoft.com/office/drawing/2014/main" id="{00000000-0008-0000-0000-0000BD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88" y="553"/>
              <a:ext cx="136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90" name="Line 411">
              <a:extLst>
                <a:ext uri="{FF2B5EF4-FFF2-40B4-BE49-F238E27FC236}">
                  <a16:creationId xmlns:a16="http://schemas.microsoft.com/office/drawing/2014/main" id="{00000000-0008-0000-0000-0000BE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88" y="488"/>
              <a:ext cx="1" cy="65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91" name="Line 412">
              <a:extLst>
                <a:ext uri="{FF2B5EF4-FFF2-40B4-BE49-F238E27FC236}">
                  <a16:creationId xmlns:a16="http://schemas.microsoft.com/office/drawing/2014/main" id="{00000000-0008-0000-0000-0000BF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88" y="281"/>
              <a:ext cx="1" cy="9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92" name="Line 413">
              <a:extLst>
                <a:ext uri="{FF2B5EF4-FFF2-40B4-BE49-F238E27FC236}">
                  <a16:creationId xmlns:a16="http://schemas.microsoft.com/office/drawing/2014/main" id="{00000000-0008-0000-0000-0000C0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88" y="281"/>
              <a:ext cx="136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93" name="Line 414">
              <a:extLst>
                <a:ext uri="{FF2B5EF4-FFF2-40B4-BE49-F238E27FC236}">
                  <a16:creationId xmlns:a16="http://schemas.microsoft.com/office/drawing/2014/main" id="{00000000-0008-0000-0000-0000C1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524" y="281"/>
              <a:ext cx="1" cy="125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94" name="Oval 415">
              <a:extLst>
                <a:ext uri="{FF2B5EF4-FFF2-40B4-BE49-F238E27FC236}">
                  <a16:creationId xmlns:a16="http://schemas.microsoft.com/office/drawing/2014/main" id="{00000000-0008-0000-0000-0000C2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47" y="544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95" name="Line 416">
              <a:extLst>
                <a:ext uri="{FF2B5EF4-FFF2-40B4-BE49-F238E27FC236}">
                  <a16:creationId xmlns:a16="http://schemas.microsoft.com/office/drawing/2014/main" id="{00000000-0008-0000-0000-0000C3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56" y="190"/>
              <a:ext cx="1" cy="9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96" name="Oval 417">
              <a:extLst>
                <a:ext uri="{FF2B5EF4-FFF2-40B4-BE49-F238E27FC236}">
                  <a16:creationId xmlns:a16="http://schemas.microsoft.com/office/drawing/2014/main" id="{00000000-0008-0000-0000-0000C4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47" y="272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</xdr:grpSp>
      <xdr:grpSp>
        <xdr:nvGrpSpPr>
          <xdr:cNvPr id="156" name="Group 418">
            <a:extLst>
              <a:ext uri="{FF2B5EF4-FFF2-40B4-BE49-F238E27FC236}">
                <a16:creationId xmlns:a16="http://schemas.microsoft.com/office/drawing/2014/main" id="{00000000-0008-0000-0000-00009C000000}"/>
              </a:ext>
            </a:extLst>
          </xdr:cNvPr>
          <xdr:cNvGrpSpPr>
            <a:grpSpLocks/>
          </xdr:cNvGrpSpPr>
        </xdr:nvGrpSpPr>
        <xdr:grpSpPr bwMode="auto">
          <a:xfrm>
            <a:off x="411" y="57"/>
            <a:ext cx="454" cy="169"/>
            <a:chOff x="411" y="57"/>
            <a:chExt cx="454" cy="169"/>
          </a:xfrm>
        </xdr:grpSpPr>
        <xdr:sp macro="" textlink="">
          <xdr:nvSpPr>
            <xdr:cNvPr id="163" name="Text Box 419">
              <a:extLst>
                <a:ext uri="{FF2B5EF4-FFF2-40B4-BE49-F238E27FC236}">
                  <a16:creationId xmlns:a16="http://schemas.microsoft.com/office/drawing/2014/main" id="{00000000-0008-0000-0000-0000A3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592" y="57"/>
              <a:ext cx="176" cy="89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spAutoFit/>
            </a:bodyPr>
            <a:lstStyle/>
            <a:p>
              <a:pPr algn="just"/>
              <a:r>
                <a:rPr lang="en-US" sz="1100" b="1" kern="100"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C12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cxnSp macro="">
          <xdr:nvCxnSpPr>
            <xdr:cNvPr id="164" name="Line 420">
              <a:extLst>
                <a:ext uri="{FF2B5EF4-FFF2-40B4-BE49-F238E27FC236}">
                  <a16:creationId xmlns:a16="http://schemas.microsoft.com/office/drawing/2014/main" id="{00000000-0008-0000-0000-0000A4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648" y="158"/>
              <a:ext cx="1" cy="68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65" name="Line 421">
              <a:extLst>
                <a:ext uri="{FF2B5EF4-FFF2-40B4-BE49-F238E27FC236}">
                  <a16:creationId xmlns:a16="http://schemas.microsoft.com/office/drawing/2014/main" id="{00000000-0008-0000-0000-0000A5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616" y="158"/>
              <a:ext cx="1" cy="68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66" name="Line 422">
              <a:extLst>
                <a:ext uri="{FF2B5EF4-FFF2-40B4-BE49-F238E27FC236}">
                  <a16:creationId xmlns:a16="http://schemas.microsoft.com/office/drawing/2014/main" id="{00000000-0008-0000-0000-0000A6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11" y="190"/>
              <a:ext cx="204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67" name="Line 423">
              <a:extLst>
                <a:ext uri="{FF2B5EF4-FFF2-40B4-BE49-F238E27FC236}">
                  <a16:creationId xmlns:a16="http://schemas.microsoft.com/office/drawing/2014/main" id="{00000000-0008-0000-0000-0000A7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649" y="190"/>
              <a:ext cx="216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sp macro="" textlink="">
        <xdr:nvSpPr>
          <xdr:cNvPr id="157" name="Text Box 424">
            <a:extLst>
              <a:ext uri="{FF2B5EF4-FFF2-40B4-BE49-F238E27FC236}">
                <a16:creationId xmlns:a16="http://schemas.microsoft.com/office/drawing/2014/main" id="{00000000-0008-0000-0000-00009D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35" y="57"/>
            <a:ext cx="185" cy="8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just"/>
            <a:r>
              <a:rPr lang="en-US" sz="1100" b="1" kern="100"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C01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cxnSp macro="">
        <xdr:nvCxnSpPr>
          <xdr:cNvPr id="158" name="Line 425">
            <a:extLst>
              <a:ext uri="{FF2B5EF4-FFF2-40B4-BE49-F238E27FC236}">
                <a16:creationId xmlns:a16="http://schemas.microsoft.com/office/drawing/2014/main" id="{00000000-0008-0000-0000-00009E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97" y="158"/>
            <a:ext cx="1" cy="68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59" name="Line 426">
            <a:extLst>
              <a:ext uri="{FF2B5EF4-FFF2-40B4-BE49-F238E27FC236}">
                <a16:creationId xmlns:a16="http://schemas.microsoft.com/office/drawing/2014/main" id="{00000000-0008-0000-0000-00009F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64" y="158"/>
            <a:ext cx="1" cy="68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60" name="Line 427">
            <a:extLst>
              <a:ext uri="{FF2B5EF4-FFF2-40B4-BE49-F238E27FC236}">
                <a16:creationId xmlns:a16="http://schemas.microsoft.com/office/drawing/2014/main" id="{00000000-0008-0000-0000-0000A0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94" y="190"/>
            <a:ext cx="170" cy="1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161" name="Line 428">
            <a:extLst>
              <a:ext uri="{FF2B5EF4-FFF2-40B4-BE49-F238E27FC236}">
                <a16:creationId xmlns:a16="http://schemas.microsoft.com/office/drawing/2014/main" id="{00000000-0008-0000-0000-0000A1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98" y="190"/>
            <a:ext cx="113" cy="1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162" name="Oval 429">
            <a:extLst>
              <a:ext uri="{FF2B5EF4-FFF2-40B4-BE49-F238E27FC236}">
                <a16:creationId xmlns:a16="http://schemas.microsoft.com/office/drawing/2014/main" id="{00000000-0008-0000-0000-0000A2000000}"/>
              </a:ext>
            </a:extLst>
          </xdr:cNvPr>
          <xdr:cNvSpPr>
            <a:spLocks noChangeArrowheads="1"/>
          </xdr:cNvSpPr>
        </xdr:nvSpPr>
        <xdr:spPr bwMode="auto">
          <a:xfrm>
            <a:off x="447" y="184"/>
            <a:ext cx="18" cy="18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</xdr:grpSp>
    <xdr:clientData/>
  </xdr:twoCellAnchor>
  <xdr:twoCellAnchor>
    <xdr:from>
      <xdr:col>8</xdr:col>
      <xdr:colOff>264160</xdr:colOff>
      <xdr:row>22</xdr:row>
      <xdr:rowOff>22860</xdr:rowOff>
    </xdr:from>
    <xdr:to>
      <xdr:col>15</xdr:col>
      <xdr:colOff>86525</xdr:colOff>
      <xdr:row>34</xdr:row>
      <xdr:rowOff>136805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571500</xdr:colOff>
      <xdr:row>1</xdr:row>
      <xdr:rowOff>196850</xdr:rowOff>
    </xdr:from>
    <xdr:to>
      <xdr:col>7</xdr:col>
      <xdr:colOff>480856</xdr:colOff>
      <xdr:row>13</xdr:row>
      <xdr:rowOff>213664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146050</xdr:colOff>
      <xdr:row>2</xdr:row>
      <xdr:rowOff>6350</xdr:rowOff>
    </xdr:from>
    <xdr:to>
      <xdr:col>15</xdr:col>
      <xdr:colOff>17269</xdr:colOff>
      <xdr:row>14</xdr:row>
      <xdr:rowOff>44664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495300</xdr:colOff>
      <xdr:row>15</xdr:row>
      <xdr:rowOff>50800</xdr:rowOff>
    </xdr:from>
    <xdr:to>
      <xdr:col>7</xdr:col>
      <xdr:colOff>357448</xdr:colOff>
      <xdr:row>27</xdr:row>
      <xdr:rowOff>139766</xdr:rowOff>
    </xdr:to>
    <xdr:graphicFrame macro="">
      <xdr:nvGraphicFramePr>
        <xdr:cNvPr id="7" name="グラフ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50800</xdr:colOff>
      <xdr:row>15</xdr:row>
      <xdr:rowOff>25400</xdr:rowOff>
    </xdr:from>
    <xdr:to>
      <xdr:col>14</xdr:col>
      <xdr:colOff>533565</xdr:colOff>
      <xdr:row>27</xdr:row>
      <xdr:rowOff>139345</xdr:rowOff>
    </xdr:to>
    <xdr:graphicFrame macro="">
      <xdr:nvGraphicFramePr>
        <xdr:cNvPr id="11" name="グラフ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490024</xdr:colOff>
      <xdr:row>8</xdr:row>
      <xdr:rowOff>146538</xdr:rowOff>
    </xdr:from>
    <xdr:to>
      <xdr:col>5</xdr:col>
      <xdr:colOff>217463</xdr:colOff>
      <xdr:row>13</xdr:row>
      <xdr:rowOff>165295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pSpPr/>
      </xdr:nvGrpSpPr>
      <xdr:grpSpPr>
        <a:xfrm>
          <a:off x="1226624" y="1988038"/>
          <a:ext cx="959339" cy="1168107"/>
          <a:chOff x="1211000" y="1981200"/>
          <a:chExt cx="893885" cy="1167619"/>
        </a:xfrm>
      </xdr:grpSpPr>
      <xdr:grpSp>
        <xdr:nvGrpSpPr>
          <xdr:cNvPr id="99" name="グループ化 98">
            <a:extLst>
              <a:ext uri="{FF2B5EF4-FFF2-40B4-BE49-F238E27FC236}">
                <a16:creationId xmlns:a16="http://schemas.microsoft.com/office/drawing/2014/main" id="{00000000-0008-0000-0200-000063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1248507" y="1981200"/>
            <a:ext cx="847016" cy="526561"/>
            <a:chOff x="2" y="5"/>
            <a:chExt cx="410" cy="254"/>
          </a:xfrm>
        </xdr:grpSpPr>
        <xdr:sp macro="" textlink="">
          <xdr:nvSpPr>
            <xdr:cNvPr id="100" name="Oval 59">
              <a:extLst>
                <a:ext uri="{FF2B5EF4-FFF2-40B4-BE49-F238E27FC236}">
                  <a16:creationId xmlns:a16="http://schemas.microsoft.com/office/drawing/2014/main" id="{00000000-0008-0000-0200-000064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5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01" name="Line 60">
              <a:extLst>
                <a:ext uri="{FF2B5EF4-FFF2-40B4-BE49-F238E27FC236}">
                  <a16:creationId xmlns:a16="http://schemas.microsoft.com/office/drawing/2014/main" id="{00000000-0008-0000-0200-000065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90" y="5"/>
              <a:ext cx="1" cy="54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02" name="Line 61">
              <a:extLst>
                <a:ext uri="{FF2B5EF4-FFF2-40B4-BE49-F238E27FC236}">
                  <a16:creationId xmlns:a16="http://schemas.microsoft.com/office/drawing/2014/main" id="{00000000-0008-0000-0200-000066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14" y="6"/>
              <a:ext cx="1" cy="54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03" name="Line 62">
              <a:extLst>
                <a:ext uri="{FF2B5EF4-FFF2-40B4-BE49-F238E27FC236}">
                  <a16:creationId xmlns:a16="http://schemas.microsoft.com/office/drawing/2014/main" id="{00000000-0008-0000-0200-000067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14" y="32"/>
              <a:ext cx="151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04" name="Oval 63">
              <a:extLst>
                <a:ext uri="{FF2B5EF4-FFF2-40B4-BE49-F238E27FC236}">
                  <a16:creationId xmlns:a16="http://schemas.microsoft.com/office/drawing/2014/main" id="{00000000-0008-0000-0200-000068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213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05" name="Oval 64">
              <a:extLst>
                <a:ext uri="{FF2B5EF4-FFF2-40B4-BE49-F238E27FC236}">
                  <a16:creationId xmlns:a16="http://schemas.microsoft.com/office/drawing/2014/main" id="{00000000-0008-0000-0200-000069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213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06" name="Line 65">
              <a:extLst>
                <a:ext uri="{FF2B5EF4-FFF2-40B4-BE49-F238E27FC236}">
                  <a16:creationId xmlns:a16="http://schemas.microsoft.com/office/drawing/2014/main" id="{00000000-0008-0000-0200-00006A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236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07" name="Oval 66">
              <a:extLst>
                <a:ext uri="{FF2B5EF4-FFF2-40B4-BE49-F238E27FC236}">
                  <a16:creationId xmlns:a16="http://schemas.microsoft.com/office/drawing/2014/main" id="{00000000-0008-0000-0200-00006B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08" name="Line 67">
              <a:extLst>
                <a:ext uri="{FF2B5EF4-FFF2-40B4-BE49-F238E27FC236}">
                  <a16:creationId xmlns:a16="http://schemas.microsoft.com/office/drawing/2014/main" id="{00000000-0008-0000-0200-00006C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32"/>
              <a:ext cx="142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09" name="Text Box 68">
              <a:extLst>
                <a:ext uri="{FF2B5EF4-FFF2-40B4-BE49-F238E27FC236}">
                  <a16:creationId xmlns:a16="http://schemas.microsoft.com/office/drawing/2014/main" id="{00000000-0008-0000-0200-00006D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47" y="77"/>
              <a:ext cx="103" cy="13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/>
              <a:r>
                <a:rPr lang="en-US" sz="1000" b="1" kern="0">
                  <a:solidFill>
                    <a:srgbClr val="0D0D0D"/>
                  </a:solidFill>
                  <a:effectLst/>
                  <a:latin typeface="Times New Roman" panose="02020603050405020304" pitchFamily="18" charset="0"/>
                  <a:ea typeface="ＭＳ ゴシック" panose="020B0609070205080204" pitchFamily="49" charset="-128"/>
                  <a:cs typeface="Times New Roman" panose="02020603050405020304" pitchFamily="18" charset="0"/>
                </a:rPr>
                <a:t>C1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</xdr:grp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030" name="Object 6" hidden="1">
                <a:extLst>
                  <a:ext uri="{63B3BB69-23CF-44E3-9099-C40C66FF867C}">
                    <a14:compatExt spid="_x0000_s1030"/>
                  </a:ext>
                  <a:ext uri="{FF2B5EF4-FFF2-40B4-BE49-F238E27FC236}">
                    <a16:creationId xmlns:a16="http://schemas.microsoft.com/office/drawing/2014/main" id="{00000000-0008-0000-0200-000006040000}"/>
                  </a:ext>
                </a:extLst>
              </xdr:cNvPr>
              <xdr:cNvSpPr/>
            </xdr:nvSpPr>
            <xdr:spPr bwMode="auto">
              <a:xfrm>
                <a:off x="1211000" y="2594314"/>
                <a:ext cx="893885" cy="554505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18</xdr:col>
      <xdr:colOff>580293</xdr:colOff>
      <xdr:row>8</xdr:row>
      <xdr:rowOff>140677</xdr:rowOff>
    </xdr:from>
    <xdr:to>
      <xdr:col>20</xdr:col>
      <xdr:colOff>284286</xdr:colOff>
      <xdr:row>13</xdr:row>
      <xdr:rowOff>159434</xdr:rowOff>
    </xdr:to>
    <xdr:grpSp>
      <xdr:nvGrpSpPr>
        <xdr:cNvPr id="125" name="グループ化 124">
          <a:extLst>
            <a:ext uri="{FF2B5EF4-FFF2-40B4-BE49-F238E27FC236}">
              <a16:creationId xmlns:a16="http://schemas.microsoft.com/office/drawing/2014/main" id="{00000000-0008-0000-0200-00007D000000}"/>
            </a:ext>
          </a:extLst>
        </xdr:cNvPr>
        <xdr:cNvGrpSpPr/>
      </xdr:nvGrpSpPr>
      <xdr:grpSpPr>
        <a:xfrm>
          <a:off x="8289193" y="1982177"/>
          <a:ext cx="891443" cy="1168107"/>
          <a:chOff x="1216839" y="1981200"/>
          <a:chExt cx="893885" cy="1167619"/>
        </a:xfrm>
      </xdr:grpSpPr>
      <xdr:grpSp>
        <xdr:nvGrpSpPr>
          <xdr:cNvPr id="126" name="グループ化 125">
            <a:extLst>
              <a:ext uri="{FF2B5EF4-FFF2-40B4-BE49-F238E27FC236}">
                <a16:creationId xmlns:a16="http://schemas.microsoft.com/office/drawing/2014/main" id="{00000000-0008-0000-0200-00007E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1248507" y="1981200"/>
            <a:ext cx="847016" cy="526561"/>
            <a:chOff x="2" y="5"/>
            <a:chExt cx="410" cy="254"/>
          </a:xfrm>
        </xdr:grpSpPr>
        <xdr:sp macro="" textlink="">
          <xdr:nvSpPr>
            <xdr:cNvPr id="128" name="Oval 59">
              <a:extLst>
                <a:ext uri="{FF2B5EF4-FFF2-40B4-BE49-F238E27FC236}">
                  <a16:creationId xmlns:a16="http://schemas.microsoft.com/office/drawing/2014/main" id="{00000000-0008-0000-0200-000080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5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29" name="Line 60">
              <a:extLst>
                <a:ext uri="{FF2B5EF4-FFF2-40B4-BE49-F238E27FC236}">
                  <a16:creationId xmlns:a16="http://schemas.microsoft.com/office/drawing/2014/main" id="{00000000-0008-0000-0200-000081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90" y="5"/>
              <a:ext cx="1" cy="54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30" name="Line 61">
              <a:extLst>
                <a:ext uri="{FF2B5EF4-FFF2-40B4-BE49-F238E27FC236}">
                  <a16:creationId xmlns:a16="http://schemas.microsoft.com/office/drawing/2014/main" id="{00000000-0008-0000-0200-000082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14" y="6"/>
              <a:ext cx="1" cy="54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31" name="Line 62">
              <a:extLst>
                <a:ext uri="{FF2B5EF4-FFF2-40B4-BE49-F238E27FC236}">
                  <a16:creationId xmlns:a16="http://schemas.microsoft.com/office/drawing/2014/main" id="{00000000-0008-0000-0200-000083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14" y="32"/>
              <a:ext cx="151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32" name="Oval 63">
              <a:extLst>
                <a:ext uri="{FF2B5EF4-FFF2-40B4-BE49-F238E27FC236}">
                  <a16:creationId xmlns:a16="http://schemas.microsoft.com/office/drawing/2014/main" id="{00000000-0008-0000-0200-000084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213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33" name="Oval 64">
              <a:extLst>
                <a:ext uri="{FF2B5EF4-FFF2-40B4-BE49-F238E27FC236}">
                  <a16:creationId xmlns:a16="http://schemas.microsoft.com/office/drawing/2014/main" id="{00000000-0008-0000-0200-000085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213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34" name="Line 65">
              <a:extLst>
                <a:ext uri="{FF2B5EF4-FFF2-40B4-BE49-F238E27FC236}">
                  <a16:creationId xmlns:a16="http://schemas.microsoft.com/office/drawing/2014/main" id="{00000000-0008-0000-0200-000086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236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35" name="Oval 66">
              <a:extLst>
                <a:ext uri="{FF2B5EF4-FFF2-40B4-BE49-F238E27FC236}">
                  <a16:creationId xmlns:a16="http://schemas.microsoft.com/office/drawing/2014/main" id="{00000000-0008-0000-0200-000087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36" name="Line 67">
              <a:extLst>
                <a:ext uri="{FF2B5EF4-FFF2-40B4-BE49-F238E27FC236}">
                  <a16:creationId xmlns:a16="http://schemas.microsoft.com/office/drawing/2014/main" id="{00000000-0008-0000-0200-000088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32"/>
              <a:ext cx="142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37" name="Text Box 68">
              <a:extLst>
                <a:ext uri="{FF2B5EF4-FFF2-40B4-BE49-F238E27FC236}">
                  <a16:creationId xmlns:a16="http://schemas.microsoft.com/office/drawing/2014/main" id="{00000000-0008-0000-0200-000089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47" y="77"/>
              <a:ext cx="103" cy="13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/>
              <a:r>
                <a:rPr lang="en-US" sz="1000" b="1" kern="0">
                  <a:solidFill>
                    <a:srgbClr val="0D0D0D"/>
                  </a:solidFill>
                  <a:effectLst/>
                  <a:latin typeface="Times New Roman" panose="02020603050405020304" pitchFamily="18" charset="0"/>
                  <a:ea typeface="ＭＳ ゴシック" panose="020B0609070205080204" pitchFamily="49" charset="-128"/>
                  <a:cs typeface="Times New Roman" panose="02020603050405020304" pitchFamily="18" charset="0"/>
                </a:rPr>
                <a:t>C1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</xdr:grp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032" name="Object 8" hidden="1">
                <a:extLst>
                  <a:ext uri="{63B3BB69-23CF-44E3-9099-C40C66FF867C}">
                    <a14:compatExt spid="_x0000_s1032"/>
                  </a:ext>
                  <a:ext uri="{FF2B5EF4-FFF2-40B4-BE49-F238E27FC236}">
                    <a16:creationId xmlns:a16="http://schemas.microsoft.com/office/drawing/2014/main" id="{00000000-0008-0000-0200-000008040000}"/>
                  </a:ext>
                </a:extLst>
              </xdr:cNvPr>
              <xdr:cNvSpPr/>
            </xdr:nvSpPr>
            <xdr:spPr bwMode="auto">
              <a:xfrm>
                <a:off x="1216839" y="2594314"/>
                <a:ext cx="893885" cy="554505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8</xdr:col>
      <xdr:colOff>436652</xdr:colOff>
      <xdr:row>8</xdr:row>
      <xdr:rowOff>8562</xdr:rowOff>
    </xdr:from>
    <xdr:to>
      <xdr:col>11</xdr:col>
      <xdr:colOff>463550</xdr:colOff>
      <xdr:row>14</xdr:row>
      <xdr:rowOff>63500</xdr:rowOff>
    </xdr:to>
    <xdr:grpSp>
      <xdr:nvGrpSpPr>
        <xdr:cNvPr id="479" name="グループ化 478">
          <a:extLst>
            <a:ext uri="{FF2B5EF4-FFF2-40B4-BE49-F238E27FC236}">
              <a16:creationId xmlns:a16="http://schemas.microsoft.com/office/drawing/2014/main" id="{00000000-0008-0000-0200-0000DF010000}"/>
            </a:ext>
          </a:extLst>
        </xdr:cNvPr>
        <xdr:cNvGrpSpPr/>
      </xdr:nvGrpSpPr>
      <xdr:grpSpPr>
        <a:xfrm>
          <a:off x="3484652" y="1850062"/>
          <a:ext cx="1715998" cy="1432888"/>
          <a:chOff x="830778" y="2729662"/>
          <a:chExt cx="1993859" cy="1742507"/>
        </a:xfrm>
      </xdr:grpSpPr>
      <xdr:grpSp>
        <xdr:nvGrpSpPr>
          <xdr:cNvPr id="480" name="グループ化 479">
            <a:extLst>
              <a:ext uri="{FF2B5EF4-FFF2-40B4-BE49-F238E27FC236}">
                <a16:creationId xmlns:a16="http://schemas.microsoft.com/office/drawing/2014/main" id="{00000000-0008-0000-0200-0000E0010000}"/>
              </a:ext>
            </a:extLst>
          </xdr:cNvPr>
          <xdr:cNvGrpSpPr/>
        </xdr:nvGrpSpPr>
        <xdr:grpSpPr>
          <a:xfrm>
            <a:off x="1150938" y="2729662"/>
            <a:ext cx="1301750" cy="1155642"/>
            <a:chOff x="247192" y="3773572"/>
            <a:chExt cx="1301750" cy="1155642"/>
          </a:xfrm>
        </xdr:grpSpPr>
        <xdr:sp macro="" textlink="">
          <xdr:nvSpPr>
            <xdr:cNvPr id="482" name="Oval 273">
              <a:extLst>
                <a:ext uri="{FF2B5EF4-FFF2-40B4-BE49-F238E27FC236}">
                  <a16:creationId xmlns:a16="http://schemas.microsoft.com/office/drawing/2014/main" id="{00000000-0008-0000-0200-0000E2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47192" y="3773572"/>
              <a:ext cx="146050" cy="146043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wrap="square"/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5pPr>
              <a:lvl6pPr marL="22860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6pPr>
              <a:lvl7pPr marL="27432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7pPr>
              <a:lvl8pPr marL="32004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8pPr>
              <a:lvl9pPr marL="36576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9pPr>
            </a:lstStyle>
            <a:p>
              <a:pPr eaLnBrk="1" hangingPunct="1"/>
              <a:endParaRPr lang="ja-JP" altLang="en-US" sz="16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483" name="Text Box 274">
              <a:extLst>
                <a:ext uri="{FF2B5EF4-FFF2-40B4-BE49-F238E27FC236}">
                  <a16:creationId xmlns:a16="http://schemas.microsoft.com/office/drawing/2014/main" id="{00000000-0008-0000-0200-0000E301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143626" y="4423388"/>
              <a:ext cx="363813" cy="243338"/>
            </a:xfrm>
            <a:prstGeom prst="rect">
              <a:avLst/>
            </a:prstGeom>
            <a:noFill/>
            <a:ln w="19050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wrap="square" lIns="0" tIns="0" rIns="0" bIns="0"/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5pPr>
              <a:lvl6pPr marL="22860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6pPr>
              <a:lvl7pPr marL="27432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7pPr>
              <a:lvl8pPr marL="32004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8pPr>
              <a:lvl9pPr marL="36576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9pPr>
            </a:lstStyle>
            <a:p>
              <a:pPr eaLnBrk="1" hangingPunct="1"/>
              <a:r>
                <a:rPr lang="ja-JP" altLang="ja-JP" sz="1600" b="1" i="1">
                  <a:latin typeface="Times New Roman" panose="02020603050405020304" pitchFamily="18" charset="0"/>
                  <a:cs typeface="Times New Roman" panose="02020603050405020304" pitchFamily="18" charset="0"/>
                </a:rPr>
                <a:t>C</a:t>
              </a:r>
              <a:r>
                <a:rPr lang="en-US" altLang="ja-JP" sz="1000" b="1" i="1">
                  <a:latin typeface="Times New Roman" panose="02020603050405020304" pitchFamily="18" charset="0"/>
                  <a:cs typeface="Times New Roman" panose="02020603050405020304" pitchFamily="18" charset="0"/>
                </a:rPr>
                <a:t>11</a:t>
              </a:r>
              <a:endParaRPr lang="ja-JP" altLang="ja-JP" sz="10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484" name="Text Box 275">
              <a:extLst>
                <a:ext uri="{FF2B5EF4-FFF2-40B4-BE49-F238E27FC236}">
                  <a16:creationId xmlns:a16="http://schemas.microsoft.com/office/drawing/2014/main" id="{00000000-0008-0000-0200-0000E401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53366" y="4047087"/>
              <a:ext cx="332972" cy="206851"/>
            </a:xfrm>
            <a:prstGeom prst="rect">
              <a:avLst/>
            </a:prstGeom>
            <a:noFill/>
            <a:ln w="19050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wrap="square" lIns="0" tIns="0" rIns="0" bIns="0">
              <a:spAutoFit/>
            </a:bodyPr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5pPr>
              <a:lvl6pPr marL="22860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6pPr>
              <a:lvl7pPr marL="27432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7pPr>
              <a:lvl8pPr marL="32004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8pPr>
              <a:lvl9pPr marL="36576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9pPr>
            </a:lstStyle>
            <a:p>
              <a:pPr eaLnBrk="1" hangingPunct="1">
                <a:lnSpc>
                  <a:spcPct val="84000"/>
                </a:lnSpc>
              </a:pPr>
              <a:r>
                <a:rPr lang="ja-JP" altLang="ja-JP" sz="1600" b="1" i="1">
                  <a:latin typeface="Times New Roman" panose="02020603050405020304" pitchFamily="18" charset="0"/>
                  <a:cs typeface="Times New Roman" panose="02020603050405020304" pitchFamily="18" charset="0"/>
                </a:rPr>
                <a:t>L</a:t>
              </a:r>
              <a:r>
                <a:rPr lang="en-US" altLang="ja-JP" sz="1100" b="1" i="1">
                  <a:latin typeface="Times New Roman" panose="02020603050405020304" pitchFamily="18" charset="0"/>
                  <a:cs typeface="Times New Roman" panose="02020603050405020304" pitchFamily="18" charset="0"/>
                </a:rPr>
                <a:t>11</a:t>
              </a:r>
              <a:endParaRPr lang="ja-JP" altLang="ja-JP" sz="11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grpSp>
          <xdr:nvGrpSpPr>
            <xdr:cNvPr id="485" name="Group 276">
              <a:extLst>
                <a:ext uri="{FF2B5EF4-FFF2-40B4-BE49-F238E27FC236}">
                  <a16:creationId xmlns:a16="http://schemas.microsoft.com/office/drawing/2014/main" id="{00000000-0008-0000-0200-0000E501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894892" y="3843421"/>
              <a:ext cx="1" cy="1006424"/>
              <a:chOff x="238" y="575"/>
              <a:chExt cx="1" cy="317"/>
            </a:xfrm>
          </xdr:grpSpPr>
          <xdr:sp macro="" textlink="">
            <xdr:nvSpPr>
              <xdr:cNvPr id="506" name="Line 277">
                <a:extLst>
                  <a:ext uri="{FF2B5EF4-FFF2-40B4-BE49-F238E27FC236}">
                    <a16:creationId xmlns:a16="http://schemas.microsoft.com/office/drawing/2014/main" id="{00000000-0008-0000-0200-0000FA01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>
                <a:off x="238" y="575"/>
                <a:ext cx="1" cy="69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  <xdr:txBody>
              <a:bodyPr wrap="square"/>
              <a:lstStyle>
                <a:defPPr>
                  <a:defRPr lang="en-US"/>
                </a:defPPr>
                <a:lvl1pPr algn="l" rtl="0" fontAlgn="base">
                  <a:spcBef>
                    <a:spcPct val="0"/>
                  </a:spcBef>
                  <a:spcAft>
                    <a:spcPct val="0"/>
                  </a:spcAft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1pPr>
                <a:lvl2pPr marL="457200" algn="l" rtl="0" fontAlgn="base">
                  <a:spcBef>
                    <a:spcPct val="0"/>
                  </a:spcBef>
                  <a:spcAft>
                    <a:spcPct val="0"/>
                  </a:spcAft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2pPr>
                <a:lvl3pPr marL="914400" algn="l" rtl="0" fontAlgn="base">
                  <a:spcBef>
                    <a:spcPct val="0"/>
                  </a:spcBef>
                  <a:spcAft>
                    <a:spcPct val="0"/>
                  </a:spcAft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3pPr>
                <a:lvl4pPr marL="1371600" algn="l" rtl="0" fontAlgn="base">
                  <a:spcBef>
                    <a:spcPct val="0"/>
                  </a:spcBef>
                  <a:spcAft>
                    <a:spcPct val="0"/>
                  </a:spcAft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4pPr>
                <a:lvl5pPr marL="1828800" algn="l" rtl="0" fontAlgn="base">
                  <a:spcBef>
                    <a:spcPct val="0"/>
                  </a:spcBef>
                  <a:spcAft>
                    <a:spcPct val="0"/>
                  </a:spcAft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5pPr>
                <a:lvl6pPr marL="2286000" algn="l" defTabSz="914400" rtl="0" eaLnBrk="1" latinLnBrk="0" hangingPunct="1"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6pPr>
                <a:lvl7pPr marL="2743200" algn="l" defTabSz="914400" rtl="0" eaLnBrk="1" latinLnBrk="0" hangingPunct="1"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7pPr>
                <a:lvl8pPr marL="3200400" algn="l" defTabSz="914400" rtl="0" eaLnBrk="1" latinLnBrk="0" hangingPunct="1"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8pPr>
                <a:lvl9pPr marL="3657600" algn="l" defTabSz="914400" rtl="0" eaLnBrk="1" latinLnBrk="0" hangingPunct="1"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9pPr>
              </a:lstStyle>
              <a:p>
                <a:endParaRPr lang="ja-JP" altLang="en-US"/>
              </a:p>
            </xdr:txBody>
          </xdr:sp>
          <xdr:sp macro="" textlink="">
            <xdr:nvSpPr>
              <xdr:cNvPr id="507" name="Line 278">
                <a:extLst>
                  <a:ext uri="{FF2B5EF4-FFF2-40B4-BE49-F238E27FC236}">
                    <a16:creationId xmlns:a16="http://schemas.microsoft.com/office/drawing/2014/main" id="{00000000-0008-0000-0200-0000FB01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>
                <a:off x="238" y="825"/>
                <a:ext cx="1" cy="67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  <xdr:txBody>
              <a:bodyPr wrap="square"/>
              <a:lstStyle>
                <a:defPPr>
                  <a:defRPr lang="en-US"/>
                </a:defPPr>
                <a:lvl1pPr algn="l" rtl="0" fontAlgn="base">
                  <a:spcBef>
                    <a:spcPct val="0"/>
                  </a:spcBef>
                  <a:spcAft>
                    <a:spcPct val="0"/>
                  </a:spcAft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1pPr>
                <a:lvl2pPr marL="457200" algn="l" rtl="0" fontAlgn="base">
                  <a:spcBef>
                    <a:spcPct val="0"/>
                  </a:spcBef>
                  <a:spcAft>
                    <a:spcPct val="0"/>
                  </a:spcAft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2pPr>
                <a:lvl3pPr marL="914400" algn="l" rtl="0" fontAlgn="base">
                  <a:spcBef>
                    <a:spcPct val="0"/>
                  </a:spcBef>
                  <a:spcAft>
                    <a:spcPct val="0"/>
                  </a:spcAft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3pPr>
                <a:lvl4pPr marL="1371600" algn="l" rtl="0" fontAlgn="base">
                  <a:spcBef>
                    <a:spcPct val="0"/>
                  </a:spcBef>
                  <a:spcAft>
                    <a:spcPct val="0"/>
                  </a:spcAft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4pPr>
                <a:lvl5pPr marL="1828800" algn="l" rtl="0" fontAlgn="base">
                  <a:spcBef>
                    <a:spcPct val="0"/>
                  </a:spcBef>
                  <a:spcAft>
                    <a:spcPct val="0"/>
                  </a:spcAft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5pPr>
                <a:lvl6pPr marL="2286000" algn="l" defTabSz="914400" rtl="0" eaLnBrk="1" latinLnBrk="0" hangingPunct="1"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6pPr>
                <a:lvl7pPr marL="2743200" algn="l" defTabSz="914400" rtl="0" eaLnBrk="1" latinLnBrk="0" hangingPunct="1"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7pPr>
                <a:lvl8pPr marL="3200400" algn="l" defTabSz="914400" rtl="0" eaLnBrk="1" latinLnBrk="0" hangingPunct="1"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8pPr>
                <a:lvl9pPr marL="3657600" algn="l" defTabSz="914400" rtl="0" eaLnBrk="1" latinLnBrk="0" hangingPunct="1"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9pPr>
              </a:lstStyle>
              <a:p>
                <a:endParaRPr lang="ja-JP" altLang="en-US"/>
              </a:p>
            </xdr:txBody>
          </xdr:sp>
        </xdr:grpSp>
        <xdr:sp macro="" textlink="">
          <xdr:nvSpPr>
            <xdr:cNvPr id="486" name="Oval 279">
              <a:extLst>
                <a:ext uri="{FF2B5EF4-FFF2-40B4-BE49-F238E27FC236}">
                  <a16:creationId xmlns:a16="http://schemas.microsoft.com/office/drawing/2014/main" id="{00000000-0008-0000-0200-0000E6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402892" y="3773572"/>
              <a:ext cx="146050" cy="146043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wrap="square"/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5pPr>
              <a:lvl6pPr marL="22860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6pPr>
              <a:lvl7pPr marL="27432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7pPr>
              <a:lvl8pPr marL="32004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8pPr>
              <a:lvl9pPr marL="36576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9pPr>
            </a:lstStyle>
            <a:p>
              <a:pPr eaLnBrk="1" hangingPunct="1"/>
              <a:endParaRPr lang="ja-JP" altLang="en-US" sz="16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487" name="Line 280">
              <a:extLst>
                <a:ext uri="{FF2B5EF4-FFF2-40B4-BE49-F238E27FC236}">
                  <a16:creationId xmlns:a16="http://schemas.microsoft.com/office/drawing/2014/main" id="{00000000-0008-0000-0200-0000E7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90068" y="3846592"/>
              <a:ext cx="1012824" cy="3176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  <xdr:txBody>
            <a:bodyPr wrap="square"/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5pPr>
              <a:lvl6pPr marL="22860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6pPr>
              <a:lvl7pPr marL="27432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7pPr>
              <a:lvl8pPr marL="32004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8pPr>
              <a:lvl9pPr marL="36576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9pPr>
            </a:lstStyle>
            <a:p>
              <a:endParaRPr lang="ja-JP" altLang="en-US"/>
            </a:p>
          </xdr:txBody>
        </xdr:sp>
        <xdr:sp macro="" textlink="">
          <xdr:nvSpPr>
            <xdr:cNvPr id="488" name="Oval 281">
              <a:extLst>
                <a:ext uri="{FF2B5EF4-FFF2-40B4-BE49-F238E27FC236}">
                  <a16:creationId xmlns:a16="http://schemas.microsoft.com/office/drawing/2014/main" id="{00000000-0008-0000-0200-0000E8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47192" y="4783171"/>
              <a:ext cx="146050" cy="146043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wrap="square"/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5pPr>
              <a:lvl6pPr marL="22860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6pPr>
              <a:lvl7pPr marL="27432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7pPr>
              <a:lvl8pPr marL="32004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8pPr>
              <a:lvl9pPr marL="36576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9pPr>
            </a:lstStyle>
            <a:p>
              <a:pPr eaLnBrk="1" hangingPunct="1"/>
              <a:endParaRPr lang="ja-JP" altLang="en-US" sz="16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489" name="Oval 282">
              <a:extLst>
                <a:ext uri="{FF2B5EF4-FFF2-40B4-BE49-F238E27FC236}">
                  <a16:creationId xmlns:a16="http://schemas.microsoft.com/office/drawing/2014/main" id="{00000000-0008-0000-0200-0000E9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402892" y="4783171"/>
              <a:ext cx="146050" cy="146043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wrap="square"/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5pPr>
              <a:lvl6pPr marL="22860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6pPr>
              <a:lvl7pPr marL="27432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7pPr>
              <a:lvl8pPr marL="32004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8pPr>
              <a:lvl9pPr marL="36576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9pPr>
            </a:lstStyle>
            <a:p>
              <a:pPr eaLnBrk="1" hangingPunct="1"/>
              <a:endParaRPr lang="ja-JP" altLang="en-US" sz="16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490" name="Line 283">
              <a:extLst>
                <a:ext uri="{FF2B5EF4-FFF2-40B4-BE49-F238E27FC236}">
                  <a16:creationId xmlns:a16="http://schemas.microsoft.com/office/drawing/2014/main" id="{00000000-0008-0000-0200-0000EA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90068" y="4853017"/>
              <a:ext cx="1012824" cy="317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  <xdr:txBody>
            <a:bodyPr wrap="square"/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5pPr>
              <a:lvl6pPr marL="22860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6pPr>
              <a:lvl7pPr marL="27432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7pPr>
              <a:lvl8pPr marL="32004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8pPr>
              <a:lvl9pPr marL="36576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9pPr>
            </a:lstStyle>
            <a:p>
              <a:endParaRPr lang="ja-JP" altLang="en-US"/>
            </a:p>
          </xdr:txBody>
        </xdr:sp>
        <xdr:sp macro="" textlink="">
          <xdr:nvSpPr>
            <xdr:cNvPr id="491" name="Oval 284">
              <a:extLst>
                <a:ext uri="{FF2B5EF4-FFF2-40B4-BE49-F238E27FC236}">
                  <a16:creationId xmlns:a16="http://schemas.microsoft.com/office/drawing/2014/main" id="{00000000-0008-0000-0200-0000EB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869492" y="4824443"/>
              <a:ext cx="57150" cy="60323"/>
            </a:xfrm>
            <a:prstGeom prst="ellipse">
              <a:avLst/>
            </a:prstGeom>
            <a:solidFill>
              <a:srgbClr val="000000"/>
            </a:solidFill>
            <a:ln w="12700">
              <a:solidFill>
                <a:schemeClr val="tx1"/>
              </a:solidFill>
              <a:round/>
              <a:headEnd/>
              <a:tailEnd/>
            </a:ln>
          </xdr:spPr>
          <xdr:txBody>
            <a:bodyPr wrap="square"/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5pPr>
              <a:lvl6pPr marL="22860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6pPr>
              <a:lvl7pPr marL="27432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7pPr>
              <a:lvl8pPr marL="32004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8pPr>
              <a:lvl9pPr marL="36576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9pPr>
            </a:lstStyle>
            <a:p>
              <a:pPr eaLnBrk="1" hangingPunct="1"/>
              <a:endParaRPr lang="ja-JP" altLang="en-US" sz="16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492" name="Oval 285">
              <a:extLst>
                <a:ext uri="{FF2B5EF4-FFF2-40B4-BE49-F238E27FC236}">
                  <a16:creationId xmlns:a16="http://schemas.microsoft.com/office/drawing/2014/main" id="{00000000-0008-0000-0200-0000EC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866318" y="3818020"/>
              <a:ext cx="57150" cy="57147"/>
            </a:xfrm>
            <a:prstGeom prst="ellipse">
              <a:avLst/>
            </a:prstGeom>
            <a:solidFill>
              <a:srgbClr val="000000"/>
            </a:solidFill>
            <a:ln w="12700">
              <a:solidFill>
                <a:schemeClr val="tx1"/>
              </a:solidFill>
              <a:round/>
              <a:headEnd/>
              <a:tailEnd/>
            </a:ln>
          </xdr:spPr>
          <xdr:txBody>
            <a:bodyPr wrap="square"/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5pPr>
              <a:lvl6pPr marL="22860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6pPr>
              <a:lvl7pPr marL="27432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7pPr>
              <a:lvl8pPr marL="32004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8pPr>
              <a:lvl9pPr marL="36576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9pPr>
            </a:lstStyle>
            <a:p>
              <a:pPr eaLnBrk="1" hangingPunct="1"/>
              <a:endParaRPr lang="ja-JP" altLang="en-US" sz="16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grpSp>
          <xdr:nvGrpSpPr>
            <xdr:cNvPr id="493" name="Group 309">
              <a:extLst>
                <a:ext uri="{FF2B5EF4-FFF2-40B4-BE49-F238E27FC236}">
                  <a16:creationId xmlns:a16="http://schemas.microsoft.com/office/drawing/2014/main" id="{00000000-0008-0000-0200-0000ED01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593268" y="4062478"/>
              <a:ext cx="149224" cy="574646"/>
              <a:chOff x="143" y="644"/>
              <a:chExt cx="47" cy="181"/>
            </a:xfrm>
          </xdr:grpSpPr>
          <xdr:grpSp>
            <xdr:nvGrpSpPr>
              <xdr:cNvPr id="500" name="Group 310">
                <a:extLst>
                  <a:ext uri="{FF2B5EF4-FFF2-40B4-BE49-F238E27FC236}">
                    <a16:creationId xmlns:a16="http://schemas.microsoft.com/office/drawing/2014/main" id="{00000000-0008-0000-0200-0000F401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43" y="680"/>
                <a:ext cx="47" cy="109"/>
                <a:chOff x="143" y="680"/>
                <a:chExt cx="47" cy="109"/>
              </a:xfrm>
            </xdr:grpSpPr>
            <xdr:sp macro="" textlink="">
              <xdr:nvSpPr>
                <xdr:cNvPr id="503" name="Freeform 311">
                  <a:extLst>
                    <a:ext uri="{FF2B5EF4-FFF2-40B4-BE49-F238E27FC236}">
                      <a16:creationId xmlns:a16="http://schemas.microsoft.com/office/drawing/2014/main" id="{00000000-0008-0000-0200-0000F7010000}"/>
                    </a:ext>
                  </a:extLst>
                </xdr:cNvPr>
                <xdr:cNvSpPr>
                  <a:spLocks noChangeArrowheads="1"/>
                </xdr:cNvSpPr>
              </xdr:nvSpPr>
              <xdr:spPr bwMode="auto">
                <a:xfrm>
                  <a:off x="143" y="743"/>
                  <a:ext cx="47" cy="46"/>
                </a:xfrm>
                <a:custGeom>
                  <a:avLst/>
                  <a:gdLst>
                    <a:gd name="T0" fmla="*/ 0 w 21600"/>
                    <a:gd name="T1" fmla="*/ 0 h 21600"/>
                    <a:gd name="T2" fmla="*/ 0 w 21600"/>
                    <a:gd name="T3" fmla="*/ 0 h 21600"/>
                    <a:gd name="T4" fmla="*/ 0 w 21600"/>
                    <a:gd name="T5" fmla="*/ 0 h 21600"/>
                    <a:gd name="T6" fmla="*/ 0 w 21600"/>
                    <a:gd name="T7" fmla="*/ 0 h 21600"/>
                    <a:gd name="T8" fmla="*/ 0 60000 65536"/>
                    <a:gd name="T9" fmla="*/ 0 60000 65536"/>
                    <a:gd name="T10" fmla="*/ 0 60000 65536"/>
                    <a:gd name="T11" fmla="*/ 0 60000 65536"/>
                    <a:gd name="T12" fmla="*/ 0 w 21600"/>
                    <a:gd name="T13" fmla="*/ 0 h 21600"/>
                    <a:gd name="T14" fmla="*/ 21600 w 21600"/>
                    <a:gd name="T15" fmla="*/ 21600 h 21600"/>
                  </a:gdLst>
                  <a:ahLst/>
                  <a:cxnLst>
                    <a:cxn ang="T8">
                      <a:pos x="T0" y="T1"/>
                    </a:cxn>
                    <a:cxn ang="T9">
                      <a:pos x="T2" y="T3"/>
                    </a:cxn>
                    <a:cxn ang="T10">
                      <a:pos x="T4" y="T5"/>
                    </a:cxn>
                    <a:cxn ang="T11">
                      <a:pos x="T6" y="T7"/>
                    </a:cxn>
                  </a:cxnLst>
                  <a:rect l="T12" t="T13" r="T14" b="T15"/>
                  <a:pathLst>
                    <a:path w="21600" h="21600">
                      <a:moveTo>
                        <a:pt x="12343" y="21600"/>
                      </a:moveTo>
                      <a:cubicBezTo>
                        <a:pt x="5657" y="21600"/>
                        <a:pt x="0" y="16595"/>
                        <a:pt x="0" y="10800"/>
                      </a:cubicBezTo>
                      <a:cubicBezTo>
                        <a:pt x="0" y="5005"/>
                        <a:pt x="5657" y="0"/>
                        <a:pt x="12343" y="0"/>
                      </a:cubicBezTo>
                      <a:cubicBezTo>
                        <a:pt x="15686" y="0"/>
                        <a:pt x="19286" y="1580"/>
                        <a:pt x="21600" y="3688"/>
                      </a:cubicBezTo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bevel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wrap="square"/>
                <a:lstStyle>
                  <a:defPPr>
                    <a:defRPr lang="en-US"/>
                  </a:defPPr>
                  <a:lvl1pPr algn="l" rtl="0" fontAlgn="base">
                    <a:spcBef>
                      <a:spcPct val="0"/>
                    </a:spcBef>
                    <a:spcAft>
                      <a:spcPct val="0"/>
                    </a:spcAft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1pPr>
                  <a:lvl2pPr marL="457200" algn="l" rtl="0" fontAlgn="base">
                    <a:spcBef>
                      <a:spcPct val="0"/>
                    </a:spcBef>
                    <a:spcAft>
                      <a:spcPct val="0"/>
                    </a:spcAft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2pPr>
                  <a:lvl3pPr marL="914400" algn="l" rtl="0" fontAlgn="base">
                    <a:spcBef>
                      <a:spcPct val="0"/>
                    </a:spcBef>
                    <a:spcAft>
                      <a:spcPct val="0"/>
                    </a:spcAft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3pPr>
                  <a:lvl4pPr marL="1371600" algn="l" rtl="0" fontAlgn="base">
                    <a:spcBef>
                      <a:spcPct val="0"/>
                    </a:spcBef>
                    <a:spcAft>
                      <a:spcPct val="0"/>
                    </a:spcAft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4pPr>
                  <a:lvl5pPr marL="1828800" algn="l" rtl="0" fontAlgn="base">
                    <a:spcBef>
                      <a:spcPct val="0"/>
                    </a:spcBef>
                    <a:spcAft>
                      <a:spcPct val="0"/>
                    </a:spcAft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5pPr>
                  <a:lvl6pPr marL="2286000" algn="l" defTabSz="914400" rtl="0" eaLnBrk="1" latinLnBrk="0" hangingPunct="1"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6pPr>
                  <a:lvl7pPr marL="2743200" algn="l" defTabSz="914400" rtl="0" eaLnBrk="1" latinLnBrk="0" hangingPunct="1"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7pPr>
                  <a:lvl8pPr marL="3200400" algn="l" defTabSz="914400" rtl="0" eaLnBrk="1" latinLnBrk="0" hangingPunct="1"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8pPr>
                  <a:lvl9pPr marL="3657600" algn="l" defTabSz="914400" rtl="0" eaLnBrk="1" latinLnBrk="0" hangingPunct="1"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9pPr>
                </a:lstStyle>
                <a:p>
                  <a:endParaRPr lang="ja-JP" altLang="en-US"/>
                </a:p>
              </xdr:txBody>
            </xdr:sp>
            <xdr:sp macro="" textlink="">
              <xdr:nvSpPr>
                <xdr:cNvPr id="504" name="Freeform 312">
                  <a:extLst>
                    <a:ext uri="{FF2B5EF4-FFF2-40B4-BE49-F238E27FC236}">
                      <a16:creationId xmlns:a16="http://schemas.microsoft.com/office/drawing/2014/main" id="{00000000-0008-0000-0200-0000F8010000}"/>
                    </a:ext>
                  </a:extLst>
                </xdr:cNvPr>
                <xdr:cNvSpPr>
                  <a:spLocks noChangeArrowheads="1"/>
                </xdr:cNvSpPr>
              </xdr:nvSpPr>
              <xdr:spPr bwMode="auto">
                <a:xfrm>
                  <a:off x="143" y="711"/>
                  <a:ext cx="47" cy="47"/>
                </a:xfrm>
                <a:custGeom>
                  <a:avLst/>
                  <a:gdLst>
                    <a:gd name="T0" fmla="*/ 0 w 21600"/>
                    <a:gd name="T1" fmla="*/ 0 h 21600"/>
                    <a:gd name="T2" fmla="*/ 0 w 21600"/>
                    <a:gd name="T3" fmla="*/ 0 h 21600"/>
                    <a:gd name="T4" fmla="*/ 0 w 21600"/>
                    <a:gd name="T5" fmla="*/ 0 h 21600"/>
                    <a:gd name="T6" fmla="*/ 0 w 21600"/>
                    <a:gd name="T7" fmla="*/ 0 h 21600"/>
                    <a:gd name="T8" fmla="*/ 0 w 21600"/>
                    <a:gd name="T9" fmla="*/ 0 h 21600"/>
                    <a:gd name="T10" fmla="*/ 0 60000 65536"/>
                    <a:gd name="T11" fmla="*/ 0 60000 65536"/>
                    <a:gd name="T12" fmla="*/ 0 60000 65536"/>
                    <a:gd name="T13" fmla="*/ 0 60000 65536"/>
                    <a:gd name="T14" fmla="*/ 0 60000 65536"/>
                    <a:gd name="T15" fmla="*/ 0 w 21600"/>
                    <a:gd name="T16" fmla="*/ 0 h 21600"/>
                    <a:gd name="T17" fmla="*/ 21600 w 21600"/>
                    <a:gd name="T18" fmla="*/ 21600 h 21600"/>
                  </a:gdLst>
                  <a:ahLst/>
                  <a:cxnLst>
                    <a:cxn ang="T10">
                      <a:pos x="T0" y="T1"/>
                    </a:cxn>
                    <a:cxn ang="T11">
                      <a:pos x="T2" y="T3"/>
                    </a:cxn>
                    <a:cxn ang="T12">
                      <a:pos x="T4" y="T5"/>
                    </a:cxn>
                    <a:cxn ang="T13">
                      <a:pos x="T6" y="T7"/>
                    </a:cxn>
                    <a:cxn ang="T14">
                      <a:pos x="T8" y="T9"/>
                    </a:cxn>
                  </a:cxnLst>
                  <a:rect l="T15" t="T16" r="T17" b="T18"/>
                  <a:pathLst>
                    <a:path w="21600" h="21600">
                      <a:moveTo>
                        <a:pt x="21600" y="17912"/>
                      </a:moveTo>
                      <a:cubicBezTo>
                        <a:pt x="19286" y="20020"/>
                        <a:pt x="15686" y="21600"/>
                        <a:pt x="12343" y="21600"/>
                      </a:cubicBezTo>
                      <a:cubicBezTo>
                        <a:pt x="5657" y="21600"/>
                        <a:pt x="0" y="16595"/>
                        <a:pt x="0" y="10800"/>
                      </a:cubicBezTo>
                      <a:cubicBezTo>
                        <a:pt x="0" y="5005"/>
                        <a:pt x="5657" y="0"/>
                        <a:pt x="12343" y="0"/>
                      </a:cubicBezTo>
                      <a:cubicBezTo>
                        <a:pt x="15686" y="0"/>
                        <a:pt x="19286" y="1580"/>
                        <a:pt x="21600" y="3688"/>
                      </a:cubicBezTo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bevel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wrap="square"/>
                <a:lstStyle>
                  <a:defPPr>
                    <a:defRPr lang="en-US"/>
                  </a:defPPr>
                  <a:lvl1pPr algn="l" rtl="0" fontAlgn="base">
                    <a:spcBef>
                      <a:spcPct val="0"/>
                    </a:spcBef>
                    <a:spcAft>
                      <a:spcPct val="0"/>
                    </a:spcAft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1pPr>
                  <a:lvl2pPr marL="457200" algn="l" rtl="0" fontAlgn="base">
                    <a:spcBef>
                      <a:spcPct val="0"/>
                    </a:spcBef>
                    <a:spcAft>
                      <a:spcPct val="0"/>
                    </a:spcAft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2pPr>
                  <a:lvl3pPr marL="914400" algn="l" rtl="0" fontAlgn="base">
                    <a:spcBef>
                      <a:spcPct val="0"/>
                    </a:spcBef>
                    <a:spcAft>
                      <a:spcPct val="0"/>
                    </a:spcAft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3pPr>
                  <a:lvl4pPr marL="1371600" algn="l" rtl="0" fontAlgn="base">
                    <a:spcBef>
                      <a:spcPct val="0"/>
                    </a:spcBef>
                    <a:spcAft>
                      <a:spcPct val="0"/>
                    </a:spcAft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4pPr>
                  <a:lvl5pPr marL="1828800" algn="l" rtl="0" fontAlgn="base">
                    <a:spcBef>
                      <a:spcPct val="0"/>
                    </a:spcBef>
                    <a:spcAft>
                      <a:spcPct val="0"/>
                    </a:spcAft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5pPr>
                  <a:lvl6pPr marL="2286000" algn="l" defTabSz="914400" rtl="0" eaLnBrk="1" latinLnBrk="0" hangingPunct="1"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6pPr>
                  <a:lvl7pPr marL="2743200" algn="l" defTabSz="914400" rtl="0" eaLnBrk="1" latinLnBrk="0" hangingPunct="1"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7pPr>
                  <a:lvl8pPr marL="3200400" algn="l" defTabSz="914400" rtl="0" eaLnBrk="1" latinLnBrk="0" hangingPunct="1"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8pPr>
                  <a:lvl9pPr marL="3657600" algn="l" defTabSz="914400" rtl="0" eaLnBrk="1" latinLnBrk="0" hangingPunct="1"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9pPr>
                </a:lstStyle>
                <a:p>
                  <a:endParaRPr lang="ja-JP" altLang="en-US"/>
                </a:p>
              </xdr:txBody>
            </xdr:sp>
            <xdr:sp macro="" textlink="">
              <xdr:nvSpPr>
                <xdr:cNvPr id="505" name="Freeform 313">
                  <a:extLst>
                    <a:ext uri="{FF2B5EF4-FFF2-40B4-BE49-F238E27FC236}">
                      <a16:creationId xmlns:a16="http://schemas.microsoft.com/office/drawing/2014/main" id="{00000000-0008-0000-0200-0000F9010000}"/>
                    </a:ext>
                  </a:extLst>
                </xdr:cNvPr>
                <xdr:cNvSpPr>
                  <a:spLocks noChangeArrowheads="1"/>
                </xdr:cNvSpPr>
              </xdr:nvSpPr>
              <xdr:spPr bwMode="auto">
                <a:xfrm>
                  <a:off x="143" y="680"/>
                  <a:ext cx="47" cy="47"/>
                </a:xfrm>
                <a:custGeom>
                  <a:avLst/>
                  <a:gdLst>
                    <a:gd name="T0" fmla="*/ 0 w 21600"/>
                    <a:gd name="T1" fmla="*/ 0 h 21600"/>
                    <a:gd name="T2" fmla="*/ 0 w 21600"/>
                    <a:gd name="T3" fmla="*/ 0 h 21600"/>
                    <a:gd name="T4" fmla="*/ 0 w 21600"/>
                    <a:gd name="T5" fmla="*/ 0 h 21600"/>
                    <a:gd name="T6" fmla="*/ 0 w 21600"/>
                    <a:gd name="T7" fmla="*/ 0 h 21600"/>
                    <a:gd name="T8" fmla="*/ 0 60000 65536"/>
                    <a:gd name="T9" fmla="*/ 0 60000 65536"/>
                    <a:gd name="T10" fmla="*/ 0 60000 65536"/>
                    <a:gd name="T11" fmla="*/ 0 60000 65536"/>
                    <a:gd name="T12" fmla="*/ 0 w 21600"/>
                    <a:gd name="T13" fmla="*/ 0 h 21600"/>
                    <a:gd name="T14" fmla="*/ 21600 w 21600"/>
                    <a:gd name="T15" fmla="*/ 21600 h 21600"/>
                  </a:gdLst>
                  <a:ahLst/>
                  <a:cxnLst>
                    <a:cxn ang="T8">
                      <a:pos x="T0" y="T1"/>
                    </a:cxn>
                    <a:cxn ang="T9">
                      <a:pos x="T2" y="T3"/>
                    </a:cxn>
                    <a:cxn ang="T10">
                      <a:pos x="T4" y="T5"/>
                    </a:cxn>
                    <a:cxn ang="T11">
                      <a:pos x="T6" y="T7"/>
                    </a:cxn>
                  </a:cxnLst>
                  <a:rect l="T12" t="T13" r="T14" b="T15"/>
                  <a:pathLst>
                    <a:path w="21600" h="21600">
                      <a:moveTo>
                        <a:pt x="21600" y="17912"/>
                      </a:moveTo>
                      <a:cubicBezTo>
                        <a:pt x="19286" y="20020"/>
                        <a:pt x="15686" y="21600"/>
                        <a:pt x="12343" y="21600"/>
                      </a:cubicBezTo>
                      <a:cubicBezTo>
                        <a:pt x="5657" y="21600"/>
                        <a:pt x="0" y="16595"/>
                        <a:pt x="0" y="10800"/>
                      </a:cubicBezTo>
                      <a:cubicBezTo>
                        <a:pt x="0" y="5005"/>
                        <a:pt x="5657" y="0"/>
                        <a:pt x="12343" y="0"/>
                      </a:cubicBezTo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bevel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wrap="square"/>
                <a:lstStyle>
                  <a:defPPr>
                    <a:defRPr lang="en-US"/>
                  </a:defPPr>
                  <a:lvl1pPr algn="l" rtl="0" fontAlgn="base">
                    <a:spcBef>
                      <a:spcPct val="0"/>
                    </a:spcBef>
                    <a:spcAft>
                      <a:spcPct val="0"/>
                    </a:spcAft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1pPr>
                  <a:lvl2pPr marL="457200" algn="l" rtl="0" fontAlgn="base">
                    <a:spcBef>
                      <a:spcPct val="0"/>
                    </a:spcBef>
                    <a:spcAft>
                      <a:spcPct val="0"/>
                    </a:spcAft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2pPr>
                  <a:lvl3pPr marL="914400" algn="l" rtl="0" fontAlgn="base">
                    <a:spcBef>
                      <a:spcPct val="0"/>
                    </a:spcBef>
                    <a:spcAft>
                      <a:spcPct val="0"/>
                    </a:spcAft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3pPr>
                  <a:lvl4pPr marL="1371600" algn="l" rtl="0" fontAlgn="base">
                    <a:spcBef>
                      <a:spcPct val="0"/>
                    </a:spcBef>
                    <a:spcAft>
                      <a:spcPct val="0"/>
                    </a:spcAft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4pPr>
                  <a:lvl5pPr marL="1828800" algn="l" rtl="0" fontAlgn="base">
                    <a:spcBef>
                      <a:spcPct val="0"/>
                    </a:spcBef>
                    <a:spcAft>
                      <a:spcPct val="0"/>
                    </a:spcAft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5pPr>
                  <a:lvl6pPr marL="2286000" algn="l" defTabSz="914400" rtl="0" eaLnBrk="1" latinLnBrk="0" hangingPunct="1"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6pPr>
                  <a:lvl7pPr marL="2743200" algn="l" defTabSz="914400" rtl="0" eaLnBrk="1" latinLnBrk="0" hangingPunct="1"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7pPr>
                  <a:lvl8pPr marL="3200400" algn="l" defTabSz="914400" rtl="0" eaLnBrk="1" latinLnBrk="0" hangingPunct="1"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8pPr>
                  <a:lvl9pPr marL="3657600" algn="l" defTabSz="914400" rtl="0" eaLnBrk="1" latinLnBrk="0" hangingPunct="1">
                    <a:defRPr kumimoji="1" sz="2400" kern="1200">
                      <a:solidFill>
                        <a:schemeClr val="tx1"/>
                      </a:solidFill>
                      <a:latin typeface="Tahoma" panose="020B0604030504040204" pitchFamily="34" charset="0"/>
                      <a:ea typeface="ＭＳ Ｐゴシック" panose="020B0600070205080204" pitchFamily="50" charset="-128"/>
                      <a:cs typeface="+mn-cs"/>
                    </a:defRPr>
                  </a:lvl9pPr>
                </a:lstStyle>
                <a:p>
                  <a:endParaRPr lang="ja-JP" altLang="en-US"/>
                </a:p>
              </xdr:txBody>
            </xdr:sp>
          </xdr:grpSp>
          <xdr:sp macro="" textlink="">
            <xdr:nvSpPr>
              <xdr:cNvPr id="501" name="Line 314">
                <a:extLst>
                  <a:ext uri="{FF2B5EF4-FFF2-40B4-BE49-F238E27FC236}">
                    <a16:creationId xmlns:a16="http://schemas.microsoft.com/office/drawing/2014/main" id="{00000000-0008-0000-0200-0000F501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>
                <a:off x="170" y="644"/>
                <a:ext cx="1" cy="36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  <xdr:txBody>
              <a:bodyPr wrap="square"/>
              <a:lstStyle>
                <a:defPPr>
                  <a:defRPr lang="en-US"/>
                </a:defPPr>
                <a:lvl1pPr algn="l" rtl="0" fontAlgn="base">
                  <a:spcBef>
                    <a:spcPct val="0"/>
                  </a:spcBef>
                  <a:spcAft>
                    <a:spcPct val="0"/>
                  </a:spcAft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1pPr>
                <a:lvl2pPr marL="457200" algn="l" rtl="0" fontAlgn="base">
                  <a:spcBef>
                    <a:spcPct val="0"/>
                  </a:spcBef>
                  <a:spcAft>
                    <a:spcPct val="0"/>
                  </a:spcAft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2pPr>
                <a:lvl3pPr marL="914400" algn="l" rtl="0" fontAlgn="base">
                  <a:spcBef>
                    <a:spcPct val="0"/>
                  </a:spcBef>
                  <a:spcAft>
                    <a:spcPct val="0"/>
                  </a:spcAft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3pPr>
                <a:lvl4pPr marL="1371600" algn="l" rtl="0" fontAlgn="base">
                  <a:spcBef>
                    <a:spcPct val="0"/>
                  </a:spcBef>
                  <a:spcAft>
                    <a:spcPct val="0"/>
                  </a:spcAft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4pPr>
                <a:lvl5pPr marL="1828800" algn="l" rtl="0" fontAlgn="base">
                  <a:spcBef>
                    <a:spcPct val="0"/>
                  </a:spcBef>
                  <a:spcAft>
                    <a:spcPct val="0"/>
                  </a:spcAft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5pPr>
                <a:lvl6pPr marL="2286000" algn="l" defTabSz="914400" rtl="0" eaLnBrk="1" latinLnBrk="0" hangingPunct="1"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6pPr>
                <a:lvl7pPr marL="2743200" algn="l" defTabSz="914400" rtl="0" eaLnBrk="1" latinLnBrk="0" hangingPunct="1"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7pPr>
                <a:lvl8pPr marL="3200400" algn="l" defTabSz="914400" rtl="0" eaLnBrk="1" latinLnBrk="0" hangingPunct="1"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8pPr>
                <a:lvl9pPr marL="3657600" algn="l" defTabSz="914400" rtl="0" eaLnBrk="1" latinLnBrk="0" hangingPunct="1"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9pPr>
              </a:lstStyle>
              <a:p>
                <a:endParaRPr lang="ja-JP" altLang="en-US"/>
              </a:p>
            </xdr:txBody>
          </xdr:sp>
          <xdr:sp macro="" textlink="">
            <xdr:nvSpPr>
              <xdr:cNvPr id="502" name="Line 315">
                <a:extLst>
                  <a:ext uri="{FF2B5EF4-FFF2-40B4-BE49-F238E27FC236}">
                    <a16:creationId xmlns:a16="http://schemas.microsoft.com/office/drawing/2014/main" id="{00000000-0008-0000-0200-0000F601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>
                <a:off x="170" y="789"/>
                <a:ext cx="1" cy="36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  <xdr:txBody>
              <a:bodyPr wrap="square"/>
              <a:lstStyle>
                <a:defPPr>
                  <a:defRPr lang="en-US"/>
                </a:defPPr>
                <a:lvl1pPr algn="l" rtl="0" fontAlgn="base">
                  <a:spcBef>
                    <a:spcPct val="0"/>
                  </a:spcBef>
                  <a:spcAft>
                    <a:spcPct val="0"/>
                  </a:spcAft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1pPr>
                <a:lvl2pPr marL="457200" algn="l" rtl="0" fontAlgn="base">
                  <a:spcBef>
                    <a:spcPct val="0"/>
                  </a:spcBef>
                  <a:spcAft>
                    <a:spcPct val="0"/>
                  </a:spcAft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2pPr>
                <a:lvl3pPr marL="914400" algn="l" rtl="0" fontAlgn="base">
                  <a:spcBef>
                    <a:spcPct val="0"/>
                  </a:spcBef>
                  <a:spcAft>
                    <a:spcPct val="0"/>
                  </a:spcAft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3pPr>
                <a:lvl4pPr marL="1371600" algn="l" rtl="0" fontAlgn="base">
                  <a:spcBef>
                    <a:spcPct val="0"/>
                  </a:spcBef>
                  <a:spcAft>
                    <a:spcPct val="0"/>
                  </a:spcAft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4pPr>
                <a:lvl5pPr marL="1828800" algn="l" rtl="0" fontAlgn="base">
                  <a:spcBef>
                    <a:spcPct val="0"/>
                  </a:spcBef>
                  <a:spcAft>
                    <a:spcPct val="0"/>
                  </a:spcAft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5pPr>
                <a:lvl6pPr marL="2286000" algn="l" defTabSz="914400" rtl="0" eaLnBrk="1" latinLnBrk="0" hangingPunct="1"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6pPr>
                <a:lvl7pPr marL="2743200" algn="l" defTabSz="914400" rtl="0" eaLnBrk="1" latinLnBrk="0" hangingPunct="1"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7pPr>
                <a:lvl8pPr marL="3200400" algn="l" defTabSz="914400" rtl="0" eaLnBrk="1" latinLnBrk="0" hangingPunct="1"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8pPr>
                <a:lvl9pPr marL="3657600" algn="l" defTabSz="914400" rtl="0" eaLnBrk="1" latinLnBrk="0" hangingPunct="1">
                  <a:defRPr kumimoji="1" sz="2400" kern="1200">
                    <a:solidFill>
                      <a:schemeClr val="tx1"/>
                    </a:solidFill>
                    <a:latin typeface="Tahoma" panose="020B0604030504040204" pitchFamily="34" charset="0"/>
                    <a:ea typeface="ＭＳ Ｐゴシック" panose="020B0600070205080204" pitchFamily="50" charset="-128"/>
                    <a:cs typeface="+mn-cs"/>
                  </a:defRPr>
                </a:lvl9pPr>
              </a:lstStyle>
              <a:p>
                <a:endParaRPr lang="ja-JP" altLang="en-US"/>
              </a:p>
            </xdr:txBody>
          </xdr:sp>
        </xdr:grpSp>
        <xdr:sp macro="" textlink="">
          <xdr:nvSpPr>
            <xdr:cNvPr id="494" name="Line 316">
              <a:extLst>
                <a:ext uri="{FF2B5EF4-FFF2-40B4-BE49-F238E27FC236}">
                  <a16:creationId xmlns:a16="http://schemas.microsoft.com/office/drawing/2014/main" id="{00000000-0008-0000-0200-0000EE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028242" y="4383141"/>
              <a:ext cx="171450" cy="3174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  <xdr:txBody>
            <a:bodyPr wrap="square"/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5pPr>
              <a:lvl6pPr marL="22860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6pPr>
              <a:lvl7pPr marL="27432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7pPr>
              <a:lvl8pPr marL="32004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8pPr>
              <a:lvl9pPr marL="36576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9pPr>
            </a:lstStyle>
            <a:p>
              <a:endParaRPr lang="ja-JP" altLang="en-US"/>
            </a:p>
          </xdr:txBody>
        </xdr:sp>
        <xdr:sp macro="" textlink="">
          <xdr:nvSpPr>
            <xdr:cNvPr id="495" name="Line 317">
              <a:extLst>
                <a:ext uri="{FF2B5EF4-FFF2-40B4-BE49-F238E27FC236}">
                  <a16:creationId xmlns:a16="http://schemas.microsoft.com/office/drawing/2014/main" id="{00000000-0008-0000-0200-0000EF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028242" y="4325994"/>
              <a:ext cx="171450" cy="3174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  <xdr:txBody>
            <a:bodyPr wrap="square"/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5pPr>
              <a:lvl6pPr marL="22860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6pPr>
              <a:lvl7pPr marL="27432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7pPr>
              <a:lvl8pPr marL="32004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8pPr>
              <a:lvl9pPr marL="36576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9pPr>
            </a:lstStyle>
            <a:p>
              <a:endParaRPr lang="ja-JP" altLang="en-US"/>
            </a:p>
          </xdr:txBody>
        </xdr:sp>
        <xdr:sp macro="" textlink="">
          <xdr:nvSpPr>
            <xdr:cNvPr id="496" name="Freeform 318">
              <a:extLst>
                <a:ext uri="{FF2B5EF4-FFF2-40B4-BE49-F238E27FC236}">
                  <a16:creationId xmlns:a16="http://schemas.microsoft.com/office/drawing/2014/main" id="{00000000-0008-0000-0200-0000F0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678992" y="4062481"/>
              <a:ext cx="431800" cy="263513"/>
            </a:xfrm>
            <a:custGeom>
              <a:avLst/>
              <a:gdLst>
                <a:gd name="T0" fmla="*/ 0 w 21600"/>
                <a:gd name="T1" fmla="*/ 0 h 21600"/>
                <a:gd name="T2" fmla="*/ 2147483647 w 21600"/>
                <a:gd name="T3" fmla="*/ 0 h 21600"/>
                <a:gd name="T4" fmla="*/ 2147483647 w 21600"/>
                <a:gd name="T5" fmla="*/ 2147483647 h 21600"/>
                <a:gd name="T6" fmla="*/ 0 60000 65536"/>
                <a:gd name="T7" fmla="*/ 0 60000 65536"/>
                <a:gd name="T8" fmla="*/ 0 60000 65536"/>
                <a:gd name="T9" fmla="*/ 0 w 21600"/>
                <a:gd name="T10" fmla="*/ 0 h 21600"/>
                <a:gd name="T11" fmla="*/ 21600 w 21600"/>
                <a:gd name="T12" fmla="*/ 21600 h 21600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1600" h="21600">
                  <a:moveTo>
                    <a:pt x="0" y="0"/>
                  </a:moveTo>
                  <a:lnTo>
                    <a:pt x="21600" y="0"/>
                  </a:lnTo>
                  <a:lnTo>
                    <a:pt x="21600" y="21600"/>
                  </a:lnTo>
                </a:path>
              </a:pathLst>
            </a:custGeom>
            <a:noFill/>
            <a:ln w="12700">
              <a:solidFill>
                <a:srgbClr val="000000"/>
              </a:solidFill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wrap="square"/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5pPr>
              <a:lvl6pPr marL="22860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6pPr>
              <a:lvl7pPr marL="27432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7pPr>
              <a:lvl8pPr marL="32004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8pPr>
              <a:lvl9pPr marL="36576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9pPr>
            </a:lstStyle>
            <a:p>
              <a:endParaRPr lang="ja-JP" altLang="en-US"/>
            </a:p>
          </xdr:txBody>
        </xdr:sp>
        <xdr:sp macro="" textlink="">
          <xdr:nvSpPr>
            <xdr:cNvPr id="497" name="Freeform 319">
              <a:extLst>
                <a:ext uri="{FF2B5EF4-FFF2-40B4-BE49-F238E27FC236}">
                  <a16:creationId xmlns:a16="http://schemas.microsoft.com/office/drawing/2014/main" id="{00000000-0008-0000-0200-0000F1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678992" y="4383141"/>
              <a:ext cx="431800" cy="253987"/>
            </a:xfrm>
            <a:custGeom>
              <a:avLst/>
              <a:gdLst>
                <a:gd name="T0" fmla="*/ 0 w 21600"/>
                <a:gd name="T1" fmla="*/ 2147483647 h 21600"/>
                <a:gd name="T2" fmla="*/ 2147483647 w 21600"/>
                <a:gd name="T3" fmla="*/ 2147483647 h 21600"/>
                <a:gd name="T4" fmla="*/ 2147483647 w 21600"/>
                <a:gd name="T5" fmla="*/ 0 h 21600"/>
                <a:gd name="T6" fmla="*/ 0 60000 65536"/>
                <a:gd name="T7" fmla="*/ 0 60000 65536"/>
                <a:gd name="T8" fmla="*/ 0 60000 65536"/>
                <a:gd name="T9" fmla="*/ 0 w 21600"/>
                <a:gd name="T10" fmla="*/ 0 h 21600"/>
                <a:gd name="T11" fmla="*/ 21600 w 21600"/>
                <a:gd name="T12" fmla="*/ 21600 h 21600"/>
              </a:gdLst>
              <a:ahLst/>
              <a:cxnLst>
                <a:cxn ang="T6">
                  <a:pos x="T0" y="T1"/>
                </a:cxn>
                <a:cxn ang="T7">
                  <a:pos x="T2" y="T3"/>
                </a:cxn>
                <a:cxn ang="T8">
                  <a:pos x="T4" y="T5"/>
                </a:cxn>
              </a:cxnLst>
              <a:rect l="T9" t="T10" r="T11" b="T12"/>
              <a:pathLst>
                <a:path w="21600" h="21600">
                  <a:moveTo>
                    <a:pt x="0" y="21600"/>
                  </a:moveTo>
                  <a:lnTo>
                    <a:pt x="21600" y="21600"/>
                  </a:lnTo>
                  <a:lnTo>
                    <a:pt x="21600" y="0"/>
                  </a:lnTo>
                </a:path>
              </a:pathLst>
            </a:custGeom>
            <a:noFill/>
            <a:ln w="12700">
              <a:solidFill>
                <a:srgbClr val="000000"/>
              </a:solidFill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wrap="square"/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5pPr>
              <a:lvl6pPr marL="22860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6pPr>
              <a:lvl7pPr marL="27432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7pPr>
              <a:lvl8pPr marL="32004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8pPr>
              <a:lvl9pPr marL="36576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9pPr>
            </a:lstStyle>
            <a:p>
              <a:endParaRPr lang="ja-JP" altLang="en-US"/>
            </a:p>
          </xdr:txBody>
        </xdr:sp>
        <xdr:sp macro="" textlink="">
          <xdr:nvSpPr>
            <xdr:cNvPr id="498" name="Oval 320">
              <a:extLst>
                <a:ext uri="{FF2B5EF4-FFF2-40B4-BE49-F238E27FC236}">
                  <a16:creationId xmlns:a16="http://schemas.microsoft.com/office/drawing/2014/main" id="{00000000-0008-0000-0200-0000F2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866318" y="4608554"/>
              <a:ext cx="57150" cy="60323"/>
            </a:xfrm>
            <a:prstGeom prst="ellipse">
              <a:avLst/>
            </a:prstGeom>
            <a:solidFill>
              <a:srgbClr val="000000"/>
            </a:solidFill>
            <a:ln w="12700">
              <a:solidFill>
                <a:schemeClr val="tx1"/>
              </a:solidFill>
              <a:round/>
              <a:headEnd/>
              <a:tailEnd/>
            </a:ln>
          </xdr:spPr>
          <xdr:txBody>
            <a:bodyPr wrap="square"/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5pPr>
              <a:lvl6pPr marL="22860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6pPr>
              <a:lvl7pPr marL="27432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7pPr>
              <a:lvl8pPr marL="32004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8pPr>
              <a:lvl9pPr marL="36576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9pPr>
            </a:lstStyle>
            <a:p>
              <a:pPr eaLnBrk="1" hangingPunct="1"/>
              <a:endParaRPr lang="ja-JP" altLang="en-US" sz="16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499" name="Oval 321">
              <a:extLst>
                <a:ext uri="{FF2B5EF4-FFF2-40B4-BE49-F238E27FC236}">
                  <a16:creationId xmlns:a16="http://schemas.microsoft.com/office/drawing/2014/main" id="{00000000-0008-0000-0200-0000F3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866318" y="4033909"/>
              <a:ext cx="57150" cy="57147"/>
            </a:xfrm>
            <a:prstGeom prst="ellipse">
              <a:avLst/>
            </a:prstGeom>
            <a:solidFill>
              <a:srgbClr val="000000"/>
            </a:solidFill>
            <a:ln w="12700">
              <a:solidFill>
                <a:schemeClr val="tx1"/>
              </a:solidFill>
              <a:round/>
              <a:headEnd/>
              <a:tailEnd/>
            </a:ln>
          </xdr:spPr>
          <xdr:txBody>
            <a:bodyPr wrap="square"/>
            <a:lstStyle>
              <a:defPPr>
                <a:defRPr lang="en-US"/>
              </a:defPPr>
              <a:lvl1pPr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1pPr>
              <a:lvl2pPr marL="4572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2pPr>
              <a:lvl3pPr marL="9144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3pPr>
              <a:lvl4pPr marL="13716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4pPr>
              <a:lvl5pPr marL="1828800" algn="l" rtl="0" fontAlgn="base">
                <a:spcBef>
                  <a:spcPct val="0"/>
                </a:spcBef>
                <a:spcAft>
                  <a:spcPct val="0"/>
                </a:spcAft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5pPr>
              <a:lvl6pPr marL="22860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6pPr>
              <a:lvl7pPr marL="27432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7pPr>
              <a:lvl8pPr marL="32004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8pPr>
              <a:lvl9pPr marL="3657600" algn="l" defTabSz="914400" rtl="0" eaLnBrk="1" latinLnBrk="0" hangingPunct="1">
                <a:defRPr kumimoji="1" sz="2400" kern="1200">
                  <a:solidFill>
                    <a:schemeClr val="tx1"/>
                  </a:solidFill>
                  <a:latin typeface="Tahoma" panose="020B0604030504040204" pitchFamily="34" charset="0"/>
                  <a:ea typeface="ＭＳ Ｐゴシック" panose="020B0600070205080204" pitchFamily="50" charset="-128"/>
                  <a:cs typeface="+mn-cs"/>
                </a:defRPr>
              </a:lvl9pPr>
            </a:lstStyle>
            <a:p>
              <a:pPr eaLnBrk="1" hangingPunct="1"/>
              <a:endParaRPr lang="ja-JP" altLang="en-US" sz="1600" b="1" i="1">
                <a:latin typeface="Times New Roman" panose="02020603050405020304" pitchFamily="18" charset="0"/>
                <a:cs typeface="Times New Roman" panose="02020603050405020304" pitchFamily="18" charset="0"/>
              </a:endParaRPr>
            </a:p>
          </xdr:txBody>
        </xdr:sp>
      </xdr:grpSp>
      <xdr:pic>
        <xdr:nvPicPr>
          <xdr:cNvPr id="481" name="図 480">
            <a:extLst>
              <a:ext uri="{FF2B5EF4-FFF2-40B4-BE49-F238E27FC236}">
                <a16:creationId xmlns:a16="http://schemas.microsoft.com/office/drawing/2014/main" id="{00000000-0008-0000-0200-0000E1010000}"/>
              </a:ext>
            </a:extLst>
          </xdr:cNvPr>
          <xdr:cNvPicPr/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830778" y="3944783"/>
            <a:ext cx="1993859" cy="527386"/>
          </a:xfrm>
          <a:prstGeom prst="rect">
            <a:avLst/>
          </a:prstGeom>
        </xdr:spPr>
      </xdr:pic>
    </xdr:grpSp>
    <xdr:clientData/>
  </xdr:twoCellAnchor>
  <xdr:twoCellAnchor>
    <xdr:from>
      <xdr:col>40</xdr:col>
      <xdr:colOff>462915</xdr:colOff>
      <xdr:row>29</xdr:row>
      <xdr:rowOff>80010</xdr:rowOff>
    </xdr:from>
    <xdr:to>
      <xdr:col>47</xdr:col>
      <xdr:colOff>545783</xdr:colOff>
      <xdr:row>41</xdr:row>
      <xdr:rowOff>178118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1</xdr:row>
      <xdr:rowOff>0</xdr:rowOff>
    </xdr:from>
    <xdr:to>
      <xdr:col>16</xdr:col>
      <xdr:colOff>35187</xdr:colOff>
      <xdr:row>6</xdr:row>
      <xdr:rowOff>40976</xdr:rowOff>
    </xdr:to>
    <xdr:grpSp>
      <xdr:nvGrpSpPr>
        <xdr:cNvPr id="211" name="グループ化 210">
          <a:extLst>
            <a:ext uri="{FF2B5EF4-FFF2-40B4-BE49-F238E27FC236}">
              <a16:creationId xmlns:a16="http://schemas.microsoft.com/office/drawing/2014/main" id="{00000000-0008-0000-0200-0000D3000000}"/>
            </a:ext>
          </a:extLst>
        </xdr:cNvPr>
        <xdr:cNvGrpSpPr>
          <a:grpSpLocks noChangeAspect="1"/>
        </xdr:cNvGrpSpPr>
      </xdr:nvGrpSpPr>
      <xdr:grpSpPr bwMode="auto">
        <a:xfrm>
          <a:off x="5340350" y="234950"/>
          <a:ext cx="1813187" cy="1190326"/>
          <a:chOff x="2" y="57"/>
          <a:chExt cx="954" cy="621"/>
        </a:xfrm>
      </xdr:grpSpPr>
      <xdr:cxnSp macro="">
        <xdr:nvCxnSpPr>
          <xdr:cNvPr id="212" name="Line 380">
            <a:extLst>
              <a:ext uri="{FF2B5EF4-FFF2-40B4-BE49-F238E27FC236}">
                <a16:creationId xmlns:a16="http://schemas.microsoft.com/office/drawing/2014/main" id="{00000000-0008-0000-0200-0000D4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" y="442"/>
            <a:ext cx="91" cy="1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13" name="Line 381">
            <a:extLst>
              <a:ext uri="{FF2B5EF4-FFF2-40B4-BE49-F238E27FC236}">
                <a16:creationId xmlns:a16="http://schemas.microsoft.com/office/drawing/2014/main" id="{00000000-0008-0000-0200-0000D5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5" y="442"/>
            <a:ext cx="16" cy="34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14" name="Line 382">
            <a:extLst>
              <a:ext uri="{FF2B5EF4-FFF2-40B4-BE49-F238E27FC236}">
                <a16:creationId xmlns:a16="http://schemas.microsoft.com/office/drawing/2014/main" id="{00000000-0008-0000-0200-0000D6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39" y="442"/>
            <a:ext cx="16" cy="34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15" name="Line 383">
            <a:extLst>
              <a:ext uri="{FF2B5EF4-FFF2-40B4-BE49-F238E27FC236}">
                <a16:creationId xmlns:a16="http://schemas.microsoft.com/office/drawing/2014/main" id="{00000000-0008-0000-0200-0000D7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73" y="442"/>
            <a:ext cx="16" cy="34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216" name="Oval 384">
            <a:extLst>
              <a:ext uri="{FF2B5EF4-FFF2-40B4-BE49-F238E27FC236}">
                <a16:creationId xmlns:a16="http://schemas.microsoft.com/office/drawing/2014/main" id="{00000000-0008-0000-0200-0000D8000000}"/>
              </a:ext>
            </a:extLst>
          </xdr:cNvPr>
          <xdr:cNvSpPr>
            <a:spLocks noChangeArrowheads="1"/>
          </xdr:cNvSpPr>
        </xdr:nvSpPr>
        <xdr:spPr bwMode="auto">
          <a:xfrm>
            <a:off x="2" y="145"/>
            <a:ext cx="92" cy="91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217" name="Oval 385">
            <a:extLst>
              <a:ext uri="{FF2B5EF4-FFF2-40B4-BE49-F238E27FC236}">
                <a16:creationId xmlns:a16="http://schemas.microsoft.com/office/drawing/2014/main" id="{00000000-0008-0000-0200-0000D9000000}"/>
              </a:ext>
            </a:extLst>
          </xdr:cNvPr>
          <xdr:cNvSpPr>
            <a:spLocks noChangeArrowheads="1"/>
          </xdr:cNvSpPr>
        </xdr:nvSpPr>
        <xdr:spPr bwMode="auto">
          <a:xfrm>
            <a:off x="25" y="168"/>
            <a:ext cx="46" cy="46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218" name="Line 386">
            <a:extLst>
              <a:ext uri="{FF2B5EF4-FFF2-40B4-BE49-F238E27FC236}">
                <a16:creationId xmlns:a16="http://schemas.microsoft.com/office/drawing/2014/main" id="{00000000-0008-0000-0200-0000DA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48" y="236"/>
            <a:ext cx="1" cy="205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219" name="Oval 387">
            <a:extLst>
              <a:ext uri="{FF2B5EF4-FFF2-40B4-BE49-F238E27FC236}">
                <a16:creationId xmlns:a16="http://schemas.microsoft.com/office/drawing/2014/main" id="{00000000-0008-0000-0200-0000DB000000}"/>
              </a:ext>
            </a:extLst>
          </xdr:cNvPr>
          <xdr:cNvSpPr>
            <a:spLocks noChangeArrowheads="1"/>
          </xdr:cNvSpPr>
        </xdr:nvSpPr>
        <xdr:spPr bwMode="auto">
          <a:xfrm>
            <a:off x="29" y="172"/>
            <a:ext cx="37" cy="37"/>
          </a:xfrm>
          <a:prstGeom prst="ellipse">
            <a:avLst/>
          </a:prstGeom>
          <a:solidFill>
            <a:srgbClr val="FFFF00"/>
          </a:solidFill>
          <a:ln w="9525">
            <a:noFill/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220" name="Line 388">
            <a:extLst>
              <a:ext uri="{FF2B5EF4-FFF2-40B4-BE49-F238E27FC236}">
                <a16:creationId xmlns:a16="http://schemas.microsoft.com/office/drawing/2014/main" id="{00000000-0008-0000-0200-0000DC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866" y="443"/>
            <a:ext cx="90" cy="1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21" name="Line 389">
            <a:extLst>
              <a:ext uri="{FF2B5EF4-FFF2-40B4-BE49-F238E27FC236}">
                <a16:creationId xmlns:a16="http://schemas.microsoft.com/office/drawing/2014/main" id="{00000000-0008-0000-0200-0000DD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867" y="443"/>
            <a:ext cx="16" cy="33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22" name="Line 390">
            <a:extLst>
              <a:ext uri="{FF2B5EF4-FFF2-40B4-BE49-F238E27FC236}">
                <a16:creationId xmlns:a16="http://schemas.microsoft.com/office/drawing/2014/main" id="{00000000-0008-0000-0200-0000DE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901" y="443"/>
            <a:ext cx="16" cy="33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23" name="Line 391">
            <a:extLst>
              <a:ext uri="{FF2B5EF4-FFF2-40B4-BE49-F238E27FC236}">
                <a16:creationId xmlns:a16="http://schemas.microsoft.com/office/drawing/2014/main" id="{00000000-0008-0000-0200-0000DF000000}"/>
              </a:ext>
            </a:extLst>
          </xdr:cNvPr>
          <xdr:cNvCxnSpPr>
            <a:cxnSpLocks noChangeShapeType="1"/>
          </xdr:cNvCxnSpPr>
        </xdr:nvCxnSpPr>
        <xdr:spPr bwMode="auto">
          <a:xfrm flipV="1">
            <a:off x="935" y="443"/>
            <a:ext cx="16" cy="33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224" name="Oval 392">
            <a:extLst>
              <a:ext uri="{FF2B5EF4-FFF2-40B4-BE49-F238E27FC236}">
                <a16:creationId xmlns:a16="http://schemas.microsoft.com/office/drawing/2014/main" id="{00000000-0008-0000-0200-0000E0000000}"/>
              </a:ext>
            </a:extLst>
          </xdr:cNvPr>
          <xdr:cNvSpPr>
            <a:spLocks noChangeArrowheads="1"/>
          </xdr:cNvSpPr>
        </xdr:nvSpPr>
        <xdr:spPr bwMode="auto">
          <a:xfrm>
            <a:off x="865" y="146"/>
            <a:ext cx="91" cy="91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sp macro="" textlink="">
        <xdr:nvSpPr>
          <xdr:cNvPr id="225" name="Oval 393">
            <a:extLst>
              <a:ext uri="{FF2B5EF4-FFF2-40B4-BE49-F238E27FC236}">
                <a16:creationId xmlns:a16="http://schemas.microsoft.com/office/drawing/2014/main" id="{00000000-0008-0000-0200-0000E1000000}"/>
              </a:ext>
            </a:extLst>
          </xdr:cNvPr>
          <xdr:cNvSpPr>
            <a:spLocks noChangeArrowheads="1"/>
          </xdr:cNvSpPr>
        </xdr:nvSpPr>
        <xdr:spPr bwMode="auto">
          <a:xfrm>
            <a:off x="887" y="168"/>
            <a:ext cx="46" cy="46"/>
          </a:xfrm>
          <a:prstGeom prst="ellips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cxnSp macro="">
        <xdr:nvCxnSpPr>
          <xdr:cNvPr id="226" name="Line 394">
            <a:extLst>
              <a:ext uri="{FF2B5EF4-FFF2-40B4-BE49-F238E27FC236}">
                <a16:creationId xmlns:a16="http://schemas.microsoft.com/office/drawing/2014/main" id="{00000000-0008-0000-0200-0000E2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910" y="236"/>
            <a:ext cx="1" cy="206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227" name="Oval 395">
            <a:extLst>
              <a:ext uri="{FF2B5EF4-FFF2-40B4-BE49-F238E27FC236}">
                <a16:creationId xmlns:a16="http://schemas.microsoft.com/office/drawing/2014/main" id="{00000000-0008-0000-0200-0000E3000000}"/>
              </a:ext>
            </a:extLst>
          </xdr:cNvPr>
          <xdr:cNvSpPr>
            <a:spLocks noChangeArrowheads="1"/>
          </xdr:cNvSpPr>
        </xdr:nvSpPr>
        <xdr:spPr bwMode="auto">
          <a:xfrm>
            <a:off x="892" y="173"/>
            <a:ext cx="36" cy="36"/>
          </a:xfrm>
          <a:prstGeom prst="ellipse">
            <a:avLst/>
          </a:prstGeom>
          <a:solidFill>
            <a:srgbClr val="FFFF00"/>
          </a:solidFill>
          <a:ln w="9525">
            <a:noFill/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grpSp>
        <xdr:nvGrpSpPr>
          <xdr:cNvPr id="228" name="Group 396">
            <a:extLst>
              <a:ext uri="{FF2B5EF4-FFF2-40B4-BE49-F238E27FC236}">
                <a16:creationId xmlns:a16="http://schemas.microsoft.com/office/drawing/2014/main" id="{00000000-0008-0000-0200-0000E4000000}"/>
              </a:ext>
            </a:extLst>
          </xdr:cNvPr>
          <xdr:cNvGrpSpPr>
            <a:grpSpLocks/>
          </xdr:cNvGrpSpPr>
        </xdr:nvGrpSpPr>
        <xdr:grpSpPr bwMode="auto">
          <a:xfrm>
            <a:off x="216" y="190"/>
            <a:ext cx="558" cy="488"/>
            <a:chOff x="216" y="190"/>
            <a:chExt cx="558" cy="488"/>
          </a:xfrm>
        </xdr:grpSpPr>
        <xdr:cxnSp macro="">
          <xdr:nvCxnSpPr>
            <xdr:cNvPr id="241" name="Line 397">
              <a:extLst>
                <a:ext uri="{FF2B5EF4-FFF2-40B4-BE49-F238E27FC236}">
                  <a16:creationId xmlns:a16="http://schemas.microsoft.com/office/drawing/2014/main" id="{00000000-0008-0000-0200-0000F1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413" y="645"/>
              <a:ext cx="16" cy="3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42" name="Line 398">
              <a:extLst>
                <a:ext uri="{FF2B5EF4-FFF2-40B4-BE49-F238E27FC236}">
                  <a16:creationId xmlns:a16="http://schemas.microsoft.com/office/drawing/2014/main" id="{00000000-0008-0000-0200-0000F2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447" y="645"/>
              <a:ext cx="16" cy="3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43" name="Line 399">
              <a:extLst>
                <a:ext uri="{FF2B5EF4-FFF2-40B4-BE49-F238E27FC236}">
                  <a16:creationId xmlns:a16="http://schemas.microsoft.com/office/drawing/2014/main" id="{00000000-0008-0000-0200-0000F3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481" y="645"/>
              <a:ext cx="16" cy="3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44" name="Line 400">
              <a:extLst>
                <a:ext uri="{FF2B5EF4-FFF2-40B4-BE49-F238E27FC236}">
                  <a16:creationId xmlns:a16="http://schemas.microsoft.com/office/drawing/2014/main" id="{00000000-0008-0000-0200-0000F4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12" y="645"/>
              <a:ext cx="90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45" name="Line 401">
              <a:extLst>
                <a:ext uri="{FF2B5EF4-FFF2-40B4-BE49-F238E27FC236}">
                  <a16:creationId xmlns:a16="http://schemas.microsoft.com/office/drawing/2014/main" id="{00000000-0008-0000-0200-0000F5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56" y="553"/>
              <a:ext cx="1" cy="92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246" name="Text Box 402">
              <a:extLst>
                <a:ext uri="{FF2B5EF4-FFF2-40B4-BE49-F238E27FC236}">
                  <a16:creationId xmlns:a16="http://schemas.microsoft.com/office/drawing/2014/main" id="{00000000-0008-0000-0200-0000F6000000}"/>
                </a:ext>
              </a:extLst>
            </xdr:cNvPr>
            <xdr:cNvSpPr txBox="1">
              <a:spLocks noChangeArrowheads="1"/>
            </xdr:cNvSpPr>
          </xdr:nvSpPr>
          <xdr:spPr bwMode="auto">
            <a:xfrm rot="16200000">
              <a:off x="216" y="297"/>
              <a:ext cx="123" cy="123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just"/>
              <a:r>
                <a:rPr lang="en-US" sz="1100" b="1" kern="100"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L11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247" name="Freeform 403">
              <a:extLst>
                <a:ext uri="{FF2B5EF4-FFF2-40B4-BE49-F238E27FC236}">
                  <a16:creationId xmlns:a16="http://schemas.microsoft.com/office/drawing/2014/main" id="{00000000-0008-0000-0200-0000F7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4" y="442"/>
              <a:ext cx="41" cy="46"/>
            </a:xfrm>
            <a:custGeom>
              <a:avLst/>
              <a:gdLst>
                <a:gd name="T0" fmla="*/ 12723 w 21600"/>
                <a:gd name="T1" fmla="*/ 21600 h 21600"/>
                <a:gd name="T2" fmla="*/ 0 w 21600"/>
                <a:gd name="T3" fmla="*/ 10800 h 21600"/>
                <a:gd name="T4" fmla="*/ 12723 w 21600"/>
                <a:gd name="T5" fmla="*/ 0 h 21600"/>
                <a:gd name="T6" fmla="*/ 21600 w 21600"/>
                <a:gd name="T7" fmla="*/ 3161 h 2160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1600" h="21600">
                  <a:moveTo>
                    <a:pt x="12723" y="21600"/>
                  </a:moveTo>
                  <a:cubicBezTo>
                    <a:pt x="5918" y="21600"/>
                    <a:pt x="0" y="16595"/>
                    <a:pt x="0" y="10800"/>
                  </a:cubicBezTo>
                  <a:cubicBezTo>
                    <a:pt x="0" y="5005"/>
                    <a:pt x="5918" y="0"/>
                    <a:pt x="12723" y="0"/>
                  </a:cubicBezTo>
                  <a:cubicBezTo>
                    <a:pt x="15978" y="0"/>
                    <a:pt x="19233" y="1580"/>
                    <a:pt x="21600" y="3161"/>
                  </a:cubicBezTo>
                </a:path>
              </a:pathLst>
            </a:custGeom>
            <a:noFill/>
            <a:ln w="12700">
              <a:solidFill>
                <a:srgbClr val="000000"/>
              </a:solidFill>
              <a:bevel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48" name="Freeform 404">
              <a:extLst>
                <a:ext uri="{FF2B5EF4-FFF2-40B4-BE49-F238E27FC236}">
                  <a16:creationId xmlns:a16="http://schemas.microsoft.com/office/drawing/2014/main" id="{00000000-0008-0000-0200-0000F8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3" y="406"/>
              <a:ext cx="42" cy="49"/>
            </a:xfrm>
            <a:custGeom>
              <a:avLst/>
              <a:gdLst>
                <a:gd name="T0" fmla="*/ 21600 w 21600"/>
                <a:gd name="T1" fmla="*/ 18335 h 21600"/>
                <a:gd name="T2" fmla="*/ 12551 w 21600"/>
                <a:gd name="T3" fmla="*/ 21600 h 21600"/>
                <a:gd name="T4" fmla="*/ 0 w 21600"/>
                <a:gd name="T5" fmla="*/ 10800 h 21600"/>
                <a:gd name="T6" fmla="*/ 12551 w 21600"/>
                <a:gd name="T7" fmla="*/ 0 h 21600"/>
                <a:gd name="T8" fmla="*/ 21600 w 21600"/>
                <a:gd name="T9" fmla="*/ 3265 h 2160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1600" h="21600">
                  <a:moveTo>
                    <a:pt x="21600" y="18335"/>
                  </a:moveTo>
                  <a:cubicBezTo>
                    <a:pt x="19265" y="20344"/>
                    <a:pt x="15762" y="21600"/>
                    <a:pt x="12551" y="21600"/>
                  </a:cubicBezTo>
                  <a:cubicBezTo>
                    <a:pt x="5838" y="21600"/>
                    <a:pt x="0" y="16577"/>
                    <a:pt x="0" y="10800"/>
                  </a:cubicBezTo>
                  <a:cubicBezTo>
                    <a:pt x="0" y="5023"/>
                    <a:pt x="5838" y="0"/>
                    <a:pt x="12551" y="0"/>
                  </a:cubicBezTo>
                  <a:cubicBezTo>
                    <a:pt x="15762" y="0"/>
                    <a:pt x="19265" y="1256"/>
                    <a:pt x="21600" y="3265"/>
                  </a:cubicBezTo>
                </a:path>
              </a:pathLst>
            </a:custGeom>
            <a:noFill/>
            <a:ln w="12700">
              <a:solidFill>
                <a:srgbClr val="000000"/>
              </a:solidFill>
              <a:bevel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49" name="Freeform 405">
              <a:extLst>
                <a:ext uri="{FF2B5EF4-FFF2-40B4-BE49-F238E27FC236}">
                  <a16:creationId xmlns:a16="http://schemas.microsoft.com/office/drawing/2014/main" id="{00000000-0008-0000-0200-0000F9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4" y="372"/>
              <a:ext cx="41" cy="47"/>
            </a:xfrm>
            <a:custGeom>
              <a:avLst/>
              <a:gdLst>
                <a:gd name="T0" fmla="*/ 21600 w 21600"/>
                <a:gd name="T1" fmla="*/ 18439 h 21600"/>
                <a:gd name="T2" fmla="*/ 12723 w 21600"/>
                <a:gd name="T3" fmla="*/ 21600 h 21600"/>
                <a:gd name="T4" fmla="*/ 0 w 21600"/>
                <a:gd name="T5" fmla="*/ 10800 h 21600"/>
                <a:gd name="T6" fmla="*/ 12723 w 21600"/>
                <a:gd name="T7" fmla="*/ 0 h 2160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1600" h="21600">
                  <a:moveTo>
                    <a:pt x="21600" y="18439"/>
                  </a:moveTo>
                  <a:cubicBezTo>
                    <a:pt x="19233" y="20020"/>
                    <a:pt x="15978" y="21600"/>
                    <a:pt x="12723" y="21600"/>
                  </a:cubicBezTo>
                  <a:cubicBezTo>
                    <a:pt x="5918" y="21600"/>
                    <a:pt x="0" y="16595"/>
                    <a:pt x="0" y="10800"/>
                  </a:cubicBezTo>
                  <a:cubicBezTo>
                    <a:pt x="0" y="5005"/>
                    <a:pt x="5918" y="0"/>
                    <a:pt x="12723" y="0"/>
                  </a:cubicBezTo>
                </a:path>
              </a:pathLst>
            </a:custGeom>
            <a:noFill/>
            <a:ln w="12700">
              <a:solidFill>
                <a:srgbClr val="000000"/>
              </a:solidFill>
              <a:bevel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250" name="Line 406">
              <a:extLst>
                <a:ext uri="{FF2B5EF4-FFF2-40B4-BE49-F238E27FC236}">
                  <a16:creationId xmlns:a16="http://schemas.microsoft.com/office/drawing/2014/main" id="{00000000-0008-0000-0200-0000FA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90" y="440"/>
              <a:ext cx="68" cy="1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51" name="Line 407">
              <a:extLst>
                <a:ext uri="{FF2B5EF4-FFF2-40B4-BE49-F238E27FC236}">
                  <a16:creationId xmlns:a16="http://schemas.microsoft.com/office/drawing/2014/main" id="{00000000-0008-0000-0200-0000FB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90" y="406"/>
              <a:ext cx="68" cy="1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252" name="Text Box 408">
              <a:extLst>
                <a:ext uri="{FF2B5EF4-FFF2-40B4-BE49-F238E27FC236}">
                  <a16:creationId xmlns:a16="http://schemas.microsoft.com/office/drawing/2014/main" id="{00000000-0008-0000-0200-0000FC000000}"/>
                </a:ext>
              </a:extLst>
            </xdr:cNvPr>
            <xdr:cNvSpPr txBox="1">
              <a:spLocks noChangeArrowheads="1"/>
            </xdr:cNvSpPr>
          </xdr:nvSpPr>
          <xdr:spPr bwMode="auto">
            <a:xfrm rot="16200000">
              <a:off x="628" y="340"/>
              <a:ext cx="116" cy="17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just"/>
              <a:r>
                <a:rPr lang="en-US" sz="1100" b="1" kern="100"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C11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cxnSp macro="">
          <xdr:nvCxnSpPr>
            <xdr:cNvPr id="253" name="Line 409">
              <a:extLst>
                <a:ext uri="{FF2B5EF4-FFF2-40B4-BE49-F238E27FC236}">
                  <a16:creationId xmlns:a16="http://schemas.microsoft.com/office/drawing/2014/main" id="{00000000-0008-0000-0200-0000FD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524" y="440"/>
              <a:ext cx="1" cy="113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54" name="Line 410">
              <a:extLst>
                <a:ext uri="{FF2B5EF4-FFF2-40B4-BE49-F238E27FC236}">
                  <a16:creationId xmlns:a16="http://schemas.microsoft.com/office/drawing/2014/main" id="{00000000-0008-0000-0200-0000FE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88" y="553"/>
              <a:ext cx="136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55" name="Line 411">
              <a:extLst>
                <a:ext uri="{FF2B5EF4-FFF2-40B4-BE49-F238E27FC236}">
                  <a16:creationId xmlns:a16="http://schemas.microsoft.com/office/drawing/2014/main" id="{00000000-0008-0000-0200-0000FF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88" y="488"/>
              <a:ext cx="1" cy="65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56" name="Line 412">
              <a:extLst>
                <a:ext uri="{FF2B5EF4-FFF2-40B4-BE49-F238E27FC236}">
                  <a16:creationId xmlns:a16="http://schemas.microsoft.com/office/drawing/2014/main" id="{00000000-0008-0000-0200-000000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88" y="281"/>
              <a:ext cx="1" cy="9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57" name="Line 413">
              <a:extLst>
                <a:ext uri="{FF2B5EF4-FFF2-40B4-BE49-F238E27FC236}">
                  <a16:creationId xmlns:a16="http://schemas.microsoft.com/office/drawing/2014/main" id="{00000000-0008-0000-0200-000001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88" y="281"/>
              <a:ext cx="136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58" name="Line 414">
              <a:extLst>
                <a:ext uri="{FF2B5EF4-FFF2-40B4-BE49-F238E27FC236}">
                  <a16:creationId xmlns:a16="http://schemas.microsoft.com/office/drawing/2014/main" id="{00000000-0008-0000-0200-000002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524" y="281"/>
              <a:ext cx="1" cy="125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259" name="Oval 415">
              <a:extLst>
                <a:ext uri="{FF2B5EF4-FFF2-40B4-BE49-F238E27FC236}">
                  <a16:creationId xmlns:a16="http://schemas.microsoft.com/office/drawing/2014/main" id="{00000000-0008-0000-0200-000003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47" y="544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260" name="Line 416">
              <a:extLst>
                <a:ext uri="{FF2B5EF4-FFF2-40B4-BE49-F238E27FC236}">
                  <a16:creationId xmlns:a16="http://schemas.microsoft.com/office/drawing/2014/main" id="{00000000-0008-0000-0200-000004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56" y="190"/>
              <a:ext cx="1" cy="9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261" name="Oval 417">
              <a:extLst>
                <a:ext uri="{FF2B5EF4-FFF2-40B4-BE49-F238E27FC236}">
                  <a16:creationId xmlns:a16="http://schemas.microsoft.com/office/drawing/2014/main" id="{00000000-0008-0000-0200-000005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47" y="272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</xdr:grpSp>
      <xdr:grpSp>
        <xdr:nvGrpSpPr>
          <xdr:cNvPr id="229" name="Group 418">
            <a:extLst>
              <a:ext uri="{FF2B5EF4-FFF2-40B4-BE49-F238E27FC236}">
                <a16:creationId xmlns:a16="http://schemas.microsoft.com/office/drawing/2014/main" id="{00000000-0008-0000-0200-0000E5000000}"/>
              </a:ext>
            </a:extLst>
          </xdr:cNvPr>
          <xdr:cNvGrpSpPr>
            <a:grpSpLocks/>
          </xdr:cNvGrpSpPr>
        </xdr:nvGrpSpPr>
        <xdr:grpSpPr bwMode="auto">
          <a:xfrm>
            <a:off x="411" y="57"/>
            <a:ext cx="454" cy="169"/>
            <a:chOff x="411" y="57"/>
            <a:chExt cx="454" cy="169"/>
          </a:xfrm>
        </xdr:grpSpPr>
        <xdr:sp macro="" textlink="">
          <xdr:nvSpPr>
            <xdr:cNvPr id="236" name="Text Box 419">
              <a:extLst>
                <a:ext uri="{FF2B5EF4-FFF2-40B4-BE49-F238E27FC236}">
                  <a16:creationId xmlns:a16="http://schemas.microsoft.com/office/drawing/2014/main" id="{00000000-0008-0000-0200-0000EC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592" y="57"/>
              <a:ext cx="176" cy="89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spAutoFit/>
            </a:bodyPr>
            <a:lstStyle/>
            <a:p>
              <a:pPr algn="just"/>
              <a:r>
                <a:rPr lang="en-US" sz="1100" b="1" kern="100"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C12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cxnSp macro="">
          <xdr:nvCxnSpPr>
            <xdr:cNvPr id="237" name="Line 420">
              <a:extLst>
                <a:ext uri="{FF2B5EF4-FFF2-40B4-BE49-F238E27FC236}">
                  <a16:creationId xmlns:a16="http://schemas.microsoft.com/office/drawing/2014/main" id="{00000000-0008-0000-0200-0000ED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648" y="158"/>
              <a:ext cx="1" cy="68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38" name="Line 421">
              <a:extLst>
                <a:ext uri="{FF2B5EF4-FFF2-40B4-BE49-F238E27FC236}">
                  <a16:creationId xmlns:a16="http://schemas.microsoft.com/office/drawing/2014/main" id="{00000000-0008-0000-0200-0000EE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616" y="158"/>
              <a:ext cx="1" cy="68"/>
            </a:xfrm>
            <a:prstGeom prst="line">
              <a:avLst/>
            </a:prstGeom>
            <a:noFill/>
            <a:ln w="28575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39" name="Line 422">
              <a:extLst>
                <a:ext uri="{FF2B5EF4-FFF2-40B4-BE49-F238E27FC236}">
                  <a16:creationId xmlns:a16="http://schemas.microsoft.com/office/drawing/2014/main" id="{00000000-0008-0000-0200-0000EF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11" y="190"/>
              <a:ext cx="204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40" name="Line 423">
              <a:extLst>
                <a:ext uri="{FF2B5EF4-FFF2-40B4-BE49-F238E27FC236}">
                  <a16:creationId xmlns:a16="http://schemas.microsoft.com/office/drawing/2014/main" id="{00000000-0008-0000-0200-0000F0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649" y="190"/>
              <a:ext cx="216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sp macro="" textlink="">
        <xdr:nvSpPr>
          <xdr:cNvPr id="230" name="Text Box 424">
            <a:extLst>
              <a:ext uri="{FF2B5EF4-FFF2-40B4-BE49-F238E27FC236}">
                <a16:creationId xmlns:a16="http://schemas.microsoft.com/office/drawing/2014/main" id="{00000000-0008-0000-0200-0000E6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35" y="57"/>
            <a:ext cx="185" cy="8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just"/>
            <a:r>
              <a:rPr lang="en-US" sz="1100" b="1" kern="100"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C01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  <xdr:cxnSp macro="">
        <xdr:nvCxnSpPr>
          <xdr:cNvPr id="231" name="Line 425">
            <a:extLst>
              <a:ext uri="{FF2B5EF4-FFF2-40B4-BE49-F238E27FC236}">
                <a16:creationId xmlns:a16="http://schemas.microsoft.com/office/drawing/2014/main" id="{00000000-0008-0000-0200-0000E7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97" y="158"/>
            <a:ext cx="1" cy="68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32" name="Line 426">
            <a:extLst>
              <a:ext uri="{FF2B5EF4-FFF2-40B4-BE49-F238E27FC236}">
                <a16:creationId xmlns:a16="http://schemas.microsoft.com/office/drawing/2014/main" id="{00000000-0008-0000-0200-0000E8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64" y="158"/>
            <a:ext cx="1" cy="68"/>
          </a:xfrm>
          <a:prstGeom prst="line">
            <a:avLst/>
          </a:prstGeom>
          <a:noFill/>
          <a:ln w="285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33" name="Line 427">
            <a:extLst>
              <a:ext uri="{FF2B5EF4-FFF2-40B4-BE49-F238E27FC236}">
                <a16:creationId xmlns:a16="http://schemas.microsoft.com/office/drawing/2014/main" id="{00000000-0008-0000-0200-0000E9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94" y="190"/>
            <a:ext cx="170" cy="1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cxnSp macro="">
        <xdr:nvCxnSpPr>
          <xdr:cNvPr id="234" name="Line 428">
            <a:extLst>
              <a:ext uri="{FF2B5EF4-FFF2-40B4-BE49-F238E27FC236}">
                <a16:creationId xmlns:a16="http://schemas.microsoft.com/office/drawing/2014/main" id="{00000000-0008-0000-0200-0000EA00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98" y="190"/>
            <a:ext cx="113" cy="1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  <xdr:sp macro="" textlink="">
        <xdr:nvSpPr>
          <xdr:cNvPr id="235" name="Oval 429">
            <a:extLst>
              <a:ext uri="{FF2B5EF4-FFF2-40B4-BE49-F238E27FC236}">
                <a16:creationId xmlns:a16="http://schemas.microsoft.com/office/drawing/2014/main" id="{00000000-0008-0000-0200-0000EB000000}"/>
              </a:ext>
            </a:extLst>
          </xdr:cNvPr>
          <xdr:cNvSpPr>
            <a:spLocks noChangeArrowheads="1"/>
          </xdr:cNvSpPr>
        </xdr:nvSpPr>
        <xdr:spPr bwMode="auto">
          <a:xfrm>
            <a:off x="447" y="184"/>
            <a:ext cx="18" cy="18"/>
          </a:xfrm>
          <a:prstGeom prst="ellipse">
            <a:avLst/>
          </a:prstGeom>
          <a:solidFill>
            <a:srgbClr val="000000"/>
          </a:solidFill>
          <a:ln w="9525">
            <a:solidFill>
              <a:srgbClr val="000000"/>
            </a:solidFill>
            <a:round/>
            <a:headEnd/>
            <a:tailEnd/>
          </a:ln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</xdr:grpSp>
    <xdr:clientData/>
  </xdr:twoCellAnchor>
  <xdr:twoCellAnchor editAs="oneCell">
    <xdr:from>
      <xdr:col>22</xdr:col>
      <xdr:colOff>50800</xdr:colOff>
      <xdr:row>9</xdr:row>
      <xdr:rowOff>50800</xdr:rowOff>
    </xdr:from>
    <xdr:to>
      <xdr:col>31</xdr:col>
      <xdr:colOff>179032</xdr:colOff>
      <xdr:row>13</xdr:row>
      <xdr:rowOff>119857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50450" y="2120900"/>
          <a:ext cx="4236682" cy="9898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7621</xdr:colOff>
      <xdr:row>16</xdr:row>
      <xdr:rowOff>0</xdr:rowOff>
    </xdr:from>
    <xdr:to>
      <xdr:col>7</xdr:col>
      <xdr:colOff>121920</xdr:colOff>
      <xdr:row>18</xdr:row>
      <xdr:rowOff>123678</xdr:rowOff>
    </xdr:to>
    <xdr:sp macro="" textlink="">
      <xdr:nvSpPr>
        <xdr:cNvPr id="3" name="四角形: 角を丸くする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2011681" y="3756660"/>
          <a:ext cx="2796539" cy="603738"/>
        </a:xfrm>
        <a:prstGeom prst="roundRect">
          <a:avLst/>
        </a:prstGeom>
        <a:noFill/>
        <a:ln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601980</xdr:colOff>
      <xdr:row>15</xdr:row>
      <xdr:rowOff>205740</xdr:rowOff>
    </xdr:from>
    <xdr:to>
      <xdr:col>9</xdr:col>
      <xdr:colOff>638322</xdr:colOff>
      <xdr:row>18</xdr:row>
      <xdr:rowOff>94956</xdr:rowOff>
    </xdr:to>
    <xdr:grpSp>
      <xdr:nvGrpSpPr>
        <xdr:cNvPr id="9" name="グループ化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GrpSpPr/>
      </xdr:nvGrpSpPr>
      <xdr:grpSpPr>
        <a:xfrm>
          <a:off x="5224780" y="3545840"/>
          <a:ext cx="1357142" cy="594066"/>
          <a:chOff x="6975230" y="4202723"/>
          <a:chExt cx="1377462" cy="597876"/>
        </a:xfrm>
      </xdr:grpSpPr>
      <xdr:sp macro="" textlink="">
        <xdr:nvSpPr>
          <xdr:cNvPr id="10" name="吹き出し: 角を丸めた四角形 9">
            <a:extLst>
              <a:ext uri="{FF2B5EF4-FFF2-40B4-BE49-F238E27FC236}">
                <a16:creationId xmlns:a16="http://schemas.microsoft.com/office/drawing/2014/main" id="{00000000-0008-0000-0300-00000A000000}"/>
              </a:ext>
            </a:extLst>
          </xdr:cNvPr>
          <xdr:cNvSpPr/>
        </xdr:nvSpPr>
        <xdr:spPr>
          <a:xfrm>
            <a:off x="6975230" y="4202723"/>
            <a:ext cx="1377462" cy="597876"/>
          </a:xfrm>
          <a:prstGeom prst="wedgeRoundRectCallout">
            <a:avLst>
              <a:gd name="adj1" fmla="val -82043"/>
              <a:gd name="adj2" fmla="val 2696"/>
              <a:gd name="adj3" fmla="val 16667"/>
            </a:avLst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11" name="テキスト ボックス 10">
            <a:extLst>
              <a:ext uri="{FF2B5EF4-FFF2-40B4-BE49-F238E27FC236}">
                <a16:creationId xmlns:a16="http://schemas.microsoft.com/office/drawing/2014/main" id="{00000000-0008-0000-0300-00000B000000}"/>
              </a:ext>
            </a:extLst>
          </xdr:cNvPr>
          <xdr:cNvSpPr txBox="1"/>
        </xdr:nvSpPr>
        <xdr:spPr>
          <a:xfrm>
            <a:off x="7039708" y="4243754"/>
            <a:ext cx="1260231" cy="50995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en-US" altLang="ja-JP" sz="1100" b="1">
                <a:latin typeface="ＭＳ Ｐ明朝" panose="02020600040205080304" pitchFamily="18" charset="-128"/>
                <a:ea typeface="ＭＳ Ｐ明朝" panose="02020600040205080304" pitchFamily="18" charset="-128"/>
              </a:rPr>
              <a:t>E</a:t>
            </a:r>
            <a:r>
              <a:rPr kumimoji="1" lang="ja-JP" altLang="en-US" sz="1100" b="1">
                <a:latin typeface="Times New Roman" panose="02020603050405020304" pitchFamily="18" charset="0"/>
                <a:ea typeface="ＭＳ Ｐ明朝" panose="02020600040205080304" pitchFamily="18" charset="-128"/>
                <a:cs typeface="Times New Roman" panose="02020603050405020304" pitchFamily="18" charset="0"/>
              </a:rPr>
              <a:t>系列</a:t>
            </a:r>
            <a:r>
              <a:rPr kumimoji="1" lang="ja-JP" altLang="en-US" sz="1100" b="1">
                <a:latin typeface="ＭＳ Ｐ明朝" panose="02020600040205080304" pitchFamily="18" charset="-128"/>
                <a:ea typeface="ＭＳ Ｐ明朝" panose="02020600040205080304" pitchFamily="18" charset="-128"/>
              </a:rPr>
              <a:t>の中から近いものを挿入する</a:t>
            </a:r>
          </a:p>
        </xdr:txBody>
      </xdr:sp>
    </xdr:grpSp>
    <xdr:clientData/>
  </xdr:twoCellAnchor>
  <xdr:twoCellAnchor>
    <xdr:from>
      <xdr:col>7</xdr:col>
      <xdr:colOff>502920</xdr:colOff>
      <xdr:row>11</xdr:row>
      <xdr:rowOff>15240</xdr:rowOff>
    </xdr:from>
    <xdr:to>
      <xdr:col>10</xdr:col>
      <xdr:colOff>228600</xdr:colOff>
      <xdr:row>13</xdr:row>
      <xdr:rowOff>129540</xdr:rowOff>
    </xdr:to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SpPr txBox="1"/>
      </xdr:nvSpPr>
      <xdr:spPr>
        <a:xfrm>
          <a:off x="5189220" y="2598420"/>
          <a:ext cx="1737360" cy="59436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100" b="1"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この値を設定部</a:t>
          </a:r>
          <a:br>
            <a:rPr kumimoji="1" lang="en-US" altLang="ja-JP" sz="1100" b="1"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</a:br>
          <a:r>
            <a:rPr kumimoji="1" lang="ja-JP" altLang="en-US" sz="1100" b="1"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rPr>
            <a:t>規格化定数値に挿入する</a:t>
          </a:r>
        </a:p>
      </xdr:txBody>
    </xdr:sp>
    <xdr:clientData/>
  </xdr:twoCellAnchor>
  <xdr:twoCellAnchor>
    <xdr:from>
      <xdr:col>2</xdr:col>
      <xdr:colOff>571500</xdr:colOff>
      <xdr:row>10</xdr:row>
      <xdr:rowOff>182880</xdr:rowOff>
    </xdr:from>
    <xdr:to>
      <xdr:col>7</xdr:col>
      <xdr:colOff>152400</xdr:colOff>
      <xdr:row>13</xdr:row>
      <xdr:rowOff>70338</xdr:rowOff>
    </xdr:to>
    <xdr:sp macro="" textlink="">
      <xdr:nvSpPr>
        <xdr:cNvPr id="19" name="四角形: 角を丸くする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/>
      </xdr:nvSpPr>
      <xdr:spPr>
        <a:xfrm>
          <a:off x="1905000" y="2529840"/>
          <a:ext cx="2933700" cy="603738"/>
        </a:xfrm>
        <a:prstGeom prst="roundRect">
          <a:avLst/>
        </a:prstGeom>
        <a:noFill/>
        <a:ln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518160</xdr:colOff>
      <xdr:row>11</xdr:row>
      <xdr:rowOff>22860</xdr:rowOff>
    </xdr:from>
    <xdr:to>
      <xdr:col>10</xdr:col>
      <xdr:colOff>198120</xdr:colOff>
      <xdr:row>13</xdr:row>
      <xdr:rowOff>140676</xdr:rowOff>
    </xdr:to>
    <xdr:sp macro="" textlink="">
      <xdr:nvSpPr>
        <xdr:cNvPr id="27" name="吹き出し: 角を丸めた四角形 2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SpPr/>
      </xdr:nvSpPr>
      <xdr:spPr>
        <a:xfrm>
          <a:off x="5204460" y="2606040"/>
          <a:ext cx="1691640" cy="597876"/>
        </a:xfrm>
        <a:prstGeom prst="wedgeRoundRectCallout">
          <a:avLst>
            <a:gd name="adj1" fmla="val -75737"/>
            <a:gd name="adj2" fmla="val 12892"/>
            <a:gd name="adj3" fmla="val 16667"/>
          </a:avLst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B974CB-3D40-4E7C-8A90-ED8A4300709E}">
  <dimension ref="B1:AE25"/>
  <sheetViews>
    <sheetView tabSelected="1" zoomScaleNormal="100" workbookViewId="0">
      <selection activeCell="K6" sqref="K6"/>
    </sheetView>
  </sheetViews>
  <sheetFormatPr defaultRowHeight="18"/>
  <cols>
    <col min="1" max="1" width="1.83203125" customWidth="1"/>
    <col min="2" max="2" width="9.5" customWidth="1"/>
    <col min="16" max="16" width="11" customWidth="1"/>
    <col min="17" max="20" width="8.6640625" customWidth="1"/>
  </cols>
  <sheetData>
    <row r="1" spans="2:31">
      <c r="D1" s="53"/>
      <c r="E1" s="53"/>
      <c r="F1" s="92" t="s">
        <v>59</v>
      </c>
      <c r="G1" s="53"/>
      <c r="H1" s="53"/>
      <c r="I1" s="53"/>
      <c r="V1" s="2"/>
      <c r="W1" s="2"/>
      <c r="X1" s="2"/>
      <c r="Y1" s="3"/>
      <c r="Z1" s="2"/>
      <c r="AA1" s="3"/>
      <c r="AB1" s="2"/>
      <c r="AD1" s="53"/>
      <c r="AE1" s="53"/>
    </row>
    <row r="2" spans="2:31" ht="18.5" thickBot="1">
      <c r="B2" s="21" t="s">
        <v>47</v>
      </c>
      <c r="C2" s="21"/>
      <c r="D2" s="70" t="s">
        <v>68</v>
      </c>
      <c r="E2" s="53"/>
      <c r="F2" s="53"/>
      <c r="G2" s="53"/>
      <c r="H2" s="53"/>
      <c r="I2" s="53"/>
      <c r="O2" s="53"/>
      <c r="P2" s="52" t="s">
        <v>67</v>
      </c>
      <c r="U2" s="93"/>
      <c r="V2" s="93"/>
      <c r="W2" s="94"/>
      <c r="X2" s="94"/>
      <c r="Y2" s="94"/>
      <c r="Z2" s="94"/>
      <c r="AA2" s="94"/>
      <c r="AB2" s="94"/>
      <c r="AC2" s="94"/>
      <c r="AD2" s="54"/>
      <c r="AE2" s="53"/>
    </row>
    <row r="3" spans="2:31" ht="18.5" thickBot="1">
      <c r="B3" s="103" t="s">
        <v>48</v>
      </c>
      <c r="C3" s="104" t="s">
        <v>49</v>
      </c>
      <c r="D3" s="53"/>
      <c r="E3" s="72" t="s">
        <v>31</v>
      </c>
      <c r="F3" s="73" t="s">
        <v>39</v>
      </c>
      <c r="G3" s="74" t="s">
        <v>40</v>
      </c>
      <c r="H3" s="74" t="s">
        <v>41</v>
      </c>
      <c r="I3" s="75" t="s">
        <v>42</v>
      </c>
      <c r="J3" s="117" t="s">
        <v>27</v>
      </c>
      <c r="K3" s="76" t="s">
        <v>29</v>
      </c>
      <c r="L3" s="54"/>
      <c r="O3" s="53"/>
      <c r="P3" s="209" t="s">
        <v>65</v>
      </c>
      <c r="Q3" s="44" t="s">
        <v>51</v>
      </c>
      <c r="R3" s="44" t="s">
        <v>53</v>
      </c>
      <c r="S3" s="211" t="s">
        <v>52</v>
      </c>
      <c r="T3" s="98" t="s">
        <v>54</v>
      </c>
      <c r="U3" s="8"/>
      <c r="V3" s="8"/>
      <c r="W3" s="95"/>
      <c r="X3" s="95"/>
      <c r="Y3" s="95"/>
      <c r="Z3" s="95"/>
      <c r="AA3" s="95"/>
      <c r="AB3" s="95"/>
      <c r="AC3" s="95"/>
      <c r="AD3" s="29"/>
      <c r="AE3" s="53"/>
    </row>
    <row r="4" spans="2:31" ht="19" thickTop="1" thickBot="1">
      <c r="B4" s="138">
        <v>0.9</v>
      </c>
      <c r="C4" s="139">
        <v>5.0000000000000001E-4</v>
      </c>
      <c r="D4" s="53"/>
      <c r="E4" s="78">
        <v>1</v>
      </c>
      <c r="F4" s="100">
        <v>0.14560000000000001</v>
      </c>
      <c r="G4" s="101">
        <v>0.86499999999999999</v>
      </c>
      <c r="H4" s="101">
        <v>0.86499999999999999</v>
      </c>
      <c r="I4" s="102">
        <v>0.14560000000000001</v>
      </c>
      <c r="J4" s="225">
        <v>1</v>
      </c>
      <c r="K4" s="79">
        <f>20*LOG(2*J4/(1+J4))</f>
        <v>0</v>
      </c>
      <c r="L4" s="108"/>
      <c r="O4" s="80"/>
      <c r="P4" s="208">
        <v>1</v>
      </c>
      <c r="Q4" s="226">
        <v>8.4099999999999994E-2</v>
      </c>
      <c r="R4" s="226">
        <v>0.92</v>
      </c>
      <c r="S4" s="227">
        <v>0.92</v>
      </c>
      <c r="T4" s="228">
        <v>8.4099999999999994E-2</v>
      </c>
      <c r="U4" s="8"/>
      <c r="V4" s="8"/>
      <c r="W4" s="95"/>
      <c r="X4" s="95"/>
      <c r="Y4" s="95"/>
      <c r="Z4" s="95"/>
      <c r="AA4" s="95"/>
      <c r="AB4" s="95"/>
      <c r="AC4" s="95"/>
      <c r="AD4" s="29"/>
      <c r="AE4" s="53"/>
    </row>
    <row r="5" spans="2:31" ht="18.5" thickBot="1">
      <c r="C5" s="106" t="s">
        <v>50</v>
      </c>
      <c r="D5" s="70" t="s">
        <v>69</v>
      </c>
      <c r="E5" s="77"/>
      <c r="F5" s="107"/>
      <c r="G5" s="204"/>
      <c r="H5" s="107"/>
      <c r="I5" s="107"/>
      <c r="J5">
        <v>1</v>
      </c>
      <c r="O5" s="80"/>
      <c r="P5" s="205">
        <v>2</v>
      </c>
      <c r="Q5" s="229">
        <v>0.11890000000000001</v>
      </c>
      <c r="R5" s="229">
        <v>0.88900000000000001</v>
      </c>
      <c r="S5" s="230">
        <v>0.88900000000000001</v>
      </c>
      <c r="T5" s="231">
        <v>0.11890000000000001</v>
      </c>
      <c r="U5" s="8"/>
      <c r="V5" s="8"/>
      <c r="W5" s="95"/>
      <c r="X5" s="95"/>
      <c r="Y5" s="95"/>
      <c r="Z5" s="95"/>
      <c r="AA5" s="95"/>
      <c r="AB5" s="95"/>
      <c r="AC5" s="95"/>
      <c r="AD5" s="29"/>
      <c r="AE5" s="53"/>
    </row>
    <row r="6" spans="2:31">
      <c r="D6" s="82" t="s">
        <v>23</v>
      </c>
      <c r="E6" s="83" t="s">
        <v>33</v>
      </c>
      <c r="F6" s="84" t="s">
        <v>55</v>
      </c>
      <c r="G6" s="85" t="s">
        <v>56</v>
      </c>
      <c r="H6" s="86" t="s">
        <v>57</v>
      </c>
      <c r="I6" s="85" t="s">
        <v>58</v>
      </c>
      <c r="J6" s="114" t="s">
        <v>27</v>
      </c>
      <c r="L6" s="4"/>
      <c r="O6" s="80"/>
      <c r="P6" s="206">
        <v>3</v>
      </c>
      <c r="Q6" s="229">
        <v>0.14560000000000001</v>
      </c>
      <c r="R6" s="229">
        <v>0.86499999999999999</v>
      </c>
      <c r="S6" s="230">
        <v>0.86499999999999999</v>
      </c>
      <c r="T6" s="231">
        <v>0.14560000000000001</v>
      </c>
      <c r="U6" s="8"/>
      <c r="V6" s="8"/>
      <c r="W6" s="95"/>
      <c r="X6" s="95"/>
      <c r="Y6" s="95"/>
      <c r="Z6" s="95"/>
      <c r="AA6" s="95"/>
      <c r="AB6" s="95"/>
      <c r="AC6" s="95"/>
      <c r="AD6" s="29"/>
      <c r="AE6" s="53"/>
    </row>
    <row r="7" spans="2:31" ht="18.5" thickBot="1">
      <c r="D7" s="87" t="s">
        <v>24</v>
      </c>
      <c r="E7" s="88" t="s">
        <v>25</v>
      </c>
      <c r="F7" s="89" t="s">
        <v>26</v>
      </c>
      <c r="G7" s="90" t="s">
        <v>26</v>
      </c>
      <c r="H7" s="91" t="s">
        <v>35</v>
      </c>
      <c r="I7" s="90" t="s">
        <v>34</v>
      </c>
      <c r="J7" s="115" t="s">
        <v>28</v>
      </c>
      <c r="L7" s="54"/>
      <c r="O7" s="80"/>
      <c r="P7" s="206">
        <v>4</v>
      </c>
      <c r="Q7" s="229">
        <v>0.16819999999999999</v>
      </c>
      <c r="R7" s="229">
        <v>0.84899999999999998</v>
      </c>
      <c r="S7" s="230">
        <v>0.84899999999999998</v>
      </c>
      <c r="T7" s="231">
        <v>0.16819999999999999</v>
      </c>
      <c r="U7" s="8"/>
      <c r="V7" s="8"/>
      <c r="W7" s="95"/>
      <c r="X7" s="95"/>
      <c r="Y7" s="95"/>
      <c r="Z7" s="95"/>
      <c r="AA7" s="95"/>
      <c r="AB7" s="95"/>
      <c r="AC7" s="95"/>
      <c r="AD7" s="29"/>
      <c r="AE7" s="53"/>
    </row>
    <row r="8" spans="2:31" ht="19" thickTop="1" thickBot="1">
      <c r="D8" s="63">
        <v>1000</v>
      </c>
      <c r="E8" s="64">
        <v>50</v>
      </c>
      <c r="F8" s="110">
        <f>10^6*F4/($E$8*2*PI()*$D$8)</f>
        <v>0.46345919428359916</v>
      </c>
      <c r="G8" s="111">
        <f>10^6*G4/($E$8*2*PI()*$D$8)</f>
        <v>2.753380515489789</v>
      </c>
      <c r="H8" s="112">
        <f>$E$8*H4/(2*PI()*$D$8*10^-3)</f>
        <v>6.8834512887244736</v>
      </c>
      <c r="I8" s="113">
        <f>10^6*I4/($E$8*2*PI()*$D$8)</f>
        <v>0.46345919428359916</v>
      </c>
      <c r="J8" s="116">
        <f>E8*J4</f>
        <v>50</v>
      </c>
      <c r="L8" s="109"/>
      <c r="O8" s="80"/>
      <c r="P8" s="206">
        <v>5</v>
      </c>
      <c r="Q8" s="229">
        <v>0.188</v>
      </c>
      <c r="R8" s="229">
        <v>0.83399999999999996</v>
      </c>
      <c r="S8" s="230">
        <v>0.83399999999999996</v>
      </c>
      <c r="T8" s="231">
        <v>0.188</v>
      </c>
      <c r="U8" s="8"/>
      <c r="V8" s="8"/>
      <c r="W8" s="95"/>
      <c r="X8" s="95"/>
      <c r="Y8" s="95"/>
      <c r="Z8" s="95"/>
      <c r="AA8" s="95"/>
      <c r="AB8" s="95"/>
      <c r="AC8" s="95"/>
      <c r="AD8" s="29"/>
      <c r="AE8" s="53"/>
    </row>
    <row r="9" spans="2:31" ht="18.5" thickBot="1">
      <c r="G9" s="203"/>
      <c r="O9" s="80"/>
      <c r="P9" s="207">
        <v>6</v>
      </c>
      <c r="Q9" s="232">
        <v>0.2</v>
      </c>
      <c r="R9" s="232">
        <v>0.82099999999999995</v>
      </c>
      <c r="S9" s="233">
        <v>0.82099999999999995</v>
      </c>
      <c r="T9" s="234">
        <v>0.2</v>
      </c>
      <c r="U9" s="8"/>
      <c r="V9" s="8"/>
      <c r="W9" s="95"/>
      <c r="X9" s="95"/>
      <c r="Y9" s="95"/>
      <c r="Z9" s="95"/>
      <c r="AA9" s="95"/>
      <c r="AB9" s="95"/>
      <c r="AC9" s="95"/>
      <c r="AD9" s="29"/>
      <c r="AE9" s="53"/>
    </row>
    <row r="10" spans="2:31">
      <c r="O10" s="80"/>
      <c r="P10" s="210" t="s">
        <v>66</v>
      </c>
      <c r="S10" s="80"/>
      <c r="T10" s="80"/>
      <c r="U10" s="8"/>
      <c r="V10" s="8"/>
      <c r="W10" s="95"/>
      <c r="X10" s="95"/>
      <c r="Y10" s="95"/>
      <c r="Z10" s="95"/>
      <c r="AA10" s="95"/>
      <c r="AB10" s="95"/>
      <c r="AC10" s="95"/>
      <c r="AD10" s="29"/>
      <c r="AE10" s="53"/>
    </row>
    <row r="11" spans="2:31">
      <c r="O11" s="80"/>
      <c r="P11" s="81"/>
      <c r="Q11" s="56"/>
      <c r="T11" s="80"/>
      <c r="U11" s="8"/>
      <c r="V11" s="8"/>
      <c r="W11" s="95"/>
      <c r="X11" s="95"/>
      <c r="Y11" s="95"/>
      <c r="Z11" s="95"/>
      <c r="AA11" s="95"/>
      <c r="AB11" s="95"/>
      <c r="AC11" s="95"/>
      <c r="AD11" s="29"/>
      <c r="AE11" s="53"/>
    </row>
    <row r="12" spans="2:31">
      <c r="O12" s="80"/>
      <c r="P12" s="81"/>
      <c r="Q12" s="56"/>
      <c r="T12" s="80"/>
      <c r="U12" s="8"/>
      <c r="V12" s="96"/>
      <c r="W12" s="95"/>
      <c r="X12" s="95"/>
      <c r="Y12" s="95"/>
      <c r="Z12" s="95"/>
      <c r="AA12" s="95"/>
      <c r="AB12" s="95"/>
      <c r="AC12" s="95"/>
      <c r="AD12" s="29"/>
      <c r="AE12" s="53"/>
    </row>
    <row r="13" spans="2:31">
      <c r="O13" s="80"/>
      <c r="P13" s="81"/>
      <c r="Q13" s="56"/>
      <c r="T13" s="29"/>
      <c r="W13" s="4"/>
      <c r="X13" s="4"/>
      <c r="Y13" s="4"/>
      <c r="Z13" s="4"/>
      <c r="AA13" s="4"/>
      <c r="AB13" s="4"/>
      <c r="AC13" s="4"/>
      <c r="AD13" s="53"/>
      <c r="AE13" s="53"/>
    </row>
    <row r="14" spans="2:31">
      <c r="K14" s="71"/>
      <c r="L14" s="71"/>
      <c r="M14" s="53"/>
      <c r="N14" s="53"/>
      <c r="O14" s="53"/>
      <c r="P14" s="53"/>
      <c r="U14" s="61"/>
      <c r="X14" s="53"/>
      <c r="Y14" s="59"/>
      <c r="Z14" s="53"/>
      <c r="AA14" s="60"/>
      <c r="AB14" s="53"/>
      <c r="AC14" s="53"/>
      <c r="AD14" s="53"/>
      <c r="AE14" s="53"/>
    </row>
    <row r="15" spans="2:31">
      <c r="K15" s="77"/>
      <c r="L15" s="54"/>
      <c r="M15" s="54"/>
      <c r="N15" s="54"/>
      <c r="O15" s="55"/>
      <c r="P15" s="54"/>
      <c r="Y15" s="77"/>
      <c r="Z15" s="54"/>
      <c r="AA15" s="54"/>
      <c r="AB15" s="54"/>
      <c r="AC15" s="54"/>
      <c r="AD15" s="54"/>
      <c r="AE15" s="53"/>
    </row>
    <row r="16" spans="2:31">
      <c r="K16" s="56"/>
      <c r="L16" s="9"/>
      <c r="M16" s="29"/>
      <c r="N16" s="29"/>
      <c r="O16" s="29"/>
      <c r="P16" s="29"/>
      <c r="X16" s="53"/>
      <c r="Y16" s="56"/>
      <c r="Z16" s="56"/>
      <c r="AA16" s="29"/>
      <c r="AB16" s="29"/>
      <c r="AC16" s="29"/>
      <c r="AD16" s="29"/>
      <c r="AE16" s="53"/>
    </row>
    <row r="17" spans="11:31">
      <c r="K17" s="56"/>
      <c r="L17" s="9"/>
      <c r="M17" s="29"/>
      <c r="N17" s="29"/>
      <c r="O17" s="29"/>
      <c r="P17" s="29"/>
      <c r="X17" s="53"/>
      <c r="Y17" s="56"/>
      <c r="Z17" s="56"/>
      <c r="AA17" s="29"/>
      <c r="AB17" s="29"/>
      <c r="AC17" s="29"/>
      <c r="AD17" s="29"/>
      <c r="AE17" s="53"/>
    </row>
    <row r="18" spans="11:31">
      <c r="K18" s="56"/>
      <c r="L18" s="9"/>
      <c r="M18" s="29"/>
      <c r="N18" s="29"/>
      <c r="O18" s="29"/>
      <c r="P18" s="29"/>
      <c r="X18" s="53"/>
      <c r="Y18" s="56"/>
      <c r="Z18" s="56"/>
      <c r="AA18" s="29"/>
      <c r="AB18" s="29"/>
      <c r="AC18" s="29"/>
      <c r="AD18" s="29"/>
      <c r="AE18" s="53"/>
    </row>
    <row r="19" spans="11:31">
      <c r="K19" s="56"/>
      <c r="L19" s="9"/>
      <c r="M19" s="29"/>
      <c r="N19" s="29"/>
      <c r="O19" s="29"/>
      <c r="P19" s="29"/>
      <c r="X19" s="53"/>
      <c r="Y19" s="56"/>
      <c r="Z19" s="56"/>
      <c r="AA19" s="29"/>
      <c r="AB19" s="29"/>
      <c r="AC19" s="29"/>
      <c r="AD19" s="29"/>
      <c r="AE19" s="53"/>
    </row>
    <row r="20" spans="11:31">
      <c r="K20" s="56"/>
      <c r="L20" s="9"/>
      <c r="M20" s="29"/>
      <c r="N20" s="29"/>
      <c r="O20" s="29"/>
      <c r="P20" s="29"/>
      <c r="X20" s="53"/>
      <c r="Y20" s="56"/>
      <c r="Z20" s="56"/>
      <c r="AA20" s="29"/>
      <c r="AB20" s="29"/>
      <c r="AC20" s="29"/>
      <c r="AD20" s="29"/>
      <c r="AE20" s="53"/>
    </row>
    <row r="21" spans="11:31">
      <c r="K21" s="56"/>
      <c r="L21" s="9"/>
      <c r="M21" s="29"/>
      <c r="N21" s="29"/>
      <c r="O21" s="29"/>
      <c r="P21" s="29"/>
      <c r="X21" s="53"/>
      <c r="Y21" s="56"/>
      <c r="Z21" s="56"/>
      <c r="AA21" s="29"/>
      <c r="AB21" s="29"/>
      <c r="AC21" s="29"/>
      <c r="AD21" s="29"/>
      <c r="AE21" s="53"/>
    </row>
    <row r="22" spans="11:31">
      <c r="K22" s="56"/>
      <c r="L22" s="9"/>
      <c r="M22" s="29"/>
      <c r="N22" s="29"/>
      <c r="O22" s="29"/>
      <c r="P22" s="29"/>
      <c r="X22" s="53"/>
      <c r="Y22" s="56"/>
      <c r="Z22" s="56"/>
      <c r="AA22" s="29"/>
      <c r="AB22" s="29"/>
      <c r="AC22" s="29"/>
      <c r="AD22" s="29"/>
      <c r="AE22" s="53"/>
    </row>
    <row r="23" spans="11:31">
      <c r="K23" s="56"/>
      <c r="L23" s="9"/>
      <c r="M23" s="29"/>
      <c r="N23" s="29"/>
      <c r="O23" s="29"/>
      <c r="P23" s="29"/>
      <c r="X23" s="53"/>
      <c r="Y23" s="56"/>
      <c r="Z23" s="56"/>
      <c r="AA23" s="29"/>
      <c r="AB23" s="29"/>
      <c r="AC23" s="29"/>
      <c r="AD23" s="29"/>
      <c r="AE23" s="53"/>
    </row>
    <row r="24" spans="11:31">
      <c r="K24" s="56"/>
      <c r="L24" s="9"/>
      <c r="M24" s="55"/>
      <c r="N24" s="55"/>
      <c r="O24" s="54"/>
      <c r="P24" s="55"/>
      <c r="X24" s="53"/>
      <c r="Y24" s="56"/>
      <c r="Z24" s="56"/>
      <c r="AA24" s="29"/>
      <c r="AB24" s="29"/>
      <c r="AC24" s="29"/>
      <c r="AD24" s="29"/>
      <c r="AE24" s="53"/>
    </row>
    <row r="25" spans="11:31">
      <c r="X25" s="53"/>
      <c r="Y25" s="56"/>
      <c r="Z25" s="56"/>
      <c r="AA25" s="29"/>
      <c r="AB25" s="29"/>
      <c r="AC25" s="29"/>
      <c r="AD25" s="29"/>
      <c r="AE25" s="53"/>
    </row>
  </sheetData>
  <sheetProtection algorithmName="SHA-512" hashValue="Djf4xLaHJkf83GLhynkYXStpr+PvWWUBTr+w+B0eJE0xlyr0+XEx/zezeNujdiB1H4PFfByDfRawS2jsEDOcJg==" saltValue="8YD7z9X1E8xdas/ConCbNQ==" spinCount="100000" sheet="1" objects="1" scenarios="1"/>
  <phoneticPr fontId="1"/>
  <pageMargins left="0.7" right="0.7" top="0.75" bottom="0.75" header="0.3" footer="0.3"/>
  <pageSetup paperSize="9" orientation="portrait" horizontalDpi="4294967293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BFB8E5-1476-4D05-A900-F868D4DFCE9E}">
  <dimension ref="E1"/>
  <sheetViews>
    <sheetView workbookViewId="0">
      <selection activeCell="C15" sqref="C15"/>
    </sheetView>
  </sheetViews>
  <sheetFormatPr defaultRowHeight="18"/>
  <sheetData>
    <row r="1" spans="5:5">
      <c r="E1" s="52" t="s">
        <v>73</v>
      </c>
    </row>
  </sheetData>
  <phoneticPr fontId="1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668662-6434-4F0E-8408-F6A8127519E4}">
  <dimension ref="A1:AT3530"/>
  <sheetViews>
    <sheetView zoomScaleNormal="100" zoomScaleSheetLayoutView="100" workbookViewId="0">
      <selection activeCell="C15" sqref="C15"/>
    </sheetView>
  </sheetViews>
  <sheetFormatPr defaultRowHeight="18"/>
  <cols>
    <col min="1" max="1" width="1.33203125" customWidth="1"/>
    <col min="2" max="2" width="5.6640625" customWidth="1"/>
    <col min="3" max="3" width="2.6640625" customWidth="1"/>
    <col min="4" max="4" width="9.58203125" customWidth="1"/>
    <col min="5" max="7" width="6.58203125" customWidth="1"/>
    <col min="8" max="8" width="1" customWidth="1"/>
    <col min="9" max="9" width="9.08203125" customWidth="1"/>
    <col min="10" max="10" width="6.5" customWidth="1"/>
    <col min="11" max="12" width="6.58203125" customWidth="1"/>
    <col min="13" max="13" width="1.33203125" customWidth="1"/>
    <col min="14" max="14" width="10.1640625" customWidth="1"/>
    <col min="15" max="17" width="6.58203125" customWidth="1"/>
    <col min="18" max="18" width="1.1640625" customWidth="1"/>
    <col min="19" max="19" width="9" customWidth="1"/>
    <col min="20" max="22" width="6.58203125" customWidth="1"/>
    <col min="23" max="23" width="1.1640625" customWidth="1"/>
    <col min="24" max="24" width="9.5" customWidth="1"/>
    <col min="25" max="27" width="6.58203125" customWidth="1"/>
    <col min="28" max="28" width="2.33203125" customWidth="1"/>
    <col min="29" max="29" width="10.4140625" customWidth="1"/>
    <col min="30" max="30" width="1.4140625" customWidth="1"/>
    <col min="31" max="31" width="9.33203125" customWidth="1"/>
    <col min="32" max="32" width="4.83203125" customWidth="1"/>
    <col min="33" max="33" width="6.33203125" customWidth="1"/>
    <col min="34" max="34" width="8.58203125" customWidth="1"/>
    <col min="36" max="36" width="8.1640625" customWidth="1"/>
  </cols>
  <sheetData>
    <row r="1" spans="1:46" ht="18.649999999999999" customHeight="1">
      <c r="A1" t="s">
        <v>22</v>
      </c>
      <c r="F1" s="140" t="s">
        <v>64</v>
      </c>
      <c r="N1" s="243"/>
      <c r="O1" s="243"/>
      <c r="P1" s="243"/>
      <c r="Q1" s="243"/>
      <c r="AE1" s="2"/>
      <c r="AF1" s="2"/>
      <c r="AI1" s="2"/>
      <c r="AJ1" s="2"/>
      <c r="AK1" s="2"/>
      <c r="AL1" s="3"/>
      <c r="AM1" s="2"/>
      <c r="AN1" s="3"/>
      <c r="AO1" s="2"/>
    </row>
    <row r="2" spans="1:46" ht="18.649999999999999" customHeight="1">
      <c r="J2" s="1"/>
      <c r="N2" s="4"/>
      <c r="O2" s="4"/>
      <c r="P2" s="4"/>
      <c r="Q2" s="4"/>
      <c r="AE2" s="5"/>
      <c r="AF2" s="5"/>
      <c r="AG2" s="53"/>
      <c r="AH2" s="93"/>
      <c r="AI2" s="93"/>
      <c r="AJ2" s="94"/>
      <c r="AK2" s="94"/>
      <c r="AL2" s="94"/>
      <c r="AM2" s="94"/>
      <c r="AN2" s="94"/>
      <c r="AO2" s="94"/>
      <c r="AP2" s="94"/>
    </row>
    <row r="3" spans="1:46" ht="18" customHeight="1" thickBot="1">
      <c r="D3" s="97" t="s">
        <v>43</v>
      </c>
      <c r="E3" s="97" t="s">
        <v>44</v>
      </c>
      <c r="I3" s="6"/>
      <c r="J3" s="7"/>
      <c r="K3" s="6"/>
      <c r="L3" s="6"/>
      <c r="N3" s="8"/>
      <c r="O3" s="8"/>
      <c r="P3" s="8"/>
      <c r="Q3" s="8"/>
      <c r="AE3" s="3"/>
      <c r="AF3" s="3"/>
      <c r="AG3" s="80"/>
      <c r="AH3" s="8"/>
      <c r="AI3" s="8"/>
      <c r="AJ3" s="62"/>
      <c r="AK3" s="62"/>
      <c r="AL3" s="62"/>
      <c r="AM3" s="62"/>
      <c r="AN3" s="62"/>
      <c r="AO3" s="62"/>
      <c r="AP3" s="62"/>
      <c r="AQ3" s="54"/>
      <c r="AR3" s="55"/>
      <c r="AS3" s="54"/>
    </row>
    <row r="4" spans="1:46" ht="18" customHeight="1" thickBot="1">
      <c r="D4" s="42" t="s">
        <v>45</v>
      </c>
      <c r="E4" s="98" t="s">
        <v>46</v>
      </c>
      <c r="I4" s="8"/>
      <c r="J4" s="57"/>
      <c r="K4" s="58"/>
      <c r="L4" s="58"/>
      <c r="AE4" s="3"/>
      <c r="AF4" s="3"/>
      <c r="AG4" s="80"/>
      <c r="AH4" s="8"/>
      <c r="AI4" s="8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</row>
    <row r="5" spans="1:46" ht="18" customHeight="1" thickTop="1" thickBot="1">
      <c r="D5" s="24">
        <f>設定部!B4</f>
        <v>0.9</v>
      </c>
      <c r="E5" s="99">
        <f>設定部!C4</f>
        <v>5.0000000000000001E-4</v>
      </c>
      <c r="J5" s="8"/>
      <c r="K5" s="8"/>
      <c r="N5" s="243"/>
      <c r="O5" s="243"/>
      <c r="P5" s="243"/>
      <c r="Q5" s="243"/>
      <c r="T5" s="8"/>
      <c r="AE5" s="3"/>
      <c r="AF5" s="3"/>
      <c r="AG5" s="80"/>
      <c r="AH5" s="8"/>
      <c r="AI5" s="8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</row>
    <row r="6" spans="1:46" ht="18" customHeight="1" thickBot="1">
      <c r="N6" s="8"/>
      <c r="O6" s="8"/>
      <c r="P6" s="8"/>
      <c r="Q6" s="8"/>
      <c r="AE6" s="3"/>
      <c r="AF6" s="3"/>
      <c r="AG6" s="80"/>
      <c r="AH6" s="8"/>
      <c r="AI6" s="8"/>
      <c r="AJ6" s="62"/>
      <c r="AK6" s="62"/>
      <c r="AL6" s="62"/>
      <c r="AM6" s="62"/>
      <c r="AN6" s="62"/>
      <c r="AO6" s="62"/>
      <c r="AP6" s="62"/>
      <c r="AQ6" s="62"/>
      <c r="AR6" s="62"/>
      <c r="AS6" s="62"/>
      <c r="AT6" s="62"/>
    </row>
    <row r="7" spans="1:46" ht="18" customHeight="1" thickBot="1">
      <c r="E7" s="12" t="s">
        <v>51</v>
      </c>
      <c r="I7" s="8"/>
      <c r="J7" s="13" t="s">
        <v>52</v>
      </c>
      <c r="K7" s="14" t="s">
        <v>53</v>
      </c>
      <c r="L7" s="8"/>
      <c r="M7" s="8"/>
      <c r="N7" s="8"/>
      <c r="O7" s="8"/>
      <c r="P7" s="8"/>
      <c r="Q7" s="8"/>
      <c r="R7" s="8"/>
      <c r="S7" s="8"/>
      <c r="T7" s="15" t="s">
        <v>54</v>
      </c>
      <c r="U7" s="8"/>
      <c r="V7" s="8"/>
      <c r="W7" s="8"/>
      <c r="X7" s="15" t="s">
        <v>27</v>
      </c>
      <c r="Y7" s="8"/>
      <c r="Z7" s="8"/>
      <c r="AA7" s="8"/>
      <c r="AB7" s="8"/>
      <c r="AE7" s="3"/>
      <c r="AF7" s="3"/>
      <c r="AG7" s="80"/>
      <c r="AH7" s="8"/>
      <c r="AI7" s="8"/>
      <c r="AJ7" s="62"/>
      <c r="AK7" s="62"/>
      <c r="AL7" s="62"/>
      <c r="AM7" s="62"/>
      <c r="AN7" s="62"/>
      <c r="AO7" s="62"/>
      <c r="AP7" s="62"/>
      <c r="AQ7" s="62"/>
      <c r="AR7" s="62"/>
      <c r="AS7" s="62"/>
      <c r="AT7" s="62"/>
    </row>
    <row r="8" spans="1:46" ht="18" customHeight="1" thickTop="1" thickBot="1">
      <c r="A8" s="16"/>
      <c r="B8" s="16"/>
      <c r="C8" s="16"/>
      <c r="D8" s="16"/>
      <c r="E8" s="17">
        <f>設定部!F4</f>
        <v>0.14560000000000001</v>
      </c>
      <c r="F8" s="16"/>
      <c r="G8" s="16"/>
      <c r="H8" s="16"/>
      <c r="I8" s="16"/>
      <c r="J8" s="17">
        <f>設定部!G4</f>
        <v>0.86499999999999999</v>
      </c>
      <c r="K8" s="18">
        <f>設定部!H4</f>
        <v>0.86499999999999999</v>
      </c>
      <c r="L8" s="16"/>
      <c r="M8" s="16"/>
      <c r="O8" s="16"/>
      <c r="P8" s="16"/>
      <c r="Q8" s="16"/>
      <c r="R8" s="16"/>
      <c r="S8" s="16"/>
      <c r="T8" s="18">
        <f>設定部!I4</f>
        <v>0.14560000000000001</v>
      </c>
      <c r="U8" s="16"/>
      <c r="V8" s="16"/>
      <c r="W8" s="16"/>
      <c r="X8" s="17">
        <f>設定部!J4</f>
        <v>1</v>
      </c>
      <c r="Y8" s="16"/>
      <c r="Z8" s="16"/>
      <c r="AA8" s="16"/>
      <c r="AB8" s="16"/>
      <c r="AE8" s="3"/>
      <c r="AF8" s="3"/>
      <c r="AG8" s="80"/>
      <c r="AH8" s="8"/>
      <c r="AI8" s="8"/>
      <c r="AJ8" s="62"/>
      <c r="AK8" s="62"/>
      <c r="AL8" s="62"/>
      <c r="AM8" s="62"/>
      <c r="AN8" s="62"/>
      <c r="AO8" s="62"/>
      <c r="AP8" s="62"/>
      <c r="AQ8" s="62"/>
      <c r="AR8" s="62"/>
      <c r="AS8" s="62"/>
      <c r="AT8" s="62"/>
    </row>
    <row r="9" spans="1:46" ht="18" customHeight="1">
      <c r="AE9" s="3"/>
      <c r="AF9" s="3"/>
      <c r="AG9" s="80"/>
      <c r="AH9" s="8"/>
      <c r="AI9" s="8"/>
      <c r="AJ9" s="62"/>
      <c r="AK9" s="62"/>
      <c r="AL9" s="62"/>
      <c r="AM9" s="62"/>
      <c r="AN9" s="62"/>
      <c r="AO9" s="62"/>
      <c r="AP9" s="62"/>
      <c r="AQ9" s="62"/>
      <c r="AR9" s="62"/>
      <c r="AS9" s="62"/>
      <c r="AT9" s="62"/>
    </row>
    <row r="10" spans="1:46" ht="18" customHeight="1">
      <c r="AE10" s="3"/>
      <c r="AF10" s="3"/>
      <c r="AG10" s="80"/>
      <c r="AH10" s="8"/>
      <c r="AI10" s="8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</row>
    <row r="11" spans="1:46" ht="18" customHeight="1">
      <c r="AE11" s="3"/>
      <c r="AF11" s="3"/>
      <c r="AG11" s="80"/>
      <c r="AH11" s="8"/>
      <c r="AI11" s="8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</row>
    <row r="12" spans="1:46" ht="18" customHeight="1">
      <c r="AG12" s="80"/>
      <c r="AH12" s="8"/>
      <c r="AI12" s="96"/>
      <c r="AJ12" s="62"/>
      <c r="AK12" s="62"/>
      <c r="AL12" s="62"/>
      <c r="AM12" s="62"/>
      <c r="AN12" s="62"/>
      <c r="AO12" s="62"/>
      <c r="AP12" s="62"/>
      <c r="AQ12" s="55"/>
      <c r="AR12" s="54"/>
      <c r="AS12" s="55"/>
    </row>
    <row r="13" spans="1:46" ht="18.649999999999999" customHeight="1">
      <c r="AG13" s="29"/>
      <c r="AJ13" s="4"/>
      <c r="AK13" s="4"/>
      <c r="AL13" s="4"/>
      <c r="AM13" s="4"/>
      <c r="AN13" s="4"/>
      <c r="AO13" s="4"/>
      <c r="AP13" s="4"/>
    </row>
    <row r="14" spans="1:46">
      <c r="AH14" s="61"/>
      <c r="AK14" s="53"/>
      <c r="AL14" s="59"/>
      <c r="AM14" s="53"/>
      <c r="AN14" s="60"/>
      <c r="AO14" s="53"/>
      <c r="AP14" s="53"/>
    </row>
    <row r="15" spans="1:46" ht="18" customHeight="1" thickBot="1">
      <c r="B15" s="20"/>
      <c r="E15" s="21" t="s">
        <v>0</v>
      </c>
      <c r="J15" s="21" t="s">
        <v>1</v>
      </c>
      <c r="O15" s="21" t="s">
        <v>2</v>
      </c>
      <c r="T15" s="21" t="s">
        <v>3</v>
      </c>
      <c r="Y15" s="21" t="s">
        <v>4</v>
      </c>
    </row>
    <row r="16" spans="1:46" ht="20.5" thickBot="1">
      <c r="B16" s="22" t="s">
        <v>5</v>
      </c>
      <c r="D16" s="235" t="s">
        <v>6</v>
      </c>
      <c r="E16" s="236"/>
      <c r="F16" s="237" t="s">
        <v>7</v>
      </c>
      <c r="G16" s="238"/>
      <c r="I16" s="235" t="s">
        <v>8</v>
      </c>
      <c r="J16" s="236"/>
      <c r="K16" s="237" t="s">
        <v>9</v>
      </c>
      <c r="L16" s="238"/>
      <c r="N16" s="235" t="s">
        <v>10</v>
      </c>
      <c r="O16" s="236"/>
      <c r="P16" s="237" t="s">
        <v>11</v>
      </c>
      <c r="Q16" s="238"/>
      <c r="S16" s="235" t="s">
        <v>6</v>
      </c>
      <c r="T16" s="236"/>
      <c r="U16" s="237" t="s">
        <v>7</v>
      </c>
      <c r="V16" s="238"/>
      <c r="X16" s="235" t="s">
        <v>10</v>
      </c>
      <c r="Y16" s="236"/>
      <c r="Z16" s="237" t="s">
        <v>11</v>
      </c>
      <c r="AA16" s="238"/>
      <c r="AB16" s="4"/>
      <c r="AC16" s="212" t="s">
        <v>70</v>
      </c>
      <c r="AE16" s="213" t="s">
        <v>37</v>
      </c>
    </row>
    <row r="17" spans="2:39" ht="19" thickTop="1" thickBot="1">
      <c r="B17" s="23">
        <v>1</v>
      </c>
      <c r="D17" s="24">
        <v>1</v>
      </c>
      <c r="E17" s="25">
        <v>0</v>
      </c>
      <c r="F17" s="26">
        <v>0</v>
      </c>
      <c r="G17" s="27">
        <f>-1/($E$8*$B17)</f>
        <v>-6.8681318681318677</v>
      </c>
      <c r="I17" s="24">
        <v>1</v>
      </c>
      <c r="J17" s="28">
        <v>0</v>
      </c>
      <c r="K17" s="26">
        <v>0</v>
      </c>
      <c r="L17" s="27">
        <v>0</v>
      </c>
      <c r="N17" s="24">
        <f>D17*I17+F17*I20-E17*J17-G17*J20</f>
        <v>-0.99910277583687956</v>
      </c>
      <c r="O17" s="28">
        <f>(D17*J17+E17*I17+F17*J20+G17*I20)</f>
        <v>0</v>
      </c>
      <c r="P17" s="26">
        <f>D17*K17+F17*K20-E17*L17-G17*L20</f>
        <v>0</v>
      </c>
      <c r="Q17" s="27">
        <f>(D17*L17+E17*K17+F17*L20+G17*K20)</f>
        <v>-6.8681318681318677</v>
      </c>
      <c r="S17" s="24">
        <v>1</v>
      </c>
      <c r="T17" s="25">
        <v>0</v>
      </c>
      <c r="U17" s="26">
        <v>0</v>
      </c>
      <c r="V17" s="27">
        <f>-1/($T$8*$B17)</f>
        <v>-6.8681318681318677</v>
      </c>
      <c r="X17" s="24">
        <f>N17*S17+P17*S20-O17*T17-Q17*T20</f>
        <v>-0.99910277583687956</v>
      </c>
      <c r="Y17" s="28">
        <f>(N17*T17+O17*S17+P17*T20+Q17*S20)</f>
        <v>0</v>
      </c>
      <c r="Z17" s="26">
        <f>N17*U17+P17*U20-O17*V17-Q17*V20</f>
        <v>0</v>
      </c>
      <c r="AA17" s="27">
        <f>(N17*V17+O17*U17+P17*V20+Q17*U20)</f>
        <v>-6.1622538675853988E-3</v>
      </c>
      <c r="AB17" s="8"/>
      <c r="AC17" s="214">
        <f>20*LOG((2*$X$8)/(($X$8*X17+Z17+$Z$8*X20+Z20)^2+($X$8*Y17+AA17+$X$8*Y20+AA20)^2)^0.5)</f>
        <v>-8.7249136102518707E-2</v>
      </c>
      <c r="AE17" s="215">
        <f>((X17^2+Y17^2)/(X20^2+Y20^2))^0.5</f>
        <v>3.4325246791734716</v>
      </c>
      <c r="AF17" s="9"/>
      <c r="AG17" s="29"/>
      <c r="AH17" s="29"/>
      <c r="AI17" s="29"/>
      <c r="AJ17" s="29"/>
    </row>
    <row r="18" spans="2:39" ht="6" customHeight="1" thickBot="1">
      <c r="D18" s="30"/>
      <c r="G18" s="31"/>
      <c r="I18" s="30"/>
      <c r="K18" s="239" t="s">
        <v>15</v>
      </c>
      <c r="L18" s="240"/>
      <c r="N18" s="30"/>
      <c r="P18" s="239" t="s">
        <v>17</v>
      </c>
      <c r="Q18" s="240"/>
      <c r="S18" s="30"/>
      <c r="V18" s="31"/>
      <c r="X18" s="30"/>
      <c r="AA18" s="31"/>
      <c r="AE18" s="216"/>
      <c r="AF18" s="33"/>
      <c r="AG18" s="34"/>
      <c r="AH18" s="34"/>
      <c r="AI18" s="34"/>
      <c r="AJ18" s="34"/>
      <c r="AK18" s="35"/>
    </row>
    <row r="19" spans="2:39" ht="18.5" thickBot="1">
      <c r="D19" s="235" t="s">
        <v>12</v>
      </c>
      <c r="E19" s="236"/>
      <c r="F19" s="237" t="s">
        <v>13</v>
      </c>
      <c r="G19" s="238"/>
      <c r="I19" s="235" t="s">
        <v>14</v>
      </c>
      <c r="J19" s="236"/>
      <c r="K19" s="241"/>
      <c r="L19" s="242"/>
      <c r="N19" s="235" t="s">
        <v>16</v>
      </c>
      <c r="O19" s="236"/>
      <c r="P19" s="241"/>
      <c r="Q19" s="242"/>
      <c r="S19" s="235" t="s">
        <v>12</v>
      </c>
      <c r="T19" s="236"/>
      <c r="U19" s="237" t="s">
        <v>13</v>
      </c>
      <c r="V19" s="238"/>
      <c r="X19" s="235" t="s">
        <v>16</v>
      </c>
      <c r="Y19" s="236"/>
      <c r="Z19" s="237" t="s">
        <v>17</v>
      </c>
      <c r="AA19" s="238"/>
      <c r="AB19" s="4"/>
      <c r="AC19" s="37" t="s">
        <v>71</v>
      </c>
      <c r="AE19" s="217" t="s">
        <v>72</v>
      </c>
      <c r="AF19" s="33"/>
      <c r="AG19" s="34"/>
      <c r="AH19" s="34"/>
      <c r="AI19" s="34"/>
      <c r="AJ19" s="34"/>
      <c r="AK19" s="35"/>
    </row>
    <row r="20" spans="2:39" ht="19" thickTop="1" thickBot="1">
      <c r="D20" s="24">
        <v>0</v>
      </c>
      <c r="E20" s="28">
        <v>0</v>
      </c>
      <c r="F20" s="26">
        <v>1</v>
      </c>
      <c r="G20" s="27">
        <v>0</v>
      </c>
      <c r="I20" s="24">
        <v>0</v>
      </c>
      <c r="J20" s="28">
        <f>IF(0=(1-$J$8*$K$8*$B17^2),0,-1*(1-$J$8*$K$8*$B17^2)/($B17*$K$8))</f>
        <v>-0.2910693641618497</v>
      </c>
      <c r="K20" s="26">
        <v>1</v>
      </c>
      <c r="L20" s="27">
        <v>0</v>
      </c>
      <c r="N20" s="24">
        <f>D20*I17+F20*I20-E20*J17-G20*J20</f>
        <v>0</v>
      </c>
      <c r="O20" s="28">
        <f>(D20*J17+E20*I17+F20*J20+G20*I20)</f>
        <v>-0.2910693641618497</v>
      </c>
      <c r="P20" s="26">
        <f>D20*K17+F20*K20-E20*L17-G20*L20</f>
        <v>1</v>
      </c>
      <c r="Q20" s="27">
        <f>(D20*L17+E20*K17+F20*L20+G20*K20)</f>
        <v>0</v>
      </c>
      <c r="S20" s="24">
        <v>0</v>
      </c>
      <c r="T20" s="28">
        <v>0</v>
      </c>
      <c r="U20" s="26">
        <v>1</v>
      </c>
      <c r="V20" s="27">
        <v>0</v>
      </c>
      <c r="X20" s="24">
        <f>N20*S17+P20*S20-O20*T17-Q20*T20</f>
        <v>0</v>
      </c>
      <c r="Y20" s="28">
        <f>(N20*T17+O20*S17+P20*T20+Q20*S20)</f>
        <v>-0.2910693641618497</v>
      </c>
      <c r="Z20" s="26">
        <f>N20*U17+P20*U20-O20*V17-Q20*V20</f>
        <v>-0.99910277583687956</v>
      </c>
      <c r="AA20" s="27">
        <f>(N20*V17+O20*U17+P20*V20+Q20*U20)</f>
        <v>0</v>
      </c>
      <c r="AB20" s="8"/>
      <c r="AC20" s="39">
        <f>(180/PI())*ATAN(-1*(($X$8*Y17+AA17+$X$8*Y20+AA20)/($X$8*X17+Z17+$X$8*X20+Z20)))</f>
        <v>-8.4606681630410101</v>
      </c>
      <c r="AE20" s="218">
        <f>20*LOG(((($X$8*X17+Z17-$X$8*Y20-Z20)^2+($X$8*Y17+AA17-$X$8*Y20-AA20)^2)/(($X$8*X17+Z17+$X$8*X20+Z20)^2+($X$8*Y17+AA17+$X$8*Y20+AA20)^2))^0.5)</f>
        <v>-13.909557018968567</v>
      </c>
      <c r="AF20" s="33"/>
      <c r="AG20" s="34"/>
      <c r="AH20" s="34"/>
      <c r="AI20" s="34"/>
      <c r="AJ20" s="34"/>
      <c r="AK20" s="35"/>
    </row>
    <row r="21" spans="2:39">
      <c r="AE21" s="33"/>
      <c r="AF21" s="33"/>
      <c r="AG21" s="34"/>
      <c r="AH21" s="34"/>
      <c r="AI21" s="34"/>
      <c r="AJ21" s="34"/>
      <c r="AK21" s="35"/>
    </row>
    <row r="22" spans="2:39" ht="18.5" thickBot="1">
      <c r="E22" s="21" t="s">
        <v>0</v>
      </c>
      <c r="J22" s="21" t="s">
        <v>1</v>
      </c>
      <c r="O22" s="21" t="s">
        <v>2</v>
      </c>
      <c r="T22" s="21" t="s">
        <v>3</v>
      </c>
      <c r="Y22" s="21" t="s">
        <v>4</v>
      </c>
    </row>
    <row r="23" spans="2:39" ht="20.5" thickBot="1">
      <c r="B23" s="20"/>
      <c r="D23" s="235" t="s">
        <v>6</v>
      </c>
      <c r="E23" s="236"/>
      <c r="F23" s="237" t="s">
        <v>7</v>
      </c>
      <c r="G23" s="238"/>
      <c r="I23" s="235" t="s">
        <v>8</v>
      </c>
      <c r="J23" s="236"/>
      <c r="K23" s="237" t="s">
        <v>9</v>
      </c>
      <c r="L23" s="238"/>
      <c r="N23" s="235" t="s">
        <v>10</v>
      </c>
      <c r="O23" s="236"/>
      <c r="P23" s="237" t="s">
        <v>11</v>
      </c>
      <c r="Q23" s="238"/>
      <c r="S23" s="235" t="s">
        <v>6</v>
      </c>
      <c r="T23" s="236"/>
      <c r="U23" s="237" t="s">
        <v>7</v>
      </c>
      <c r="V23" s="238"/>
      <c r="X23" s="235" t="s">
        <v>10</v>
      </c>
      <c r="Y23" s="236"/>
      <c r="Z23" s="237" t="s">
        <v>11</v>
      </c>
      <c r="AA23" s="238"/>
      <c r="AB23" s="4"/>
      <c r="AC23" s="212" t="s">
        <v>70</v>
      </c>
      <c r="AE23" s="213" t="s">
        <v>37</v>
      </c>
      <c r="AF23" s="9"/>
      <c r="AG23" s="29"/>
      <c r="AH23" s="29"/>
      <c r="AI23" s="29"/>
      <c r="AJ23" s="29"/>
    </row>
    <row r="24" spans="2:39" ht="19" thickTop="1" thickBot="1">
      <c r="B24" s="40">
        <f>D5</f>
        <v>0.9</v>
      </c>
      <c r="D24" s="24">
        <v>1</v>
      </c>
      <c r="E24" s="25">
        <v>0</v>
      </c>
      <c r="F24" s="26">
        <v>0</v>
      </c>
      <c r="G24" s="27">
        <f>-1/($E$8*$B24)</f>
        <v>-7.6312576312576299</v>
      </c>
      <c r="I24" s="24">
        <v>1</v>
      </c>
      <c r="J24" s="28">
        <v>0</v>
      </c>
      <c r="K24" s="26">
        <v>0</v>
      </c>
      <c r="L24" s="27">
        <v>0</v>
      </c>
      <c r="N24" s="24">
        <f>D24*I24+F24*I27-E24*J24-G24*J27</f>
        <v>-2.8615805535362369</v>
      </c>
      <c r="O24" s="28">
        <f>(D24*J24+E24*I24+F24*J27+G24*I27)</f>
        <v>0</v>
      </c>
      <c r="P24" s="26">
        <f>D24*K24+F24*K27-E24*L24-G24*L27</f>
        <v>0</v>
      </c>
      <c r="Q24" s="27">
        <f>(D24*L24+E24*K24+F24*L27+G24*K27)</f>
        <v>-7.6312576312576299</v>
      </c>
      <c r="S24" s="24">
        <v>1</v>
      </c>
      <c r="T24" s="25">
        <v>0</v>
      </c>
      <c r="U24" s="26">
        <v>0</v>
      </c>
      <c r="V24" s="27">
        <f>-1/($T$8*$B24)</f>
        <v>-7.6312576312576299</v>
      </c>
      <c r="X24" s="24">
        <f>N24*S24+P24*S27-O24*T24-Q24*T27</f>
        <v>-2.8615805535362369</v>
      </c>
      <c r="Y24" s="28">
        <f>(N24*T24+O24*S24+P24*T27+Q24*S27)</f>
        <v>0</v>
      </c>
      <c r="Z24" s="26">
        <f>N24*U24+P24*U27-O24*V24-Q24*V27</f>
        <v>0</v>
      </c>
      <c r="AA24" s="27">
        <f>(N24*V24+O24*U24+P24*V27+Q24*U27)</f>
        <v>14.206200805374213</v>
      </c>
      <c r="AB24" s="8"/>
      <c r="AC24" s="214">
        <f>20*LOG((2*$X$8)/(($X$8*X24+Z24+$Z$8*X27+Z27)^2+($X$8*Y24+AA24+$X$8*Y27+AA27)^2)^0.5)</f>
        <v>-17.412490984973111</v>
      </c>
      <c r="AE24" s="215">
        <f>((X24^2+Y24^2)/(X27^2+Y27^2))^0.5</f>
        <v>5.6550570767283928</v>
      </c>
      <c r="AF24" s="9"/>
      <c r="AG24" s="29"/>
      <c r="AH24" s="29"/>
      <c r="AI24" s="29"/>
      <c r="AJ24" s="29"/>
    </row>
    <row r="25" spans="2:39" ht="18.5" thickBot="1">
      <c r="D25" s="30"/>
      <c r="G25" s="31"/>
      <c r="I25" s="30"/>
      <c r="K25" s="239" t="s">
        <v>15</v>
      </c>
      <c r="L25" s="240"/>
      <c r="N25" s="30"/>
      <c r="P25" s="239" t="s">
        <v>17</v>
      </c>
      <c r="Q25" s="240"/>
      <c r="S25" s="30"/>
      <c r="V25" s="31"/>
      <c r="X25" s="30"/>
      <c r="AA25" s="31"/>
      <c r="AE25" s="216"/>
      <c r="AF25" s="9"/>
      <c r="AG25" s="29"/>
      <c r="AH25" s="29"/>
      <c r="AI25" s="29"/>
      <c r="AJ25" s="29"/>
    </row>
    <row r="26" spans="2:39" ht="18.5" thickBot="1">
      <c r="D26" s="235" t="s">
        <v>12</v>
      </c>
      <c r="E26" s="236"/>
      <c r="F26" s="237" t="s">
        <v>13</v>
      </c>
      <c r="G26" s="238"/>
      <c r="I26" s="235" t="s">
        <v>14</v>
      </c>
      <c r="J26" s="236"/>
      <c r="K26" s="241"/>
      <c r="L26" s="242"/>
      <c r="N26" s="235" t="s">
        <v>16</v>
      </c>
      <c r="O26" s="236"/>
      <c r="P26" s="241"/>
      <c r="Q26" s="242"/>
      <c r="S26" s="235" t="s">
        <v>12</v>
      </c>
      <c r="T26" s="236"/>
      <c r="U26" s="237" t="s">
        <v>13</v>
      </c>
      <c r="V26" s="238"/>
      <c r="X26" s="235" t="s">
        <v>16</v>
      </c>
      <c r="Y26" s="236"/>
      <c r="Z26" s="237" t="s">
        <v>17</v>
      </c>
      <c r="AA26" s="238"/>
      <c r="AB26" s="4"/>
      <c r="AC26" s="37" t="s">
        <v>71</v>
      </c>
      <c r="AE26" s="217" t="s">
        <v>72</v>
      </c>
      <c r="AF26" s="9"/>
      <c r="AG26" s="29"/>
      <c r="AH26" s="29"/>
      <c r="AI26" s="29"/>
      <c r="AJ26" s="29"/>
    </row>
    <row r="27" spans="2:39" ht="19" thickTop="1" thickBot="1">
      <c r="D27" s="24">
        <v>0</v>
      </c>
      <c r="E27" s="28">
        <v>0</v>
      </c>
      <c r="F27" s="26">
        <v>1</v>
      </c>
      <c r="G27" s="27">
        <v>0</v>
      </c>
      <c r="I27" s="24">
        <v>0</v>
      </c>
      <c r="J27" s="28">
        <f>IF(0=(1-$J$8*$K$8*$B24^2),0,-1*(1-$J$8*$K$8*$B24^2)/($B24*$K$8))</f>
        <v>-0.50602151573538856</v>
      </c>
      <c r="K27" s="26">
        <v>1</v>
      </c>
      <c r="L27" s="27">
        <v>0</v>
      </c>
      <c r="N27" s="24">
        <f>D27*I24+F27*I27-E27*J24-G27*J27</f>
        <v>0</v>
      </c>
      <c r="O27" s="28">
        <f>(D27*J24+E27*I24+F27*J27+G27*I27)</f>
        <v>-0.50602151573538856</v>
      </c>
      <c r="P27" s="26">
        <f>D27*K24+F27*K27-E27*L24-G27*L27</f>
        <v>1</v>
      </c>
      <c r="Q27" s="27">
        <f>(D27*L24+E27*K24+F27*L27+G27*K27)</f>
        <v>0</v>
      </c>
      <c r="S27" s="24">
        <v>0</v>
      </c>
      <c r="T27" s="28">
        <v>0</v>
      </c>
      <c r="U27" s="26">
        <v>1</v>
      </c>
      <c r="V27" s="27">
        <v>0</v>
      </c>
      <c r="X27" s="24">
        <f>N27*S24+P27*S27-O27*T24-Q27*T27</f>
        <v>0</v>
      </c>
      <c r="Y27" s="28">
        <f>(N27*T24+O27*S24+P27*T27+Q27*S27)</f>
        <v>-0.50602151573538856</v>
      </c>
      <c r="Z27" s="26">
        <f>N27*U24+P27*U27-O27*V24-Q27*V27</f>
        <v>-2.8615805535362369</v>
      </c>
      <c r="AA27" s="27">
        <f>(N27*V24+O27*U24+P27*V27+Q27*U27)</f>
        <v>0</v>
      </c>
      <c r="AB27" s="8"/>
      <c r="AC27" s="39">
        <f>(180/PI())*ATAN(-1*(($X$8*Y24+AA24+$X$8*Y27+AA27)/($X$8*X24+Z24+$X$8*X27+Z27)))</f>
        <v>67.327583150196162</v>
      </c>
      <c r="AE27" s="218">
        <f>20*LOG(((($X$8*X24+Z24-$X$8*Y27-Z27)^2+($X$8*Y24+AA24-$X$8*Y27-AA27)^2)/(($X$8*X24+Z24+$X$8*X27+Z27)^2+($X$8*Y24+AA24+$X$8*Y27+AA27)^2))^0.5)</f>
        <v>-7.4390689655349951E-2</v>
      </c>
      <c r="AF27" s="9"/>
      <c r="AG27" s="29"/>
      <c r="AH27" s="29"/>
      <c r="AI27" s="29"/>
      <c r="AJ27" s="29"/>
    </row>
    <row r="28" spans="2:39">
      <c r="AE28" s="33"/>
    </row>
    <row r="29" spans="2:39" ht="18.649999999999999" customHeight="1" thickBot="1">
      <c r="E29" s="21" t="s">
        <v>0</v>
      </c>
      <c r="J29" s="21" t="s">
        <v>1</v>
      </c>
      <c r="O29" s="21" t="s">
        <v>2</v>
      </c>
      <c r="T29" s="21" t="s">
        <v>3</v>
      </c>
      <c r="Y29" s="21" t="s">
        <v>4</v>
      </c>
    </row>
    <row r="30" spans="2:39" ht="18.649999999999999" customHeight="1" thickBot="1">
      <c r="B30" s="20"/>
      <c r="D30" s="235" t="s">
        <v>6</v>
      </c>
      <c r="E30" s="236"/>
      <c r="F30" s="237" t="s">
        <v>7</v>
      </c>
      <c r="G30" s="238"/>
      <c r="I30" s="235" t="s">
        <v>8</v>
      </c>
      <c r="J30" s="236"/>
      <c r="K30" s="237" t="s">
        <v>9</v>
      </c>
      <c r="L30" s="238"/>
      <c r="N30" s="235" t="s">
        <v>10</v>
      </c>
      <c r="O30" s="236"/>
      <c r="P30" s="237" t="s">
        <v>11</v>
      </c>
      <c r="Q30" s="238"/>
      <c r="S30" s="235" t="s">
        <v>6</v>
      </c>
      <c r="T30" s="236"/>
      <c r="U30" s="237" t="s">
        <v>7</v>
      </c>
      <c r="V30" s="238"/>
      <c r="X30" s="235" t="s">
        <v>10</v>
      </c>
      <c r="Y30" s="236"/>
      <c r="Z30" s="237" t="s">
        <v>11</v>
      </c>
      <c r="AA30" s="238"/>
      <c r="AB30" s="4"/>
      <c r="AC30" s="212" t="s">
        <v>70</v>
      </c>
      <c r="AE30" s="213" t="s">
        <v>37</v>
      </c>
      <c r="AF30" s="9"/>
      <c r="AG30" s="41" t="s">
        <v>36</v>
      </c>
      <c r="AH30" s="29"/>
      <c r="AI30" s="29"/>
      <c r="AJ30" s="29"/>
    </row>
    <row r="31" spans="2:39" ht="18.649999999999999" customHeight="1" thickTop="1" thickBot="1">
      <c r="B31" s="40">
        <f>B24+$E$5</f>
        <v>0.90049999999999997</v>
      </c>
      <c r="D31" s="24">
        <v>1</v>
      </c>
      <c r="E31" s="25">
        <v>0</v>
      </c>
      <c r="F31" s="26">
        <v>0</v>
      </c>
      <c r="G31" s="27">
        <f t="shared" ref="G31" si="0">-1/($E$8*$B31)</f>
        <v>-7.6270203977033519</v>
      </c>
      <c r="I31" s="24">
        <v>1</v>
      </c>
      <c r="J31" s="28">
        <v>0</v>
      </c>
      <c r="K31" s="26">
        <v>0</v>
      </c>
      <c r="L31" s="27">
        <v>0</v>
      </c>
      <c r="N31" s="24">
        <f t="shared" ref="N31" si="1">D31*I31+F31*I34-E31*J31-G31*J34</f>
        <v>-2.8506979403095456</v>
      </c>
      <c r="O31" s="28">
        <f t="shared" ref="O31" si="2">(D31*J31+E31*I31+F31*J34+G31*I34)</f>
        <v>0</v>
      </c>
      <c r="P31" s="26">
        <f t="shared" ref="P31" si="3">D31*K31+F31*K34-E31*L31-G31*L34</f>
        <v>0</v>
      </c>
      <c r="Q31" s="27">
        <f t="shared" ref="Q31" si="4">(D31*L31+E31*K31+F31*L34+G31*K34)</f>
        <v>-7.6270203977033519</v>
      </c>
      <c r="S31" s="24">
        <v>1</v>
      </c>
      <c r="T31" s="25">
        <v>0</v>
      </c>
      <c r="U31" s="26">
        <v>0</v>
      </c>
      <c r="V31" s="27">
        <f t="shared" ref="V31" si="5">-1/($T$8*$B31)</f>
        <v>-7.6270203977033519</v>
      </c>
      <c r="X31" s="24">
        <f t="shared" ref="X31" si="6">N31*S31+P31*S34-O31*T31-Q31*T34</f>
        <v>-2.8506979403095456</v>
      </c>
      <c r="Y31" s="28">
        <f t="shared" ref="Y31" si="7">(N31*T31+O31*S31+P31*T34+Q31*S34)</f>
        <v>0</v>
      </c>
      <c r="Z31" s="26">
        <f t="shared" ref="Z31" si="8">N31*U31+P31*U34-O31*V31-Q31*V34</f>
        <v>0</v>
      </c>
      <c r="AA31" s="27">
        <f t="shared" ref="AA31" si="9">(N31*V31+O31*U31+P31*V34+Q31*U34)</f>
        <v>14.115310940728484</v>
      </c>
      <c r="AB31" s="8"/>
      <c r="AC31" s="214">
        <f t="shared" ref="AC31" si="10">20*LOG((2*$X$8)/(($X$8*X31+Z31+$Z$8*X34+Z34)^2+($X$8*Y31+AA31+$X$8*Y34+AA34)^2)^0.5)</f>
        <v>-17.358978931455617</v>
      </c>
      <c r="AE31" s="215">
        <f t="shared" ref="AE31" si="11">((X31^2+Y31^2)/(X34^2+Y34^2))^0.5</f>
        <v>5.6463352035044423</v>
      </c>
      <c r="AF31" s="9"/>
      <c r="AG31" s="42" t="s">
        <v>5</v>
      </c>
      <c r="AH31" s="36" t="s">
        <v>18</v>
      </c>
      <c r="AI31" s="43" t="s">
        <v>19</v>
      </c>
      <c r="AJ31" s="44" t="s">
        <v>18</v>
      </c>
      <c r="AK31" s="44" t="s">
        <v>20</v>
      </c>
      <c r="AL31" s="36" t="s">
        <v>21</v>
      </c>
      <c r="AM31" s="68" t="s">
        <v>38</v>
      </c>
    </row>
    <row r="32" spans="2:39" ht="18.649999999999999" customHeight="1" thickBot="1">
      <c r="D32" s="30"/>
      <c r="G32" s="31"/>
      <c r="I32" s="30"/>
      <c r="K32" s="239" t="s">
        <v>15</v>
      </c>
      <c r="L32" s="240"/>
      <c r="N32" s="30"/>
      <c r="P32" s="239" t="s">
        <v>17</v>
      </c>
      <c r="Q32" s="240"/>
      <c r="S32" s="30"/>
      <c r="V32" s="31"/>
      <c r="X32" s="30"/>
      <c r="AA32" s="31"/>
      <c r="AE32" s="216"/>
      <c r="AF32" s="105"/>
      <c r="AG32" s="45">
        <f t="shared" ref="AG32:AG95" si="12">INDEX(B:B,(ROW()-32)*7+24)</f>
        <v>0.9</v>
      </c>
      <c r="AH32" s="46">
        <f>INDEX(AC:AC,(ROW()-32)*7+24)</f>
        <v>-17.412490984973111</v>
      </c>
      <c r="AI32" s="46"/>
      <c r="AJ32" s="10"/>
      <c r="AK32" s="47"/>
      <c r="AL32" s="65"/>
      <c r="AM32" s="69"/>
    </row>
    <row r="33" spans="2:39" ht="18.649999999999999" customHeight="1" thickBot="1">
      <c r="D33" s="235" t="s">
        <v>12</v>
      </c>
      <c r="E33" s="236"/>
      <c r="F33" s="237" t="s">
        <v>13</v>
      </c>
      <c r="G33" s="238"/>
      <c r="I33" s="235" t="s">
        <v>14</v>
      </c>
      <c r="J33" s="236"/>
      <c r="K33" s="241"/>
      <c r="L33" s="242"/>
      <c r="N33" s="235" t="s">
        <v>16</v>
      </c>
      <c r="O33" s="236"/>
      <c r="P33" s="241"/>
      <c r="Q33" s="242"/>
      <c r="S33" s="235" t="s">
        <v>12</v>
      </c>
      <c r="T33" s="236"/>
      <c r="U33" s="237" t="s">
        <v>13</v>
      </c>
      <c r="V33" s="238"/>
      <c r="X33" s="235" t="s">
        <v>16</v>
      </c>
      <c r="Y33" s="236"/>
      <c r="Z33" s="237" t="s">
        <v>17</v>
      </c>
      <c r="AA33" s="238"/>
      <c r="AB33" s="4"/>
      <c r="AC33" s="37" t="s">
        <v>71</v>
      </c>
      <c r="AE33" s="217" t="s">
        <v>72</v>
      </c>
      <c r="AF33" s="105"/>
      <c r="AG33" s="45">
        <f t="shared" si="12"/>
        <v>0.90049999999999997</v>
      </c>
      <c r="AH33" s="46">
        <f>INDEX(AC:AC,(ROW()-32)*7+24)</f>
        <v>-17.358978931455617</v>
      </c>
      <c r="AI33" s="46">
        <f>INDEX(AC:AC,(ROW()-32)*7+27)</f>
        <v>67.271245238092135</v>
      </c>
      <c r="AJ33" s="51"/>
      <c r="AK33" s="11">
        <f t="shared" ref="AK33:AK57" si="13">(AI34-AI33)/(AG34-AG33)</f>
        <v>-113.617279377321</v>
      </c>
      <c r="AL33" s="50"/>
      <c r="AM33" s="32">
        <f>INDEX(AE:AE,(ROW()-32)*7+27)</f>
        <v>-7.5344520929006592E-2</v>
      </c>
    </row>
    <row r="34" spans="2:39" ht="18.649999999999999" customHeight="1" thickTop="1" thickBot="1">
      <c r="D34" s="24">
        <v>0</v>
      </c>
      <c r="E34" s="28">
        <v>0</v>
      </c>
      <c r="F34" s="26">
        <v>1</v>
      </c>
      <c r="G34" s="27">
        <v>0</v>
      </c>
      <c r="I34" s="24">
        <v>0</v>
      </c>
      <c r="J34" s="28">
        <f t="shared" ref="J34" si="14">IF(0=(1-$J$8*$K$8*$B31^2),0,-1*(1-$J$8*$K$8*$B31^2)/($B31*$K$8))</f>
        <v>-0.50487578890821738</v>
      </c>
      <c r="K34" s="26">
        <v>1</v>
      </c>
      <c r="L34" s="27">
        <v>0</v>
      </c>
      <c r="N34" s="24">
        <f t="shared" ref="N34" si="15">D34*I31+F34*I34-E34*J31-G34*J34</f>
        <v>0</v>
      </c>
      <c r="O34" s="28">
        <f t="shared" ref="O34" si="16">(D34*J31+E34*I31+F34*J34+G34*I34)</f>
        <v>-0.50487578890821738</v>
      </c>
      <c r="P34" s="26">
        <f t="shared" ref="P34" si="17">D34*K31+F34*K34-E34*L31-G34*L34</f>
        <v>1</v>
      </c>
      <c r="Q34" s="27">
        <f t="shared" ref="Q34" si="18">(D34*L31+E34*K31+F34*L34+G34*K34)</f>
        <v>0</v>
      </c>
      <c r="S34" s="24">
        <v>0</v>
      </c>
      <c r="T34" s="28">
        <v>0</v>
      </c>
      <c r="U34" s="26">
        <v>1</v>
      </c>
      <c r="V34" s="27">
        <v>0</v>
      </c>
      <c r="X34" s="24">
        <f t="shared" ref="X34" si="19">N34*S31+P34*S34-O34*T31-Q34*T34</f>
        <v>0</v>
      </c>
      <c r="Y34" s="28">
        <f t="shared" ref="Y34" si="20">(N34*T31+O34*S31+P34*T34+Q34*S34)</f>
        <v>-0.50487578890821738</v>
      </c>
      <c r="Z34" s="26">
        <f t="shared" ref="Z34" si="21">N34*U31+P34*U34-O34*V31-Q34*V34</f>
        <v>-2.8506979403095456</v>
      </c>
      <c r="AA34" s="27">
        <f t="shared" ref="AA34" si="22">(N34*V31+O34*U31+P34*V34+Q34*U34)</f>
        <v>0</v>
      </c>
      <c r="AB34" s="8"/>
      <c r="AC34" s="39">
        <f t="shared" ref="AC34" si="23">(180/PI())*ATAN(-1*(($X$8*Y31+AA31+$X$8*Y34+AA34)/($X$8*X31+Z31+$X$8*X34+Z34)))</f>
        <v>67.271245238092135</v>
      </c>
      <c r="AE34" s="218">
        <f t="shared" ref="AE34" si="24">20*LOG(((($X$8*X31+Z31-$X$8*Y34-Z34)^2+($X$8*Y31+AA31-$X$8*Y34-AA34)^2)/(($X$8*X31+Z31+$X$8*X34+Z34)^2+($X$8*Y31+AA31+$X$8*Y34+AA34)^2))^0.5)</f>
        <v>-7.5344520929006592E-2</v>
      </c>
      <c r="AF34" s="105"/>
      <c r="AG34" s="45">
        <f t="shared" si="12"/>
        <v>0.90099999999999991</v>
      </c>
      <c r="AH34" s="49">
        <f t="shared" ref="AH34:AH97" si="25">INDEX(AC:AC,(ROW()-32)*7+24)</f>
        <v>-17.305282064942556</v>
      </c>
      <c r="AI34" s="50">
        <f t="shared" ref="AI34:AI97" si="26">INDEX(AC:AC,(ROW()-32)*7+27)</f>
        <v>67.214436598403481</v>
      </c>
      <c r="AJ34" s="51"/>
      <c r="AK34" s="11">
        <f t="shared" si="13"/>
        <v>-114.57223034297056</v>
      </c>
      <c r="AL34" s="50">
        <f t="shared" ref="AL34:AL38" si="27">PI()*(IF(AK34&lt;0,AK34,(AK35+AK33)/2))/180</f>
        <v>-1.9996626508381881</v>
      </c>
      <c r="AM34" s="32">
        <f t="shared" ref="AM34:AM97" si="28">INDEX(AE:AE,(ROW()-32)*7+27)</f>
        <v>-7.6313888364693827E-2</v>
      </c>
    </row>
    <row r="35" spans="2:39" ht="18.649999999999999" customHeight="1">
      <c r="AE35" s="33"/>
      <c r="AF35" s="105"/>
      <c r="AG35" s="45">
        <f t="shared" si="12"/>
        <v>0.90149999999999986</v>
      </c>
      <c r="AH35" s="49">
        <f t="shared" si="25"/>
        <v>-17.251398648639164</v>
      </c>
      <c r="AI35" s="50">
        <f t="shared" si="26"/>
        <v>67.157150483232002</v>
      </c>
      <c r="AJ35" s="51"/>
      <c r="AK35" s="11">
        <f t="shared" si="13"/>
        <v>-115.54093322810239</v>
      </c>
      <c r="AL35" s="50">
        <f t="shared" si="27"/>
        <v>-2.0165697056573073</v>
      </c>
      <c r="AM35" s="32">
        <f t="shared" si="28"/>
        <v>-7.7299110316600056E-2</v>
      </c>
    </row>
    <row r="36" spans="2:39" ht="18.649999999999999" customHeight="1" thickBot="1">
      <c r="E36" s="21" t="s">
        <v>0</v>
      </c>
      <c r="J36" s="21" t="s">
        <v>1</v>
      </c>
      <c r="O36" s="21" t="s">
        <v>2</v>
      </c>
      <c r="T36" s="21" t="s">
        <v>3</v>
      </c>
      <c r="Y36" s="21" t="s">
        <v>4</v>
      </c>
      <c r="AF36" s="105"/>
      <c r="AG36" s="45">
        <f t="shared" si="12"/>
        <v>0.9019999999999998</v>
      </c>
      <c r="AH36" s="49">
        <f t="shared" si="25"/>
        <v>-17.197326923376803</v>
      </c>
      <c r="AI36" s="50">
        <f t="shared" si="26"/>
        <v>67.099380016617957</v>
      </c>
      <c r="AJ36" s="51"/>
      <c r="AK36" s="11">
        <f t="shared" si="13"/>
        <v>-116.52365018694728</v>
      </c>
      <c r="AL36" s="50">
        <f t="shared" si="27"/>
        <v>-2.0337213522043358</v>
      </c>
      <c r="AM36" s="32">
        <f t="shared" si="28"/>
        <v>-7.8300513105731245E-2</v>
      </c>
    </row>
    <row r="37" spans="2:39" ht="18.649999999999999" customHeight="1" thickBot="1">
      <c r="B37" s="20"/>
      <c r="D37" s="235" t="s">
        <v>6</v>
      </c>
      <c r="E37" s="236"/>
      <c r="F37" s="237" t="s">
        <v>7</v>
      </c>
      <c r="G37" s="238"/>
      <c r="I37" s="235" t="s">
        <v>8</v>
      </c>
      <c r="J37" s="236"/>
      <c r="K37" s="237" t="s">
        <v>9</v>
      </c>
      <c r="L37" s="238"/>
      <c r="N37" s="235" t="s">
        <v>10</v>
      </c>
      <c r="O37" s="236"/>
      <c r="P37" s="237" t="s">
        <v>11</v>
      </c>
      <c r="Q37" s="238"/>
      <c r="S37" s="235" t="s">
        <v>6</v>
      </c>
      <c r="T37" s="236"/>
      <c r="U37" s="237" t="s">
        <v>7</v>
      </c>
      <c r="V37" s="238"/>
      <c r="X37" s="235" t="s">
        <v>10</v>
      </c>
      <c r="Y37" s="236"/>
      <c r="Z37" s="237" t="s">
        <v>11</v>
      </c>
      <c r="AA37" s="238"/>
      <c r="AB37" s="4"/>
      <c r="AC37" s="212" t="s">
        <v>70</v>
      </c>
      <c r="AE37" s="213" t="s">
        <v>37</v>
      </c>
      <c r="AF37" s="105"/>
      <c r="AG37" s="45">
        <f t="shared" si="12"/>
        <v>0.90249999999999975</v>
      </c>
      <c r="AH37" s="49">
        <f t="shared" si="25"/>
        <v>-17.143065107246503</v>
      </c>
      <c r="AI37" s="50">
        <f t="shared" si="26"/>
        <v>67.04111819152449</v>
      </c>
      <c r="AJ37" s="51"/>
      <c r="AK37" s="11">
        <f t="shared" si="13"/>
        <v>-117.52064957350557</v>
      </c>
      <c r="AL37" s="50">
        <f t="shared" si="27"/>
        <v>-2.0511222741401416</v>
      </c>
      <c r="AM37" s="32">
        <f t="shared" si="28"/>
        <v>-7.9318431256429567E-2</v>
      </c>
    </row>
    <row r="38" spans="2:39" ht="18.649999999999999" customHeight="1" thickTop="1" thickBot="1">
      <c r="B38" s="40">
        <f>B31+$E$5</f>
        <v>0.90099999999999991</v>
      </c>
      <c r="D38" s="24">
        <v>1</v>
      </c>
      <c r="E38" s="25">
        <v>0</v>
      </c>
      <c r="F38" s="26">
        <v>0</v>
      </c>
      <c r="G38" s="27">
        <f t="shared" ref="G38" si="29">-1/($E$8*$B38)</f>
        <v>-7.6227878669610085</v>
      </c>
      <c r="I38" s="24">
        <v>1</v>
      </c>
      <c r="J38" s="28">
        <v>0</v>
      </c>
      <c r="K38" s="26">
        <v>0</v>
      </c>
      <c r="L38" s="27">
        <v>0</v>
      </c>
      <c r="N38" s="24">
        <f t="shared" ref="N38" si="30">D38*I38+F38*I41-E38*J38-G38*J41</f>
        <v>-2.8398334396134106</v>
      </c>
      <c r="O38" s="28">
        <f t="shared" ref="O38" si="31">(D38*J38+E38*I38+F38*J41+G38*I41)</f>
        <v>0</v>
      </c>
      <c r="P38" s="26">
        <f t="shared" ref="P38" si="32">D38*K38+F38*K41-E38*L38-G38*L41</f>
        <v>0</v>
      </c>
      <c r="Q38" s="27">
        <f t="shared" ref="Q38" si="33">(D38*L38+E38*K38+F38*L41+G38*K41)</f>
        <v>-7.6227878669610085</v>
      </c>
      <c r="S38" s="24">
        <v>1</v>
      </c>
      <c r="T38" s="25">
        <v>0</v>
      </c>
      <c r="U38" s="26">
        <v>0</v>
      </c>
      <c r="V38" s="27">
        <f t="shared" ref="V38" si="34">-1/($T$8*$B38)</f>
        <v>-7.6227878669610085</v>
      </c>
      <c r="X38" s="24">
        <f t="shared" ref="X38" si="35">N38*S38+P38*S41-O38*T38-Q38*T41</f>
        <v>-2.8398334396134106</v>
      </c>
      <c r="Y38" s="28">
        <f t="shared" ref="Y38" si="36">(N38*T38+O38*S38+P38*T41+Q38*S41)</f>
        <v>0</v>
      </c>
      <c r="Z38" s="26">
        <f t="shared" ref="Z38" si="37">N38*U38+P38*U41-O38*V38-Q38*V41</f>
        <v>0</v>
      </c>
      <c r="AA38" s="27">
        <f t="shared" ref="AA38" si="38">(N38*V38+O38*U38+P38*V41+Q38*U41)</f>
        <v>14.024660020714247</v>
      </c>
      <c r="AB38" s="8"/>
      <c r="AC38" s="214">
        <f t="shared" ref="AC38" si="39">20*LOG((2*$X$8)/(($X$8*X38+Z38+$Z$8*X41+Z41)^2+($X$8*Y38+AA38+$X$8*Y41+AA41)^2)^0.5)</f>
        <v>-17.305282064942556</v>
      </c>
      <c r="AE38" s="215">
        <f t="shared" ref="AE38" si="40">((X38^2+Y38^2)/(X41^2+Y41^2))^0.5</f>
        <v>5.6376007522489546</v>
      </c>
      <c r="AF38" s="105"/>
      <c r="AG38" s="45">
        <f t="shared" si="12"/>
        <v>0.90299999999999969</v>
      </c>
      <c r="AH38" s="49">
        <f t="shared" si="25"/>
        <v>-17.088611395225676</v>
      </c>
      <c r="AI38" s="50">
        <f t="shared" si="26"/>
        <v>66.982357866737743</v>
      </c>
      <c r="AJ38" s="51"/>
      <c r="AK38" s="11">
        <f t="shared" si="13"/>
        <v>-118.53220611636912</v>
      </c>
      <c r="AL38" s="50">
        <f t="shared" si="27"/>
        <v>-2.068777266383202</v>
      </c>
      <c r="AM38" s="32">
        <f t="shared" si="28"/>
        <v>-8.0353207740998536E-2</v>
      </c>
    </row>
    <row r="39" spans="2:39" ht="18.649999999999999" customHeight="1" thickBot="1">
      <c r="D39" s="30"/>
      <c r="G39" s="31"/>
      <c r="I39" s="30"/>
      <c r="K39" s="239" t="s">
        <v>15</v>
      </c>
      <c r="L39" s="240"/>
      <c r="N39" s="30"/>
      <c r="P39" s="239" t="s">
        <v>17</v>
      </c>
      <c r="Q39" s="240"/>
      <c r="S39" s="30"/>
      <c r="V39" s="31"/>
      <c r="X39" s="30"/>
      <c r="AA39" s="31"/>
      <c r="AE39" s="216"/>
      <c r="AF39" s="105"/>
      <c r="AG39" s="45">
        <f t="shared" si="12"/>
        <v>0.90349999999999964</v>
      </c>
      <c r="AH39" s="49">
        <f t="shared" si="25"/>
        <v>-17.03396395879771</v>
      </c>
      <c r="AI39" s="50">
        <f t="shared" si="26"/>
        <v>66.923091763679565</v>
      </c>
      <c r="AJ39" s="51"/>
      <c r="AK39" s="11">
        <f t="shared" si="13"/>
        <v>-119.55860109854551</v>
      </c>
      <c r="AL39" s="50">
        <f>PI()*(IF(AK39&lt;0,AK39,(AK40+AK38)/2))/180</f>
        <v>-2.0866912382481289</v>
      </c>
      <c r="AM39" s="32">
        <f t="shared" si="28"/>
        <v>-8.140519423277788E-2</v>
      </c>
    </row>
    <row r="40" spans="2:39" ht="18.649999999999999" customHeight="1" thickBot="1">
      <c r="D40" s="235" t="s">
        <v>12</v>
      </c>
      <c r="E40" s="236"/>
      <c r="F40" s="237" t="s">
        <v>13</v>
      </c>
      <c r="G40" s="238"/>
      <c r="I40" s="235" t="s">
        <v>14</v>
      </c>
      <c r="J40" s="236"/>
      <c r="K40" s="241"/>
      <c r="L40" s="242"/>
      <c r="N40" s="235" t="s">
        <v>16</v>
      </c>
      <c r="O40" s="236"/>
      <c r="P40" s="241"/>
      <c r="Q40" s="242"/>
      <c r="S40" s="235" t="s">
        <v>12</v>
      </c>
      <c r="T40" s="236"/>
      <c r="U40" s="237" t="s">
        <v>13</v>
      </c>
      <c r="V40" s="238"/>
      <c r="X40" s="235" t="s">
        <v>16</v>
      </c>
      <c r="Y40" s="236"/>
      <c r="Z40" s="237" t="s">
        <v>17</v>
      </c>
      <c r="AA40" s="238"/>
      <c r="AB40" s="4"/>
      <c r="AC40" s="37" t="s">
        <v>71</v>
      </c>
      <c r="AE40" s="217" t="s">
        <v>72</v>
      </c>
      <c r="AF40" s="105"/>
      <c r="AG40" s="45">
        <f t="shared" si="12"/>
        <v>0.90399999999999958</v>
      </c>
      <c r="AH40" s="49">
        <f t="shared" si="25"/>
        <v>-16.979120945564489</v>
      </c>
      <c r="AI40" s="50">
        <f t="shared" si="26"/>
        <v>66.863312463130299</v>
      </c>
      <c r="AJ40" s="51"/>
      <c r="AK40" s="11">
        <f t="shared" si="13"/>
        <v>-120.6001225438191</v>
      </c>
      <c r="AL40" s="50">
        <f t="shared" ref="AL40:AL103" si="41">PI()*(IF(AK40&lt;0,AK40,(AK41+AK39)/2))/180</f>
        <v>-2.1048692166982828</v>
      </c>
      <c r="AM40" s="32">
        <f t="shared" si="28"/>
        <v>-8.2474751368021723E-2</v>
      </c>
    </row>
    <row r="41" spans="2:39" ht="18.649999999999999" customHeight="1" thickTop="1" thickBot="1">
      <c r="D41" s="24">
        <v>0</v>
      </c>
      <c r="E41" s="28">
        <v>0</v>
      </c>
      <c r="F41" s="26">
        <v>1</v>
      </c>
      <c r="G41" s="27">
        <v>0</v>
      </c>
      <c r="I41" s="24">
        <v>0</v>
      </c>
      <c r="J41" s="28">
        <f t="shared" ref="J41" si="42">IF(0=(1-$J$8*$K$8*$B38^2),0,-1*(1-$J$8*$K$8*$B38^2)/($B38*$K$8))</f>
        <v>-0.50373085367574899</v>
      </c>
      <c r="K41" s="26">
        <v>1</v>
      </c>
      <c r="L41" s="27">
        <v>0</v>
      </c>
      <c r="N41" s="24">
        <f t="shared" ref="N41" si="43">D41*I38+F41*I41-E41*J38-G41*J41</f>
        <v>0</v>
      </c>
      <c r="O41" s="28">
        <f t="shared" ref="O41" si="44">(D41*J38+E41*I38+F41*J41+G41*I41)</f>
        <v>-0.50373085367574899</v>
      </c>
      <c r="P41" s="26">
        <f t="shared" ref="P41" si="45">D41*K38+F41*K41-E41*L38-G41*L41</f>
        <v>1</v>
      </c>
      <c r="Q41" s="27">
        <f t="shared" ref="Q41" si="46">(D41*L38+E41*K38+F41*L41+G41*K41)</f>
        <v>0</v>
      </c>
      <c r="S41" s="24">
        <v>0</v>
      </c>
      <c r="T41" s="28">
        <v>0</v>
      </c>
      <c r="U41" s="26">
        <v>1</v>
      </c>
      <c r="V41" s="27">
        <v>0</v>
      </c>
      <c r="X41" s="24">
        <f t="shared" ref="X41" si="47">N41*S38+P41*S41-O41*T38-Q41*T41</f>
        <v>0</v>
      </c>
      <c r="Y41" s="28">
        <f t="shared" ref="Y41" si="48">(N41*T38+O41*S38+P41*T41+Q41*S41)</f>
        <v>-0.50373085367574899</v>
      </c>
      <c r="Z41" s="26">
        <f t="shared" ref="Z41" si="49">N41*U38+P41*U41-O41*V38-Q41*V41</f>
        <v>-2.8398334396134106</v>
      </c>
      <c r="AA41" s="27">
        <f t="shared" ref="AA41" si="50">(N41*V38+O41*U38+P41*V41+Q41*U41)</f>
        <v>0</v>
      </c>
      <c r="AB41" s="8"/>
      <c r="AC41" s="39">
        <f t="shared" ref="AC41" si="51">(180/PI())*ATAN(-1*(($X$8*Y38+AA38+$X$8*Y41+AA41)/($X$8*X38+Z38+$X$8*X41+Z41)))</f>
        <v>67.214436598403481</v>
      </c>
      <c r="AE41" s="218">
        <f t="shared" ref="AE41" si="52">20*LOG(((($X$8*X38+Z38-$X$8*Y41-Z41)^2+($X$8*Y38+AA38-$X$8*Y41-AA41)^2)/(($X$8*X38+Z38+$X$8*X41+Z41)^2+($X$8*Y38+AA38+$X$8*Y41+AA41)^2))^0.5)</f>
        <v>-7.6313888364693827E-2</v>
      </c>
      <c r="AF41" s="105"/>
      <c r="AG41" s="45">
        <f t="shared" si="12"/>
        <v>0.90449999999999953</v>
      </c>
      <c r="AH41" s="49">
        <f t="shared" si="25"/>
        <v>-16.924080478851522</v>
      </c>
      <c r="AI41" s="50">
        <f t="shared" si="26"/>
        <v>66.803012401858396</v>
      </c>
      <c r="AJ41" s="51"/>
      <c r="AK41" s="11">
        <f t="shared" si="13"/>
        <v>-121.65706540848394</v>
      </c>
      <c r="AL41" s="50">
        <f t="shared" si="41"/>
        <v>-2.123316349692145</v>
      </c>
      <c r="AM41" s="32">
        <f t="shared" si="28"/>
        <v>-8.3562249016891882E-2</v>
      </c>
    </row>
    <row r="42" spans="2:39" ht="18.649999999999999" customHeight="1">
      <c r="AE42" s="33"/>
      <c r="AF42" s="105"/>
      <c r="AG42" s="45">
        <f t="shared" si="12"/>
        <v>0.90499999999999947</v>
      </c>
      <c r="AH42" s="49">
        <f t="shared" si="25"/>
        <v>-16.868840657305675</v>
      </c>
      <c r="AI42" s="50">
        <f t="shared" si="26"/>
        <v>66.742183869154161</v>
      </c>
      <c r="AJ42" s="51"/>
      <c r="AK42" s="11">
        <f t="shared" si="13"/>
        <v>-122.72973177998311</v>
      </c>
      <c r="AL42" s="50">
        <f t="shared" si="41"/>
        <v>-2.142037909650226</v>
      </c>
      <c r="AM42" s="32">
        <f t="shared" si="28"/>
        <v>-8.4668066563956965E-2</v>
      </c>
    </row>
    <row r="43" spans="2:39" ht="18.649999999999999" customHeight="1" thickBot="1">
      <c r="E43" s="21" t="s">
        <v>0</v>
      </c>
      <c r="J43" s="21" t="s">
        <v>1</v>
      </c>
      <c r="O43" s="21" t="s">
        <v>2</v>
      </c>
      <c r="T43" s="21" t="s">
        <v>3</v>
      </c>
      <c r="Y43" s="21" t="s">
        <v>4</v>
      </c>
      <c r="AF43" s="105"/>
      <c r="AG43" s="45">
        <f t="shared" si="12"/>
        <v>0.90549999999999942</v>
      </c>
      <c r="AH43" s="49">
        <f t="shared" si="25"/>
        <v>-16.813399554485322</v>
      </c>
      <c r="AI43" s="50">
        <f t="shared" si="26"/>
        <v>66.680819003264176</v>
      </c>
      <c r="AJ43" s="51"/>
      <c r="AK43" s="11">
        <f t="shared" si="13"/>
        <v>-123.81843108202816</v>
      </c>
      <c r="AL43" s="50">
        <f t="shared" si="41"/>
        <v>-2.1610392970350762</v>
      </c>
      <c r="AM43" s="32">
        <f t="shared" si="28"/>
        <v>-8.5792593198548733E-2</v>
      </c>
    </row>
    <row r="44" spans="2:39" ht="18.649999999999999" customHeight="1" thickBot="1">
      <c r="B44" s="20"/>
      <c r="D44" s="235" t="s">
        <v>6</v>
      </c>
      <c r="E44" s="236"/>
      <c r="F44" s="237" t="s">
        <v>7</v>
      </c>
      <c r="G44" s="238"/>
      <c r="I44" s="235" t="s">
        <v>8</v>
      </c>
      <c r="J44" s="236"/>
      <c r="K44" s="237" t="s">
        <v>9</v>
      </c>
      <c r="L44" s="238"/>
      <c r="N44" s="235" t="s">
        <v>10</v>
      </c>
      <c r="O44" s="236"/>
      <c r="P44" s="237" t="s">
        <v>11</v>
      </c>
      <c r="Q44" s="238"/>
      <c r="S44" s="235" t="s">
        <v>6</v>
      </c>
      <c r="T44" s="236"/>
      <c r="U44" s="237" t="s">
        <v>7</v>
      </c>
      <c r="V44" s="238"/>
      <c r="X44" s="235" t="s">
        <v>10</v>
      </c>
      <c r="Y44" s="236"/>
      <c r="Z44" s="237" t="s">
        <v>11</v>
      </c>
      <c r="AA44" s="238"/>
      <c r="AB44" s="4"/>
      <c r="AC44" s="212" t="s">
        <v>70</v>
      </c>
      <c r="AE44" s="213" t="s">
        <v>37</v>
      </c>
      <c r="AF44" s="105"/>
      <c r="AG44" s="45">
        <f t="shared" si="12"/>
        <v>0.90599999999999936</v>
      </c>
      <c r="AH44" s="49">
        <f t="shared" si="25"/>
        <v>-16.757755218442764</v>
      </c>
      <c r="AI44" s="50">
        <f t="shared" si="26"/>
        <v>66.618909787723169</v>
      </c>
      <c r="AJ44" s="51"/>
      <c r="AK44" s="11">
        <f t="shared" si="13"/>
        <v>-124.92348028608501</v>
      </c>
      <c r="AL44" s="50">
        <f t="shared" si="41"/>
        <v>-2.180326044042411</v>
      </c>
      <c r="AM44" s="32">
        <f t="shared" si="28"/>
        <v>-8.6936228215397662E-2</v>
      </c>
    </row>
    <row r="45" spans="2:39" ht="18.649999999999999" customHeight="1" thickTop="1" thickBot="1">
      <c r="B45" s="40">
        <f>B38+$E$5</f>
        <v>0.90149999999999986</v>
      </c>
      <c r="D45" s="24">
        <v>1</v>
      </c>
      <c r="E45" s="25">
        <v>0</v>
      </c>
      <c r="F45" s="26">
        <v>0</v>
      </c>
      <c r="G45" s="27">
        <f t="shared" ref="G45" si="53">-1/($E$8*$B45)</f>
        <v>-7.6185600312056216</v>
      </c>
      <c r="I45" s="24">
        <v>1</v>
      </c>
      <c r="J45" s="28">
        <v>0</v>
      </c>
      <c r="K45" s="26">
        <v>0</v>
      </c>
      <c r="L45" s="27">
        <v>0</v>
      </c>
      <c r="N45" s="24">
        <f t="shared" ref="N45" si="54">D45*I45+F45*I48-E45*J45-G45*J48</f>
        <v>-2.8289870112758808</v>
      </c>
      <c r="O45" s="28">
        <f t="shared" ref="O45" si="55">(D45*J45+E45*I45+F45*J48+G45*I48)</f>
        <v>0</v>
      </c>
      <c r="P45" s="26">
        <f t="shared" ref="P45" si="56">D45*K45+F45*K48-E45*L45-G45*L48</f>
        <v>0</v>
      </c>
      <c r="Q45" s="27">
        <f t="shared" ref="Q45" si="57">(D45*L45+E45*K45+F45*L48+G45*K48)</f>
        <v>-7.6185600312056216</v>
      </c>
      <c r="S45" s="24">
        <v>1</v>
      </c>
      <c r="T45" s="25">
        <v>0</v>
      </c>
      <c r="U45" s="26">
        <v>0</v>
      </c>
      <c r="V45" s="27">
        <f t="shared" ref="V45" si="58">-1/($T$8*$B45)</f>
        <v>-7.6185600312056216</v>
      </c>
      <c r="X45" s="24">
        <f t="shared" ref="X45" si="59">N45*S45+P45*S48-O45*T45-Q45*T48</f>
        <v>-2.8289870112758808</v>
      </c>
      <c r="Y45" s="28">
        <f t="shared" ref="Y45" si="60">(N45*T45+O45*S45+P45*T48+Q45*S48)</f>
        <v>0</v>
      </c>
      <c r="Z45" s="26">
        <f t="shared" ref="Z45" si="61">N45*U45+P45*U48-O45*V45-Q45*V48</f>
        <v>0</v>
      </c>
      <c r="AA45" s="27">
        <f t="shared" ref="AA45" si="62">(N45*V45+O45*U45+P45*V48+Q45*U48)</f>
        <v>13.934247341700651</v>
      </c>
      <c r="AB45" s="8"/>
      <c r="AC45" s="214">
        <f t="shared" ref="AC45" si="63">20*LOG((2*$X$8)/(($X$8*X45+Z45+$Z$8*X48+Z48)^2+($X$8*Y45+AA45+$X$8*Y48+AA48)^2)^0.5)</f>
        <v>-17.251398648639164</v>
      </c>
      <c r="AE45" s="215">
        <f t="shared" ref="AE45" si="64">((X45^2+Y45^2)/(X48^2+Y48^2))^0.5</f>
        <v>5.6288536130929643</v>
      </c>
      <c r="AF45" s="105"/>
      <c r="AG45" s="45">
        <f t="shared" si="12"/>
        <v>0.90649999999999931</v>
      </c>
      <c r="AH45" s="49">
        <f t="shared" si="25"/>
        <v>-16.701905671298707</v>
      </c>
      <c r="AI45" s="50">
        <f t="shared" si="26"/>
        <v>66.556448047580133</v>
      </c>
      <c r="AJ45" s="51"/>
      <c r="AK45" s="11">
        <f t="shared" si="13"/>
        <v>-126.04520413050547</v>
      </c>
      <c r="AL45" s="50">
        <f t="shared" si="41"/>
        <v>-2.1999038184256769</v>
      </c>
      <c r="AM45" s="32">
        <f t="shared" si="28"/>
        <v>-8.8099381325943818E-2</v>
      </c>
    </row>
    <row r="46" spans="2:39" ht="18.649999999999999" customHeight="1" thickBot="1">
      <c r="D46" s="30"/>
      <c r="G46" s="31"/>
      <c r="I46" s="30"/>
      <c r="K46" s="239" t="s">
        <v>15</v>
      </c>
      <c r="L46" s="240"/>
      <c r="N46" s="30"/>
      <c r="P46" s="239" t="s">
        <v>17</v>
      </c>
      <c r="Q46" s="240"/>
      <c r="S46" s="30"/>
      <c r="V46" s="31"/>
      <c r="X46" s="30"/>
      <c r="AA46" s="31"/>
      <c r="AE46" s="216"/>
      <c r="AF46" s="105"/>
      <c r="AG46" s="45">
        <f t="shared" si="12"/>
        <v>0.90699999999999925</v>
      </c>
      <c r="AH46" s="49">
        <f t="shared" si="25"/>
        <v>-16.64584890880889</v>
      </c>
      <c r="AI46" s="50">
        <f t="shared" si="26"/>
        <v>66.493425445514887</v>
      </c>
      <c r="AJ46" s="51"/>
      <c r="AK46" s="11">
        <f t="shared" si="13"/>
        <v>-127.18393534642283</v>
      </c>
      <c r="AL46" s="50">
        <f t="shared" si="41"/>
        <v>-2.2197784274386732</v>
      </c>
      <c r="AM46" s="32">
        <f t="shared" si="28"/>
        <v>-8.9282472980762181E-2</v>
      </c>
    </row>
    <row r="47" spans="2:39" ht="18.649999999999999" customHeight="1" thickBot="1">
      <c r="D47" s="235" t="s">
        <v>12</v>
      </c>
      <c r="E47" s="236"/>
      <c r="F47" s="237" t="s">
        <v>13</v>
      </c>
      <c r="G47" s="238"/>
      <c r="I47" s="235" t="s">
        <v>14</v>
      </c>
      <c r="J47" s="236"/>
      <c r="K47" s="241"/>
      <c r="L47" s="242"/>
      <c r="N47" s="235" t="s">
        <v>16</v>
      </c>
      <c r="O47" s="236"/>
      <c r="P47" s="241"/>
      <c r="Q47" s="242"/>
      <c r="S47" s="235" t="s">
        <v>12</v>
      </c>
      <c r="T47" s="236"/>
      <c r="U47" s="237" t="s">
        <v>13</v>
      </c>
      <c r="V47" s="238"/>
      <c r="X47" s="235" t="s">
        <v>16</v>
      </c>
      <c r="Y47" s="236"/>
      <c r="Z47" s="237" t="s">
        <v>17</v>
      </c>
      <c r="AA47" s="238"/>
      <c r="AB47" s="4"/>
      <c r="AC47" s="37" t="s">
        <v>71</v>
      </c>
      <c r="AE47" s="217" t="s">
        <v>72</v>
      </c>
      <c r="AF47" s="105"/>
      <c r="AG47" s="45">
        <f t="shared" si="12"/>
        <v>0.9074999999999992</v>
      </c>
      <c r="AH47" s="49">
        <f t="shared" si="25"/>
        <v>-16.589582899922341</v>
      </c>
      <c r="AI47" s="50">
        <f t="shared" si="26"/>
        <v>66.429833477841683</v>
      </c>
      <c r="AJ47" s="51"/>
      <c r="AK47" s="11">
        <f t="shared" si="13"/>
        <v>-128.34001489180471</v>
      </c>
      <c r="AL47" s="50">
        <f t="shared" si="41"/>
        <v>-2.2399558219205464</v>
      </c>
      <c r="AM47" s="32">
        <f t="shared" si="28"/>
        <v>-9.0485934703534276E-2</v>
      </c>
    </row>
    <row r="48" spans="2:39" ht="18.649999999999999" customHeight="1" thickTop="1" thickBot="1">
      <c r="D48" s="24">
        <v>0</v>
      </c>
      <c r="E48" s="28">
        <v>0</v>
      </c>
      <c r="F48" s="26">
        <v>1</v>
      </c>
      <c r="G48" s="27">
        <v>0</v>
      </c>
      <c r="I48" s="24">
        <v>0</v>
      </c>
      <c r="J48" s="28">
        <f t="shared" ref="J48" si="65">IF(0=(1-$J$8*$K$8*$B45^2),0,-1*(1-$J$8*$K$8*$B45^2)/($B45*$K$8))</f>
        <v>-0.50258670872085409</v>
      </c>
      <c r="K48" s="26">
        <v>1</v>
      </c>
      <c r="L48" s="27">
        <v>0</v>
      </c>
      <c r="N48" s="24">
        <f t="shared" ref="N48" si="66">D48*I45+F48*I48-E48*J45-G48*J48</f>
        <v>0</v>
      </c>
      <c r="O48" s="28">
        <f t="shared" ref="O48" si="67">(D48*J45+E48*I45+F48*J48+G48*I48)</f>
        <v>-0.50258670872085409</v>
      </c>
      <c r="P48" s="26">
        <f t="shared" ref="P48" si="68">D48*K45+F48*K48-E48*L45-G48*L48</f>
        <v>1</v>
      </c>
      <c r="Q48" s="27">
        <f t="shared" ref="Q48" si="69">(D48*L45+E48*K45+F48*L48+G48*K48)</f>
        <v>0</v>
      </c>
      <c r="S48" s="24">
        <v>0</v>
      </c>
      <c r="T48" s="28">
        <v>0</v>
      </c>
      <c r="U48" s="26">
        <v>1</v>
      </c>
      <c r="V48" s="27">
        <v>0</v>
      </c>
      <c r="X48" s="24">
        <f t="shared" ref="X48" si="70">N48*S45+P48*S48-O48*T45-Q48*T48</f>
        <v>0</v>
      </c>
      <c r="Y48" s="28">
        <f t="shared" ref="Y48" si="71">(N48*T45+O48*S45+P48*T48+Q48*S48)</f>
        <v>-0.50258670872085409</v>
      </c>
      <c r="Z48" s="26">
        <f t="shared" ref="Z48" si="72">N48*U45+P48*U48-O48*V45-Q48*V48</f>
        <v>-2.8289870112758808</v>
      </c>
      <c r="AA48" s="27">
        <f t="shared" ref="AA48" si="73">(N48*V45+O48*U45+P48*V48+Q48*U48)</f>
        <v>0</v>
      </c>
      <c r="AB48" s="8"/>
      <c r="AC48" s="39">
        <f t="shared" ref="AC48" si="74">(180/PI())*ATAN(-1*(($X$8*Y45+AA45+$X$8*Y48+AA48)/($X$8*X45+Z45+$X$8*X48+Z48)))</f>
        <v>67.157150483232002</v>
      </c>
      <c r="AE48" s="218">
        <f t="shared" ref="AE48" si="75">20*LOG(((($X$8*X45+Z45-$X$8*Y48-Z48)^2+($X$8*Y45+AA45-$X$8*Y48-AA48)^2)/(($X$8*X45+Z45+$X$8*X48+Z48)^2+($X$8*Y45+AA45+$X$8*Y48+AA48)^2))^0.5)</f>
        <v>-7.7299110316600056E-2</v>
      </c>
      <c r="AF48" s="105"/>
      <c r="AG48" s="45">
        <f t="shared" si="12"/>
        <v>0.90799999999999914</v>
      </c>
      <c r="AH48" s="49">
        <f t="shared" si="25"/>
        <v>-16.53310558633148</v>
      </c>
      <c r="AI48" s="50">
        <f t="shared" si="26"/>
        <v>66.365663470395788</v>
      </c>
      <c r="AJ48" s="51"/>
      <c r="AK48" s="11">
        <f t="shared" si="13"/>
        <v>-129.51379219298082</v>
      </c>
      <c r="AL48" s="50">
        <f t="shared" si="41"/>
        <v>-2.2604421005112423</v>
      </c>
      <c r="AM48" s="32">
        <f t="shared" si="28"/>
        <v>-9.1710209437081885E-2</v>
      </c>
    </row>
    <row r="49" spans="2:39" ht="18.649999999999999" customHeight="1">
      <c r="AE49" s="33"/>
      <c r="AF49" s="105"/>
      <c r="AG49" s="45">
        <f t="shared" si="12"/>
        <v>0.90849999999999909</v>
      </c>
      <c r="AH49" s="49">
        <f t="shared" si="25"/>
        <v>-16.47641488201366</v>
      </c>
      <c r="AI49" s="50">
        <f t="shared" si="26"/>
        <v>66.300906574299304</v>
      </c>
      <c r="AJ49" s="51"/>
      <c r="AK49" s="11">
        <f t="shared" si="13"/>
        <v>-130.70562539444114</v>
      </c>
      <c r="AL49" s="50">
        <f t="shared" si="41"/>
        <v>-2.2812435140113099</v>
      </c>
      <c r="AM49" s="32">
        <f t="shared" si="28"/>
        <v>-9.2955751901899072E-2</v>
      </c>
    </row>
    <row r="50" spans="2:39" ht="18.649999999999999" customHeight="1" thickBot="1">
      <c r="E50" s="21" t="s">
        <v>0</v>
      </c>
      <c r="J50" s="21" t="s">
        <v>1</v>
      </c>
      <c r="O50" s="21" t="s">
        <v>2</v>
      </c>
      <c r="T50" s="21" t="s">
        <v>3</v>
      </c>
      <c r="Y50" s="21" t="s">
        <v>4</v>
      </c>
      <c r="AF50" s="105"/>
      <c r="AG50" s="45">
        <f t="shared" si="12"/>
        <v>0.90899999999999903</v>
      </c>
      <c r="AH50" s="49">
        <f t="shared" si="25"/>
        <v>-16.419508672764152</v>
      </c>
      <c r="AI50" s="50">
        <f t="shared" si="26"/>
        <v>66.235553761602091</v>
      </c>
      <c r="AJ50" s="51"/>
      <c r="AK50" s="11">
        <f t="shared" si="13"/>
        <v>-131.91588161707588</v>
      </c>
      <c r="AL50" s="50">
        <f t="shared" si="41"/>
        <v>-2.3023664698890354</v>
      </c>
      <c r="AM50" s="32">
        <f t="shared" si="28"/>
        <v>-9.422302896773993E-2</v>
      </c>
    </row>
    <row r="51" spans="2:39" ht="18.649999999999999" customHeight="1" thickBot="1">
      <c r="B51" s="20"/>
      <c r="D51" s="235" t="s">
        <v>6</v>
      </c>
      <c r="E51" s="236"/>
      <c r="F51" s="237" t="s">
        <v>7</v>
      </c>
      <c r="G51" s="238"/>
      <c r="I51" s="235" t="s">
        <v>8</v>
      </c>
      <c r="J51" s="236"/>
      <c r="K51" s="237" t="s">
        <v>9</v>
      </c>
      <c r="L51" s="238"/>
      <c r="N51" s="235" t="s">
        <v>10</v>
      </c>
      <c r="O51" s="236"/>
      <c r="P51" s="237" t="s">
        <v>11</v>
      </c>
      <c r="Q51" s="238"/>
      <c r="S51" s="235" t="s">
        <v>6</v>
      </c>
      <c r="T51" s="236"/>
      <c r="U51" s="237" t="s">
        <v>7</v>
      </c>
      <c r="V51" s="238"/>
      <c r="X51" s="235" t="s">
        <v>10</v>
      </c>
      <c r="Y51" s="236"/>
      <c r="Z51" s="237" t="s">
        <v>11</v>
      </c>
      <c r="AA51" s="238"/>
      <c r="AB51" s="4"/>
      <c r="AC51" s="212" t="s">
        <v>70</v>
      </c>
      <c r="AE51" s="213" t="s">
        <v>37</v>
      </c>
      <c r="AF51" s="105"/>
      <c r="AG51" s="45">
        <f t="shared" si="12"/>
        <v>0.90949999999999898</v>
      </c>
      <c r="AH51" s="49">
        <f t="shared" si="25"/>
        <v>-16.362384815720333</v>
      </c>
      <c r="AI51" s="50">
        <f t="shared" si="26"/>
        <v>66.16959582079356</v>
      </c>
      <c r="AJ51" s="51"/>
      <c r="AK51" s="11">
        <f t="shared" si="13"/>
        <v>-133.14493722585087</v>
      </c>
      <c r="AL51" s="50">
        <f t="shared" si="41"/>
        <v>-2.3238175369522627</v>
      </c>
      <c r="AM51" s="32">
        <f t="shared" si="28"/>
        <v>-9.5512520038796414E-2</v>
      </c>
    </row>
    <row r="52" spans="2:39" ht="18.649999999999999" customHeight="1" thickTop="1" thickBot="1">
      <c r="B52" s="40">
        <f>B45+$E$5</f>
        <v>0.9019999999999998</v>
      </c>
      <c r="D52" s="24">
        <v>1</v>
      </c>
      <c r="E52" s="25">
        <v>0</v>
      </c>
      <c r="F52" s="26">
        <v>0</v>
      </c>
      <c r="G52" s="27">
        <f t="shared" ref="G52" si="76">-1/($E$8*$B52)</f>
        <v>-7.6143368826295665</v>
      </c>
      <c r="I52" s="24">
        <v>1</v>
      </c>
      <c r="J52" s="28">
        <v>0</v>
      </c>
      <c r="K52" s="26">
        <v>0</v>
      </c>
      <c r="L52" s="27">
        <v>0</v>
      </c>
      <c r="N52" s="24">
        <f t="shared" ref="N52" si="77">D52*I52+F52*I55-E52*J52-G52*J55</f>
        <v>-2.8181586152363178</v>
      </c>
      <c r="O52" s="28">
        <f t="shared" ref="O52" si="78">(D52*J52+E52*I52+F52*J55+G52*I55)</f>
        <v>0</v>
      </c>
      <c r="P52" s="26">
        <f t="shared" ref="P52" si="79">D52*K52+F52*K55-E52*L52-G52*L55</f>
        <v>0</v>
      </c>
      <c r="Q52" s="27">
        <f t="shared" ref="Q52" si="80">(D52*L52+E52*K52+F52*L55+G52*K55)</f>
        <v>-7.6143368826295665</v>
      </c>
      <c r="S52" s="24">
        <v>1</v>
      </c>
      <c r="T52" s="25">
        <v>0</v>
      </c>
      <c r="U52" s="26">
        <v>0</v>
      </c>
      <c r="V52" s="27">
        <f t="shared" ref="V52" si="81">-1/($T$8*$B52)</f>
        <v>-7.6143368826295665</v>
      </c>
      <c r="X52" s="24">
        <f t="shared" ref="X52" si="82">N52*S52+P52*S55-O52*T52-Q52*T55</f>
        <v>-2.8181586152363178</v>
      </c>
      <c r="Y52" s="28">
        <f t="shared" ref="Y52" si="83">(N52*T52+O52*S52+P52*T55+Q52*S55)</f>
        <v>0</v>
      </c>
      <c r="Z52" s="26">
        <f t="shared" ref="Z52" si="84">N52*U52+P52*U55-O52*V52-Q52*V55</f>
        <v>0</v>
      </c>
      <c r="AA52" s="27">
        <f t="shared" ref="AA52" si="85">(N52*V52+O52*U52+P52*V55+Q52*U55)</f>
        <v>13.844072202464595</v>
      </c>
      <c r="AB52" s="8"/>
      <c r="AC52" s="214">
        <f t="shared" ref="AC52" si="86">20*LOG((2*$X$8)/(($X$8*X52+Z52+$Z$8*X55+Z55)^2+($X$8*Y52+AA52+$X$8*Y55+AA55)^2)^0.5)</f>
        <v>-17.197326923376803</v>
      </c>
      <c r="AE52" s="215">
        <f t="shared" ref="AE52" si="87">((X52^2+Y52^2)/(X55^2+Y55^2))^0.5</f>
        <v>5.6200936753818</v>
      </c>
      <c r="AF52" s="105"/>
      <c r="AG52" s="45">
        <f t="shared" si="12"/>
        <v>0.90999999999999892</v>
      </c>
      <c r="AH52" s="49">
        <f t="shared" si="25"/>
        <v>-16.305041138876895</v>
      </c>
      <c r="AI52" s="50">
        <f t="shared" si="26"/>
        <v>66.103023352180642</v>
      </c>
      <c r="AJ52" s="51"/>
      <c r="AK52" s="11">
        <f t="shared" si="13"/>
        <v>-134.393178105413</v>
      </c>
      <c r="AL52" s="50">
        <f t="shared" si="41"/>
        <v>-2.3456034501586118</v>
      </c>
      <c r="AM52" s="32">
        <f t="shared" si="28"/>
        <v>-9.682471745299405E-2</v>
      </c>
    </row>
    <row r="53" spans="2:39" ht="18.649999999999999" customHeight="1" thickBot="1">
      <c r="D53" s="30"/>
      <c r="G53" s="31"/>
      <c r="I53" s="30"/>
      <c r="K53" s="239" t="s">
        <v>15</v>
      </c>
      <c r="L53" s="240"/>
      <c r="N53" s="30"/>
      <c r="P53" s="239" t="s">
        <v>17</v>
      </c>
      <c r="Q53" s="240"/>
      <c r="S53" s="30"/>
      <c r="V53" s="31"/>
      <c r="X53" s="30"/>
      <c r="AA53" s="31"/>
      <c r="AE53" s="216"/>
      <c r="AF53" s="105"/>
      <c r="AG53" s="45">
        <f t="shared" si="12"/>
        <v>0.91049999999999887</v>
      </c>
      <c r="AH53" s="49">
        <f t="shared" si="25"/>
        <v>-16.247475440592105</v>
      </c>
      <c r="AI53" s="50">
        <f t="shared" si="26"/>
        <v>66.035826763127943</v>
      </c>
      <c r="AJ53" s="51"/>
      <c r="AK53" s="11">
        <f t="shared" si="13"/>
        <v>-135.66099994629684</v>
      </c>
      <c r="AL53" s="50">
        <f t="shared" si="41"/>
        <v>-2.3677311156107304</v>
      </c>
      <c r="AM53" s="32">
        <f t="shared" si="28"/>
        <v>-9.8160126896061281E-2</v>
      </c>
    </row>
    <row r="54" spans="2:39" ht="18.649999999999999" customHeight="1" thickBot="1">
      <c r="D54" s="235" t="s">
        <v>12</v>
      </c>
      <c r="E54" s="236"/>
      <c r="F54" s="237" t="s">
        <v>13</v>
      </c>
      <c r="G54" s="238"/>
      <c r="I54" s="235" t="s">
        <v>14</v>
      </c>
      <c r="J54" s="236"/>
      <c r="K54" s="241"/>
      <c r="L54" s="242"/>
      <c r="N54" s="235" t="s">
        <v>16</v>
      </c>
      <c r="O54" s="236"/>
      <c r="P54" s="241"/>
      <c r="Q54" s="242"/>
      <c r="S54" s="235" t="s">
        <v>12</v>
      </c>
      <c r="T54" s="236"/>
      <c r="U54" s="237" t="s">
        <v>13</v>
      </c>
      <c r="V54" s="238"/>
      <c r="X54" s="235" t="s">
        <v>16</v>
      </c>
      <c r="Y54" s="236"/>
      <c r="Z54" s="237" t="s">
        <v>17</v>
      </c>
      <c r="AA54" s="238"/>
      <c r="AB54" s="4"/>
      <c r="AC54" s="37" t="s">
        <v>71</v>
      </c>
      <c r="AE54" s="217" t="s">
        <v>72</v>
      </c>
      <c r="AF54" s="105"/>
      <c r="AG54" s="45">
        <f t="shared" si="12"/>
        <v>0.91099999999999881</v>
      </c>
      <c r="AH54" s="49">
        <f t="shared" si="25"/>
        <v>-16.189685489084745</v>
      </c>
      <c r="AI54" s="50">
        <f t="shared" si="26"/>
        <v>65.967996263154802</v>
      </c>
      <c r="AJ54" s="51"/>
      <c r="AK54" s="11">
        <f t="shared" si="13"/>
        <v>-136.94880854087987</v>
      </c>
      <c r="AL54" s="50">
        <f t="shared" si="41"/>
        <v>-2.3902076157216849</v>
      </c>
      <c r="AM54" s="32">
        <f t="shared" si="28"/>
        <v>-9.9519267830924851E-2</v>
      </c>
    </row>
    <row r="55" spans="2:39" ht="18.649999999999999" customHeight="1" thickTop="1" thickBot="1">
      <c r="D55" s="24">
        <v>0</v>
      </c>
      <c r="E55" s="28">
        <v>0</v>
      </c>
      <c r="F55" s="26">
        <v>1</v>
      </c>
      <c r="G55" s="27">
        <v>0</v>
      </c>
      <c r="I55" s="24">
        <v>0</v>
      </c>
      <c r="J55" s="28">
        <f t="shared" ref="J55" si="88">IF(0=(1-$J$8*$K$8*$B52^2),0,-1*(1-$J$8*$K$8*$B52^2)/($B52*$K$8))</f>
        <v>-0.50144335272932383</v>
      </c>
      <c r="K55" s="26">
        <v>1</v>
      </c>
      <c r="L55" s="27">
        <v>0</v>
      </c>
      <c r="N55" s="24">
        <f t="shared" ref="N55" si="89">D55*I52+F55*I55-E55*J52-G55*J55</f>
        <v>0</v>
      </c>
      <c r="O55" s="28">
        <f t="shared" ref="O55" si="90">(D55*J52+E55*I52+F55*J55+G55*I55)</f>
        <v>-0.50144335272932383</v>
      </c>
      <c r="P55" s="26">
        <f t="shared" ref="P55" si="91">D55*K52+F55*K55-E55*L52-G55*L55</f>
        <v>1</v>
      </c>
      <c r="Q55" s="27">
        <f t="shared" ref="Q55" si="92">(D55*L52+E55*K52+F55*L55+G55*K55)</f>
        <v>0</v>
      </c>
      <c r="S55" s="24">
        <v>0</v>
      </c>
      <c r="T55" s="28">
        <v>0</v>
      </c>
      <c r="U55" s="26">
        <v>1</v>
      </c>
      <c r="V55" s="27">
        <v>0</v>
      </c>
      <c r="X55" s="24">
        <f t="shared" ref="X55" si="93">N55*S52+P55*S55-O55*T52-Q55*T55</f>
        <v>0</v>
      </c>
      <c r="Y55" s="28">
        <f t="shared" ref="Y55" si="94">(N55*T52+O55*S52+P55*T55+Q55*S55)</f>
        <v>-0.50144335272932383</v>
      </c>
      <c r="Z55" s="26">
        <f t="shared" ref="Z55" si="95">N55*U52+P55*U55-O55*V52-Q55*V55</f>
        <v>-2.8181586152363178</v>
      </c>
      <c r="AA55" s="27">
        <f t="shared" ref="AA55" si="96">(N55*V52+O55*U52+P55*V55+Q55*U55)</f>
        <v>0</v>
      </c>
      <c r="AB55" s="8"/>
      <c r="AC55" s="39">
        <f t="shared" ref="AC55" si="97">(180/PI())*ATAN(-1*(($X$8*Y52+AA52+$X$8*Y55+AA55)/($X$8*X52+Z52+$X$8*X55+Z55)))</f>
        <v>67.099380016617957</v>
      </c>
      <c r="AE55" s="218">
        <f t="shared" ref="AE55" si="98">20*LOG(((($X$8*X52+Z52-$X$8*Y55-Z55)^2+($X$8*Y52+AA52-$X$8*Y55-AA55)^2)/(($X$8*X52+Z52+$X$8*X55+Z55)^2+($X$8*Y52+AA52+$X$8*Y55+AA55)^2))^0.5)</f>
        <v>-7.8300513105731245E-2</v>
      </c>
      <c r="AF55" s="105"/>
      <c r="AG55" s="45">
        <f t="shared" si="12"/>
        <v>0.91149999999999876</v>
      </c>
      <c r="AH55" s="49">
        <f t="shared" si="25"/>
        <v>-16.131669021921624</v>
      </c>
      <c r="AI55" s="50">
        <f t="shared" si="26"/>
        <v>65.89952185888437</v>
      </c>
      <c r="AJ55" s="51"/>
      <c r="AK55" s="11">
        <f t="shared" si="13"/>
        <v>-138.25702008894427</v>
      </c>
      <c r="AL55" s="50">
        <f t="shared" si="41"/>
        <v>-2.4130402145480208</v>
      </c>
      <c r="AM55" s="32">
        <f t="shared" si="28"/>
        <v>-0.10090267394312094</v>
      </c>
    </row>
    <row r="56" spans="2:39" ht="18.649999999999999" customHeight="1">
      <c r="AE56" s="33"/>
      <c r="AF56" s="105"/>
      <c r="AG56" s="45">
        <f t="shared" si="12"/>
        <v>0.9119999999999987</v>
      </c>
      <c r="AH56" s="49">
        <f t="shared" si="25"/>
        <v>-16.073423745495646</v>
      </c>
      <c r="AI56" s="50">
        <f t="shared" si="26"/>
        <v>65.830393348839905</v>
      </c>
      <c r="AJ56" s="51"/>
      <c r="AK56" s="11">
        <f t="shared" si="13"/>
        <v>-139.58606151452219</v>
      </c>
      <c r="AL56" s="50">
        <f t="shared" si="41"/>
        <v>-2.4362363633197548</v>
      </c>
      <c r="AM56" s="32">
        <f t="shared" si="28"/>
        <v>-0.10231089360287589</v>
      </c>
    </row>
    <row r="57" spans="2:39" ht="18.649999999999999" customHeight="1" thickBot="1">
      <c r="E57" s="21" t="s">
        <v>0</v>
      </c>
      <c r="J57" s="21" t="s">
        <v>1</v>
      </c>
      <c r="O57" s="21" t="s">
        <v>2</v>
      </c>
      <c r="T57" s="21" t="s">
        <v>3</v>
      </c>
      <c r="Y57" s="21" t="s">
        <v>4</v>
      </c>
      <c r="AF57" s="105"/>
      <c r="AG57" s="45">
        <f t="shared" si="12"/>
        <v>0.91249999999999865</v>
      </c>
      <c r="AH57" s="49">
        <f t="shared" si="25"/>
        <v>-16.014947334494149</v>
      </c>
      <c r="AI57" s="50">
        <f t="shared" si="26"/>
        <v>65.760600318082652</v>
      </c>
      <c r="AJ57" s="51"/>
      <c r="AK57" s="11">
        <f t="shared" si="13"/>
        <v>-140.93637079385377</v>
      </c>
      <c r="AL57" s="50">
        <f t="shared" si="41"/>
        <v>-2.4598037061643225</v>
      </c>
      <c r="AM57" s="32">
        <f t="shared" si="28"/>
        <v>-0.10374449034460037</v>
      </c>
    </row>
    <row r="58" spans="2:39" ht="18.649999999999999" customHeight="1" thickBot="1">
      <c r="B58" s="20"/>
      <c r="D58" s="235" t="s">
        <v>6</v>
      </c>
      <c r="E58" s="236"/>
      <c r="F58" s="237" t="s">
        <v>7</v>
      </c>
      <c r="G58" s="238"/>
      <c r="I58" s="235" t="s">
        <v>8</v>
      </c>
      <c r="J58" s="236"/>
      <c r="K58" s="237" t="s">
        <v>9</v>
      </c>
      <c r="L58" s="238"/>
      <c r="N58" s="235" t="s">
        <v>10</v>
      </c>
      <c r="O58" s="236"/>
      <c r="P58" s="237" t="s">
        <v>11</v>
      </c>
      <c r="Q58" s="238"/>
      <c r="S58" s="235" t="s">
        <v>6</v>
      </c>
      <c r="T58" s="236"/>
      <c r="U58" s="237" t="s">
        <v>7</v>
      </c>
      <c r="V58" s="238"/>
      <c r="X58" s="235" t="s">
        <v>10</v>
      </c>
      <c r="Y58" s="236"/>
      <c r="Z58" s="237" t="s">
        <v>11</v>
      </c>
      <c r="AA58" s="238"/>
      <c r="AB58" s="4"/>
      <c r="AC58" s="212" t="s">
        <v>70</v>
      </c>
      <c r="AE58" s="213" t="s">
        <v>37</v>
      </c>
      <c r="AF58" s="105"/>
      <c r="AG58" s="45">
        <f t="shared" si="12"/>
        <v>0.91299999999999859</v>
      </c>
      <c r="AH58" s="49">
        <f t="shared" si="25"/>
        <v>-15.956237431357296</v>
      </c>
      <c r="AI58" s="50">
        <f t="shared" si="26"/>
        <v>65.690132132685733</v>
      </c>
      <c r="AJ58" s="51"/>
      <c r="AK58" s="11">
        <f t="shared" ref="AK58:AK62" si="99">(AI59-AI58)/(AG59-AG58)</f>
        <v>-142.30839729437295</v>
      </c>
      <c r="AL58" s="50">
        <f t="shared" si="41"/>
        <v>-2.4837500860229982</v>
      </c>
      <c r="AM58" s="32">
        <f t="shared" si="28"/>
        <v>-0.10520404336449428</v>
      </c>
    </row>
    <row r="59" spans="2:39" ht="18.649999999999999" customHeight="1" thickTop="1" thickBot="1">
      <c r="B59" s="40">
        <f t="shared" ref="B59" si="100">B52+$E$5</f>
        <v>0.90249999999999975</v>
      </c>
      <c r="D59" s="24">
        <v>1</v>
      </c>
      <c r="E59" s="25">
        <v>0</v>
      </c>
      <c r="F59" s="26">
        <v>0</v>
      </c>
      <c r="G59" s="27">
        <f t="shared" ref="G59" si="101">-1/($E$8*$B59)</f>
        <v>-7.6101184134425148</v>
      </c>
      <c r="I59" s="24">
        <v>1</v>
      </c>
      <c r="J59" s="28">
        <v>0</v>
      </c>
      <c r="K59" s="26">
        <v>0</v>
      </c>
      <c r="L59" s="27">
        <v>0</v>
      </c>
      <c r="N59" s="24">
        <f t="shared" ref="N59" si="102">D59*I59+F59*I62-E59*J59-G59*J62</f>
        <v>-2.8073482115450208</v>
      </c>
      <c r="O59" s="28">
        <f t="shared" ref="O59" si="103">(D59*J59+E59*I59+F59*J62+G59*I62)</f>
        <v>0</v>
      </c>
      <c r="P59" s="26">
        <f t="shared" ref="P59" si="104">D59*K59+F59*K62-E59*L59-G59*L62</f>
        <v>0</v>
      </c>
      <c r="Q59" s="27">
        <f t="shared" ref="Q59" si="105">(D59*L59+E59*K59+F59*L62+G59*K62)</f>
        <v>-7.6101184134425148</v>
      </c>
      <c r="S59" s="24">
        <v>1</v>
      </c>
      <c r="T59" s="25">
        <v>0</v>
      </c>
      <c r="U59" s="26">
        <v>0</v>
      </c>
      <c r="V59" s="27">
        <f t="shared" ref="V59" si="106">-1/($T$8*$B59)</f>
        <v>-7.6101184134425148</v>
      </c>
      <c r="X59" s="24">
        <f t="shared" ref="X59" si="107">N59*S59+P59*S62-O59*T59-Q59*T62</f>
        <v>-2.8073482115450208</v>
      </c>
      <c r="Y59" s="28">
        <f t="shared" ref="Y59" si="108">(N59*T59+O59*S59+P59*T62+Q59*S62)</f>
        <v>0</v>
      </c>
      <c r="Z59" s="26">
        <f t="shared" ref="Z59" si="109">N59*U59+P59*U62-O59*V59-Q59*V62</f>
        <v>0</v>
      </c>
      <c r="AA59" s="27">
        <f t="shared" ref="AA59" si="110">(N59*V59+O59*U59+P59*V62+Q59*U62)</f>
        <v>13.75413390418116</v>
      </c>
      <c r="AB59" s="8"/>
      <c r="AC59" s="214">
        <f t="shared" ref="AC59" si="111">20*LOG((2*$X$8)/(($X$8*X59+Z59+$Z$8*X62+Z62)^2+($X$8*Y59+AA59+$X$8*Y62+AA62)^2)^0.5)</f>
        <v>-17.143065107246503</v>
      </c>
      <c r="AE59" s="215">
        <f t="shared" ref="AE59" si="112">((X59^2+Y59^2)/(X62^2+Y62^2))^0.5</f>
        <v>5.6113208276671047</v>
      </c>
      <c r="AF59" s="105"/>
      <c r="AG59" s="45">
        <f t="shared" si="12"/>
        <v>0.91349999999999854</v>
      </c>
      <c r="AH59" s="49">
        <f t="shared" si="25"/>
        <v>-15.897291645726611</v>
      </c>
      <c r="AI59" s="50">
        <f t="shared" si="26"/>
        <v>65.618977934038554</v>
      </c>
      <c r="AJ59" s="51"/>
      <c r="AK59" s="11">
        <f t="shared" si="99"/>
        <v>-143.70260212608505</v>
      </c>
      <c r="AL59" s="50">
        <f t="shared" si="41"/>
        <v>-2.5080835507835877</v>
      </c>
      <c r="AM59" s="32">
        <f t="shared" si="28"/>
        <v>-0.10669014803707239</v>
      </c>
    </row>
    <row r="60" spans="2:39" ht="18.649999999999999" customHeight="1" thickBot="1">
      <c r="D60" s="30"/>
      <c r="G60" s="31"/>
      <c r="I60" s="30"/>
      <c r="K60" s="239" t="s">
        <v>15</v>
      </c>
      <c r="L60" s="240"/>
      <c r="N60" s="30"/>
      <c r="P60" s="239" t="s">
        <v>17</v>
      </c>
      <c r="Q60" s="240"/>
      <c r="S60" s="30"/>
      <c r="V60" s="31"/>
      <c r="X60" s="30"/>
      <c r="AA60" s="31"/>
      <c r="AE60" s="216"/>
      <c r="AF60" s="105"/>
      <c r="AG60" s="45">
        <f t="shared" si="12"/>
        <v>0.91399999999999848</v>
      </c>
      <c r="AH60" s="49">
        <f t="shared" si="25"/>
        <v>-15.838107553883203</v>
      </c>
      <c r="AI60" s="50">
        <f t="shared" si="26"/>
        <v>65.54712663297552</v>
      </c>
      <c r="AJ60" s="51"/>
      <c r="AK60" s="11">
        <f t="shared" si="99"/>
        <v>-145.11945850536455</v>
      </c>
      <c r="AL60" s="50">
        <f t="shared" si="41"/>
        <v>-2.5328123596299004</v>
      </c>
      <c r="AM60" s="32">
        <f t="shared" si="28"/>
        <v>-0.10820341645143614</v>
      </c>
    </row>
    <row r="61" spans="2:39" ht="18.649999999999999" customHeight="1" thickBot="1">
      <c r="D61" s="235" t="s">
        <v>12</v>
      </c>
      <c r="E61" s="236"/>
      <c r="F61" s="237" t="s">
        <v>13</v>
      </c>
      <c r="G61" s="238"/>
      <c r="I61" s="235" t="s">
        <v>14</v>
      </c>
      <c r="J61" s="236"/>
      <c r="K61" s="241"/>
      <c r="L61" s="242"/>
      <c r="N61" s="235" t="s">
        <v>16</v>
      </c>
      <c r="O61" s="236"/>
      <c r="P61" s="241"/>
      <c r="Q61" s="242"/>
      <c r="S61" s="235" t="s">
        <v>12</v>
      </c>
      <c r="T61" s="236"/>
      <c r="U61" s="237" t="s">
        <v>13</v>
      </c>
      <c r="V61" s="238"/>
      <c r="X61" s="235" t="s">
        <v>16</v>
      </c>
      <c r="Y61" s="236"/>
      <c r="Z61" s="237" t="s">
        <v>17</v>
      </c>
      <c r="AA61" s="238"/>
      <c r="AB61" s="4"/>
      <c r="AC61" s="37" t="s">
        <v>71</v>
      </c>
      <c r="AE61" s="217" t="s">
        <v>72</v>
      </c>
      <c r="AF61" s="105"/>
      <c r="AG61" s="45">
        <f t="shared" si="12"/>
        <v>0.91449999999999843</v>
      </c>
      <c r="AH61" s="49">
        <f t="shared" si="25"/>
        <v>-15.778682698175819</v>
      </c>
      <c r="AI61" s="50">
        <f t="shared" si="26"/>
        <v>65.474566903722845</v>
      </c>
      <c r="AJ61" s="51"/>
      <c r="AK61" s="11">
        <f t="shared" si="99"/>
        <v>-146.55945213171344</v>
      </c>
      <c r="AL61" s="50">
        <f t="shared" si="41"/>
        <v>-2.5579449896174213</v>
      </c>
      <c r="AM61" s="32">
        <f t="shared" si="28"/>
        <v>-0.10974447796810378</v>
      </c>
    </row>
    <row r="62" spans="2:39" ht="18.649999999999999" customHeight="1" thickTop="1" thickBot="1">
      <c r="D62" s="24">
        <v>0</v>
      </c>
      <c r="E62" s="28">
        <v>0</v>
      </c>
      <c r="F62" s="26">
        <v>1</v>
      </c>
      <c r="G62" s="27">
        <v>0</v>
      </c>
      <c r="I62" s="24">
        <v>0</v>
      </c>
      <c r="J62" s="28">
        <f t="shared" ref="J62" si="113">IF(0=(1-$J$8*$K$8*$B59^2),0,-1*(1-$J$8*$K$8*$B59^2)/($B59*$K$8))</f>
        <v>-0.50030078438986181</v>
      </c>
      <c r="K62" s="26">
        <v>1</v>
      </c>
      <c r="L62" s="27">
        <v>0</v>
      </c>
      <c r="N62" s="24">
        <f t="shared" ref="N62" si="114">D62*I59+F62*I62-E62*J59-G62*J62</f>
        <v>0</v>
      </c>
      <c r="O62" s="28">
        <f t="shared" ref="O62" si="115">(D62*J59+E62*I59+F62*J62+G62*I62)</f>
        <v>-0.50030078438986181</v>
      </c>
      <c r="P62" s="26">
        <f t="shared" ref="P62" si="116">D62*K59+F62*K62-E62*L59-G62*L62</f>
        <v>1</v>
      </c>
      <c r="Q62" s="27">
        <f t="shared" ref="Q62" si="117">(D62*L59+E62*K59+F62*L62+G62*K62)</f>
        <v>0</v>
      </c>
      <c r="S62" s="24">
        <v>0</v>
      </c>
      <c r="T62" s="28">
        <v>0</v>
      </c>
      <c r="U62" s="26">
        <v>1</v>
      </c>
      <c r="V62" s="27">
        <v>0</v>
      </c>
      <c r="X62" s="24">
        <f t="shared" ref="X62" si="118">N62*S59+P62*S62-O62*T59-Q62*T62</f>
        <v>0</v>
      </c>
      <c r="Y62" s="28">
        <f t="shared" ref="Y62" si="119">(N62*T59+O62*S59+P62*T62+Q62*S62)</f>
        <v>-0.50030078438986181</v>
      </c>
      <c r="Z62" s="26">
        <f t="shared" ref="Z62" si="120">N62*U59+P62*U62-O62*V59-Q62*V62</f>
        <v>-2.8073482115450208</v>
      </c>
      <c r="AA62" s="27">
        <f t="shared" ref="AA62" si="121">(N62*V59+O62*U59+P62*V62+Q62*U62)</f>
        <v>0</v>
      </c>
      <c r="AB62" s="8"/>
      <c r="AC62" s="39">
        <f t="shared" ref="AC62" si="122">(180/PI())*ATAN(-1*(($X$8*Y59+AA59+$X$8*Y62+AA62)/($X$8*X59+Z59+$X$8*X62+Z62)))</f>
        <v>67.04111819152449</v>
      </c>
      <c r="AE62" s="218">
        <f t="shared" ref="AE62" si="123">20*LOG(((($X$8*X59+Z59-$X$8*Y62-Z62)^2+($X$8*Y59+AA59-$X$8*Y62-AA62)^2)/(($X$8*X59+Z59+$X$8*X62+Z62)^2+($X$8*Y59+AA59+$X$8*Y62+AA62)^2))^0.5)</f>
        <v>-7.9318431256429567E-2</v>
      </c>
      <c r="AF62" s="105"/>
      <c r="AG62" s="45">
        <f t="shared" si="12"/>
        <v>0.91499999999999837</v>
      </c>
      <c r="AH62" s="49">
        <f t="shared" si="25"/>
        <v>-15.71901458643829</v>
      </c>
      <c r="AI62" s="50">
        <f t="shared" si="26"/>
        <v>65.401287177656997</v>
      </c>
      <c r="AJ62" s="51"/>
      <c r="AK62" s="11">
        <f t="shared" si="99"/>
        <v>-148.02308157765009</v>
      </c>
      <c r="AL62" s="50">
        <f t="shared" si="41"/>
        <v>-2.5834901424781567</v>
      </c>
      <c r="AM62" s="32">
        <f t="shared" si="28"/>
        <v>-0.11131397979736224</v>
      </c>
    </row>
    <row r="63" spans="2:39" ht="18.649999999999999" customHeight="1">
      <c r="AE63" s="33"/>
      <c r="AF63" s="105"/>
      <c r="AG63" s="45">
        <f t="shared" si="12"/>
        <v>0.91549999999999832</v>
      </c>
      <c r="AH63" s="49">
        <f t="shared" si="25"/>
        <v>-15.659100691396461</v>
      </c>
      <c r="AI63" s="50">
        <f t="shared" si="26"/>
        <v>65.32727563686818</v>
      </c>
      <c r="AJ63" s="51"/>
      <c r="AK63" s="11">
        <f t="shared" ref="AK63:AK98" si="124">(AI64-AI63)/(AG64-AG63)</f>
        <v>-149.51085869309335</v>
      </c>
      <c r="AL63" s="50">
        <f t="shared" si="41"/>
        <v>-2.6094567516784655</v>
      </c>
      <c r="AM63" s="32">
        <f t="shared" si="28"/>
        <v>-0.11291258760002144</v>
      </c>
    </row>
    <row r="64" spans="2:39" ht="18.649999999999999" customHeight="1" thickBot="1">
      <c r="E64" s="21" t="s">
        <v>0</v>
      </c>
      <c r="J64" s="21" t="s">
        <v>1</v>
      </c>
      <c r="O64" s="21" t="s">
        <v>2</v>
      </c>
      <c r="T64" s="21" t="s">
        <v>3</v>
      </c>
      <c r="Y64" s="21" t="s">
        <v>4</v>
      </c>
      <c r="AF64" s="105"/>
      <c r="AG64" s="45">
        <f t="shared" si="12"/>
        <v>0.91599999999999826</v>
      </c>
      <c r="AH64" s="49">
        <f t="shared" si="25"/>
        <v>-15.598938450064349</v>
      </c>
      <c r="AI64" s="50">
        <f t="shared" si="26"/>
        <v>65.252520207521641</v>
      </c>
      <c r="AJ64" s="51"/>
      <c r="AK64" s="11">
        <f t="shared" si="124"/>
        <v>-151.02330902412817</v>
      </c>
      <c r="AL64" s="50">
        <f t="shared" si="41"/>
        <v>-2.635853989727901</v>
      </c>
      <c r="AM64" s="32">
        <f t="shared" si="28"/>
        <v>-0.11454098611159877</v>
      </c>
    </row>
    <row r="65" spans="2:39" ht="18.649999999999999" customHeight="1" thickBot="1">
      <c r="B65" s="20"/>
      <c r="D65" s="235" t="s">
        <v>6</v>
      </c>
      <c r="E65" s="236"/>
      <c r="F65" s="237" t="s">
        <v>7</v>
      </c>
      <c r="G65" s="238"/>
      <c r="I65" s="235" t="s">
        <v>8</v>
      </c>
      <c r="J65" s="236"/>
      <c r="K65" s="237" t="s">
        <v>9</v>
      </c>
      <c r="L65" s="238"/>
      <c r="N65" s="235" t="s">
        <v>10</v>
      </c>
      <c r="O65" s="236"/>
      <c r="P65" s="237" t="s">
        <v>11</v>
      </c>
      <c r="Q65" s="238"/>
      <c r="S65" s="235" t="s">
        <v>6</v>
      </c>
      <c r="T65" s="236"/>
      <c r="U65" s="237" t="s">
        <v>7</v>
      </c>
      <c r="V65" s="238"/>
      <c r="X65" s="235" t="s">
        <v>10</v>
      </c>
      <c r="Y65" s="236"/>
      <c r="Z65" s="237" t="s">
        <v>11</v>
      </c>
      <c r="AA65" s="238"/>
      <c r="AB65" s="4"/>
      <c r="AC65" s="212" t="s">
        <v>70</v>
      </c>
      <c r="AE65" s="213" t="s">
        <v>37</v>
      </c>
      <c r="AF65" s="105"/>
      <c r="AG65" s="45">
        <f t="shared" si="12"/>
        <v>0.9164999999999982</v>
      </c>
      <c r="AH65" s="49">
        <f t="shared" si="25"/>
        <v>-15.53852526312933</v>
      </c>
      <c r="AI65" s="50">
        <f t="shared" si="26"/>
        <v>65.177008553009586</v>
      </c>
      <c r="AJ65" s="51"/>
      <c r="AK65" s="11">
        <f t="shared" si="124"/>
        <v>-152.56097224683433</v>
      </c>
      <c r="AL65" s="50">
        <f t="shared" si="41"/>
        <v>-2.6626912757509502</v>
      </c>
      <c r="AM65" s="32">
        <f t="shared" si="28"/>
        <v>-0.11619987979094983</v>
      </c>
    </row>
    <row r="66" spans="2:39" ht="18.649999999999999" customHeight="1" thickTop="1" thickBot="1">
      <c r="B66" s="40">
        <f t="shared" ref="B66" si="125">B59+$E$5</f>
        <v>0.90299999999999969</v>
      </c>
      <c r="D66" s="24">
        <v>1</v>
      </c>
      <c r="E66" s="25">
        <v>0</v>
      </c>
      <c r="F66" s="26">
        <v>0</v>
      </c>
      <c r="G66" s="27">
        <f t="shared" ref="G66" si="126">-1/($E$8*$B66)</f>
        <v>-7.6059046158713963</v>
      </c>
      <c r="I66" s="24">
        <v>1</v>
      </c>
      <c r="J66" s="28">
        <v>0</v>
      </c>
      <c r="K66" s="26">
        <v>0</v>
      </c>
      <c r="L66" s="27">
        <v>0</v>
      </c>
      <c r="N66" s="24">
        <f t="shared" ref="N66" si="127">D66*I66+F66*I69-E66*J66-G66*J69</f>
        <v>-2.7965557603628612</v>
      </c>
      <c r="O66" s="28">
        <f t="shared" ref="O66" si="128">(D66*J66+E66*I66+F66*J69+G66*I69)</f>
        <v>0</v>
      </c>
      <c r="P66" s="26">
        <f t="shared" ref="P66" si="129">D66*K66+F66*K69-E66*L66-G66*L69</f>
        <v>0</v>
      </c>
      <c r="Q66" s="27">
        <f t="shared" ref="Q66" si="130">(D66*L66+E66*K66+F66*L69+G66*K69)</f>
        <v>-7.6059046158713963</v>
      </c>
      <c r="S66" s="24">
        <v>1</v>
      </c>
      <c r="T66" s="25">
        <v>0</v>
      </c>
      <c r="U66" s="26">
        <v>0</v>
      </c>
      <c r="V66" s="27">
        <f t="shared" ref="V66" si="131">-1/($T$8*$B66)</f>
        <v>-7.6059046158713963</v>
      </c>
      <c r="X66" s="24">
        <f t="shared" ref="X66" si="132">N66*S66+P66*S69-O66*T66-Q66*T69</f>
        <v>-2.7965557603628612</v>
      </c>
      <c r="Y66" s="28">
        <f t="shared" ref="Y66" si="133">(N66*T66+O66*S66+P66*T69+Q66*S69)</f>
        <v>0</v>
      </c>
      <c r="Z66" s="26">
        <f t="shared" ref="Z66" si="134">N66*U66+P66*U69-O66*V66-Q66*V69</f>
        <v>0</v>
      </c>
      <c r="AA66" s="27">
        <f t="shared" ref="AA66" si="135">(N66*V66+O66*U66+P66*V69+Q66*U69)</f>
        <v>13.664431750414234</v>
      </c>
      <c r="AB66" s="8"/>
      <c r="AC66" s="214">
        <f t="shared" ref="AC66" si="136">20*LOG((2*$X$8)/(($X$8*X66+Z66+$Z$8*X69+Z69)^2+($X$8*Y66+AA66+$X$8*Y69+AA69)^2)^0.5)</f>
        <v>-17.088611395225676</v>
      </c>
      <c r="AE66" s="215">
        <f t="shared" ref="AE66" si="137">((X66^2+Y66^2)/(X69^2+Y69^2))^0.5</f>
        <v>5.6025349576987873</v>
      </c>
      <c r="AF66" s="105"/>
      <c r="AG66" s="45">
        <f t="shared" si="12"/>
        <v>0.91699999999999815</v>
      </c>
      <c r="AH66" s="49">
        <f t="shared" si="25"/>
        <v>-15.477858494326389</v>
      </c>
      <c r="AI66" s="50">
        <f t="shared" si="26"/>
        <v>65.100728066886177</v>
      </c>
      <c r="AJ66" s="51"/>
      <c r="AK66" s="11">
        <f t="shared" si="124"/>
        <v>-154.12440261700331</v>
      </c>
      <c r="AL66" s="50">
        <f t="shared" si="41"/>
        <v>-2.6899782833360728</v>
      </c>
      <c r="AM66" s="32">
        <f t="shared" si="28"/>
        <v>-0.11788999349445536</v>
      </c>
    </row>
    <row r="67" spans="2:39" ht="18.649999999999999" customHeight="1" thickBot="1">
      <c r="D67" s="30"/>
      <c r="G67" s="31"/>
      <c r="I67" s="30"/>
      <c r="K67" s="239" t="s">
        <v>15</v>
      </c>
      <c r="L67" s="240"/>
      <c r="N67" s="30"/>
      <c r="P67" s="239" t="s">
        <v>17</v>
      </c>
      <c r="Q67" s="240"/>
      <c r="S67" s="30"/>
      <c r="V67" s="31"/>
      <c r="X67" s="30"/>
      <c r="AA67" s="31"/>
      <c r="AE67" s="216"/>
      <c r="AF67" s="105"/>
      <c r="AG67" s="45">
        <f t="shared" si="12"/>
        <v>0.91749999999999809</v>
      </c>
      <c r="AH67" s="49">
        <f t="shared" si="25"/>
        <v>-15.416935469801132</v>
      </c>
      <c r="AI67" s="50">
        <f t="shared" si="26"/>
        <v>65.023665865577684</v>
      </c>
      <c r="AJ67" s="51"/>
      <c r="AK67" s="11">
        <f t="shared" si="124"/>
        <v>-155.71416943633957</v>
      </c>
      <c r="AL67" s="50">
        <f t="shared" si="41"/>
        <v>-2.7177249486724482</v>
      </c>
      <c r="AM67" s="32">
        <f t="shared" si="28"/>
        <v>-0.11961207317688419</v>
      </c>
    </row>
    <row r="68" spans="2:39" ht="18.649999999999999" customHeight="1" thickBot="1">
      <c r="D68" s="235" t="s">
        <v>12</v>
      </c>
      <c r="E68" s="236"/>
      <c r="F68" s="237" t="s">
        <v>13</v>
      </c>
      <c r="G68" s="238"/>
      <c r="I68" s="235" t="s">
        <v>14</v>
      </c>
      <c r="J68" s="236"/>
      <c r="K68" s="241"/>
      <c r="L68" s="242"/>
      <c r="N68" s="235" t="s">
        <v>16</v>
      </c>
      <c r="O68" s="236"/>
      <c r="P68" s="241"/>
      <c r="Q68" s="242"/>
      <c r="S68" s="235" t="s">
        <v>12</v>
      </c>
      <c r="T68" s="236"/>
      <c r="U68" s="237" t="s">
        <v>13</v>
      </c>
      <c r="V68" s="238"/>
      <c r="X68" s="235" t="s">
        <v>16</v>
      </c>
      <c r="Y68" s="236"/>
      <c r="Z68" s="237" t="s">
        <v>17</v>
      </c>
      <c r="AA68" s="238"/>
      <c r="AB68" s="4"/>
      <c r="AC68" s="37" t="s">
        <v>71</v>
      </c>
      <c r="AE68" s="217" t="s">
        <v>72</v>
      </c>
      <c r="AF68" s="105"/>
      <c r="AG68" s="45">
        <f t="shared" si="12"/>
        <v>0.91799999999999804</v>
      </c>
      <c r="AH68" s="49">
        <f t="shared" si="25"/>
        <v>-15.355753477461487</v>
      </c>
      <c r="AI68" s="50">
        <f t="shared" si="26"/>
        <v>64.945808780859522</v>
      </c>
      <c r="AJ68" s="51"/>
      <c r="AK68" s="11">
        <f t="shared" si="124"/>
        <v>-157.33085753560118</v>
      </c>
      <c r="AL68" s="50">
        <f t="shared" si="41"/>
        <v>-2.7459414789823722</v>
      </c>
      <c r="AM68" s="32">
        <f t="shared" si="28"/>
        <v>-0.12136688662014078</v>
      </c>
    </row>
    <row r="69" spans="2:39" ht="18.649999999999999" customHeight="1" thickTop="1" thickBot="1">
      <c r="D69" s="24">
        <v>0</v>
      </c>
      <c r="E69" s="28">
        <v>0</v>
      </c>
      <c r="F69" s="26">
        <v>1</v>
      </c>
      <c r="G69" s="27">
        <v>0</v>
      </c>
      <c r="I69" s="24">
        <v>0</v>
      </c>
      <c r="J69" s="28">
        <f t="shared" ref="J69" si="138">IF(0=(1-$J$8*$K$8*$B66^2),0,-1*(1-$J$8*$K$8*$B66^2)/($B66*$K$8))</f>
        <v>-0.49915900239407562</v>
      </c>
      <c r="K69" s="26">
        <v>1</v>
      </c>
      <c r="L69" s="27">
        <v>0</v>
      </c>
      <c r="N69" s="24">
        <f t="shared" ref="N69" si="139">D69*I66+F69*I69-E69*J66-G69*J69</f>
        <v>0</v>
      </c>
      <c r="O69" s="28">
        <f t="shared" ref="O69" si="140">(D69*J66+E69*I66+F69*J69+G69*I69)</f>
        <v>-0.49915900239407562</v>
      </c>
      <c r="P69" s="26">
        <f t="shared" ref="P69" si="141">D69*K66+F69*K69-E69*L66-G69*L69</f>
        <v>1</v>
      </c>
      <c r="Q69" s="27">
        <f t="shared" ref="Q69" si="142">(D69*L66+E69*K66+F69*L69+G69*K69)</f>
        <v>0</v>
      </c>
      <c r="S69" s="24">
        <v>0</v>
      </c>
      <c r="T69" s="28">
        <v>0</v>
      </c>
      <c r="U69" s="26">
        <v>1</v>
      </c>
      <c r="V69" s="27">
        <v>0</v>
      </c>
      <c r="X69" s="24">
        <f t="shared" ref="X69" si="143">N69*S66+P69*S69-O69*T66-Q69*T69</f>
        <v>0</v>
      </c>
      <c r="Y69" s="28">
        <f t="shared" ref="Y69" si="144">(N69*T66+O69*S66+P69*T69+Q69*S69)</f>
        <v>-0.49915900239407562</v>
      </c>
      <c r="Z69" s="26">
        <f t="shared" ref="Z69" si="145">N69*U66+P69*U69-O69*V66-Q69*V69</f>
        <v>-2.7965557603628612</v>
      </c>
      <c r="AA69" s="27">
        <f t="shared" ref="AA69" si="146">(N69*V66+O69*U66+P69*V69+Q69*U69)</f>
        <v>0</v>
      </c>
      <c r="AB69" s="8"/>
      <c r="AC69" s="39">
        <f t="shared" ref="AC69" si="147">(180/PI())*ATAN(-1*(($X$8*Y66+AA66+$X$8*Y69+AA69)/($X$8*X66+Z66+$X$8*X69+Z69)))</f>
        <v>66.982357866737743</v>
      </c>
      <c r="AE69" s="218">
        <f t="shared" ref="AE69" si="148">20*LOG(((($X$8*X66+Z66-$X$8*Y69-Z69)^2+($X$8*Y66+AA66-$X$8*Y69-AA69)^2)/(($X$8*X66+Z66+$X$8*X69+Z69)^2+($X$8*Y66+AA66+$X$8*Y69+AA69)^2))^0.5)</f>
        <v>-8.0353207740998536E-2</v>
      </c>
      <c r="AF69" s="105"/>
      <c r="AG69" s="45">
        <f t="shared" si="12"/>
        <v>0.91849999999999798</v>
      </c>
      <c r="AH69" s="49">
        <f t="shared" si="25"/>
        <v>-15.294309766318012</v>
      </c>
      <c r="AI69" s="50">
        <f t="shared" si="26"/>
        <v>64.86714335209173</v>
      </c>
      <c r="AJ69" s="51"/>
      <c r="AK69" s="11">
        <f t="shared" si="124"/>
        <v>-158.97506777578815</v>
      </c>
      <c r="AL69" s="50">
        <f t="shared" si="41"/>
        <v>-2.7746383612686416</v>
      </c>
      <c r="AM69" s="32">
        <f t="shared" si="28"/>
        <v>-0.12315522419117701</v>
      </c>
    </row>
    <row r="70" spans="2:39" ht="18.649999999999999" customHeight="1">
      <c r="AE70" s="33"/>
      <c r="AF70" s="105"/>
      <c r="AG70" s="45">
        <f t="shared" si="12"/>
        <v>0.91899999999999793</v>
      </c>
      <c r="AH70" s="49">
        <f t="shared" si="25"/>
        <v>-15.232601545812638</v>
      </c>
      <c r="AI70" s="50">
        <f t="shared" si="26"/>
        <v>64.787655818203845</v>
      </c>
      <c r="AJ70" s="51"/>
      <c r="AK70" s="11">
        <f t="shared" si="124"/>
        <v>-160.64741756757778</v>
      </c>
      <c r="AL70" s="50">
        <f t="shared" si="41"/>
        <v>-2.8038263713804126</v>
      </c>
      <c r="AM70" s="32">
        <f t="shared" si="28"/>
        <v>-0.12497789963035025</v>
      </c>
    </row>
    <row r="71" spans="2:39" ht="18.649999999999999" customHeight="1" thickBot="1">
      <c r="E71" s="21" t="s">
        <v>0</v>
      </c>
      <c r="J71" s="21" t="s">
        <v>1</v>
      </c>
      <c r="O71" s="21" t="s">
        <v>2</v>
      </c>
      <c r="T71" s="21" t="s">
        <v>3</v>
      </c>
      <c r="Y71" s="21" t="s">
        <v>4</v>
      </c>
      <c r="AF71" s="105"/>
      <c r="AG71" s="45">
        <f t="shared" si="12"/>
        <v>0.91949999999999787</v>
      </c>
      <c r="AH71" s="49">
        <f t="shared" si="25"/>
        <v>-15.170625985135782</v>
      </c>
      <c r="AI71" s="50">
        <f t="shared" si="26"/>
        <v>64.707332109420065</v>
      </c>
      <c r="AJ71" s="51"/>
      <c r="AK71" s="11">
        <f t="shared" si="124"/>
        <v>-162.34854141011479</v>
      </c>
      <c r="AL71" s="50">
        <f t="shared" si="41"/>
        <v>-2.833516583416861</v>
      </c>
      <c r="AM71" s="32">
        <f t="shared" si="28"/>
        <v>-0.12683575087167187</v>
      </c>
    </row>
    <row r="72" spans="2:39" ht="18.649999999999999" customHeight="1" thickBot="1">
      <c r="B72" s="20"/>
      <c r="D72" s="235" t="s">
        <v>6</v>
      </c>
      <c r="E72" s="236"/>
      <c r="F72" s="237" t="s">
        <v>7</v>
      </c>
      <c r="G72" s="238"/>
      <c r="I72" s="235" t="s">
        <v>8</v>
      </c>
      <c r="J72" s="236"/>
      <c r="K72" s="237" t="s">
        <v>9</v>
      </c>
      <c r="L72" s="238"/>
      <c r="N72" s="235" t="s">
        <v>10</v>
      </c>
      <c r="O72" s="236"/>
      <c r="P72" s="237" t="s">
        <v>11</v>
      </c>
      <c r="Q72" s="238"/>
      <c r="S72" s="235" t="s">
        <v>6</v>
      </c>
      <c r="T72" s="236"/>
      <c r="U72" s="237" t="s">
        <v>7</v>
      </c>
      <c r="V72" s="238"/>
      <c r="X72" s="235" t="s">
        <v>10</v>
      </c>
      <c r="Y72" s="236"/>
      <c r="Z72" s="237" t="s">
        <v>11</v>
      </c>
      <c r="AA72" s="238"/>
      <c r="AB72" s="4"/>
      <c r="AC72" s="212" t="s">
        <v>70</v>
      </c>
      <c r="AE72" s="213" t="s">
        <v>37</v>
      </c>
      <c r="AF72" s="105"/>
      <c r="AG72" s="45">
        <f t="shared" si="12"/>
        <v>0.91999999999999782</v>
      </c>
      <c r="AH72" s="49">
        <f t="shared" si="25"/>
        <v>-15.108380212531642</v>
      </c>
      <c r="AI72" s="50">
        <f t="shared" si="26"/>
        <v>64.626157838715017</v>
      </c>
      <c r="AJ72" s="51"/>
      <c r="AK72" s="11">
        <f t="shared" si="124"/>
        <v>-164.07909145046449</v>
      </c>
      <c r="AL72" s="50">
        <f t="shared" si="41"/>
        <v>-2.8637203794914834</v>
      </c>
      <c r="AM72" s="32">
        <f t="shared" si="28"/>
        <v>-0.12872964089636596</v>
      </c>
    </row>
    <row r="73" spans="2:39" ht="18.649999999999999" customHeight="1" thickTop="1" thickBot="1">
      <c r="B73" s="40">
        <f t="shared" ref="B73" si="149">B66+$E$5</f>
        <v>0.90349999999999964</v>
      </c>
      <c r="D73" s="24">
        <v>1</v>
      </c>
      <c r="E73" s="25">
        <v>0</v>
      </c>
      <c r="F73" s="26">
        <v>0</v>
      </c>
      <c r="G73" s="27">
        <f t="shared" ref="G73" si="150">-1/($E$8*$B73)</f>
        <v>-7.6016954821603431</v>
      </c>
      <c r="I73" s="24">
        <v>1</v>
      </c>
      <c r="J73" s="28">
        <v>0</v>
      </c>
      <c r="K73" s="26">
        <v>0</v>
      </c>
      <c r="L73" s="27">
        <v>0</v>
      </c>
      <c r="N73" s="24">
        <f t="shared" ref="N73" si="151">D73*I73+F73*I76-E73*J73-G73*J76</f>
        <v>-2.7857812219609182</v>
      </c>
      <c r="O73" s="28">
        <f t="shared" ref="O73" si="152">(D73*J73+E73*I73+F73*J76+G73*I76)</f>
        <v>0</v>
      </c>
      <c r="P73" s="26">
        <f t="shared" ref="P73" si="153">D73*K73+F73*K76-E73*L73-G73*L76</f>
        <v>0</v>
      </c>
      <c r="Q73" s="27">
        <f t="shared" ref="Q73" si="154">(D73*L73+E73*K73+F73*L76+G73*K76)</f>
        <v>-7.6016954821603431</v>
      </c>
      <c r="S73" s="24">
        <v>1</v>
      </c>
      <c r="T73" s="25">
        <v>0</v>
      </c>
      <c r="U73" s="26">
        <v>0</v>
      </c>
      <c r="V73" s="27">
        <f t="shared" ref="V73" si="155">-1/($T$8*$B73)</f>
        <v>-7.6016954821603431</v>
      </c>
      <c r="X73" s="24">
        <f t="shared" ref="X73" si="156">N73*S73+P73*S76-O73*T73-Q73*T76</f>
        <v>-2.7857812219609182</v>
      </c>
      <c r="Y73" s="28">
        <f t="shared" ref="Y73" si="157">(N73*T73+O73*S73+P73*T76+Q73*S76)</f>
        <v>0</v>
      </c>
      <c r="Z73" s="26">
        <f t="shared" ref="Z73" si="158">N73*U73+P73*U76-O73*V73-Q73*V76</f>
        <v>0</v>
      </c>
      <c r="AA73" s="27">
        <f t="shared" ref="AA73" si="159">(N73*V73+O73*U73+P73*V76+Q73*U76)</f>
        <v>13.574965047107087</v>
      </c>
      <c r="AB73" s="8"/>
      <c r="AC73" s="214">
        <f t="shared" ref="AC73" si="160">20*LOG((2*$X$8)/(($X$8*X73+Z73+$Z$8*X76+Z76)^2+($X$8*Y73+AA73+$X$8*Y76+AA76)^2)^0.5)</f>
        <v>-17.03396395879771</v>
      </c>
      <c r="AE73" s="215">
        <f t="shared" ref="AE73" si="161">((X73^2+Y73^2)/(X76^2+Y76^2))^0.5</f>
        <v>5.5937359524168633</v>
      </c>
      <c r="AF73" s="105"/>
      <c r="AG73" s="45">
        <f t="shared" si="12"/>
        <v>0.92049999999999776</v>
      </c>
      <c r="AH73" s="49">
        <f t="shared" si="25"/>
        <v>-15.045861314591702</v>
      </c>
      <c r="AI73" s="50">
        <f t="shared" si="26"/>
        <v>64.544118292989793</v>
      </c>
      <c r="AJ73" s="51"/>
      <c r="AK73" s="11">
        <f t="shared" si="124"/>
        <v>-165.83973806276171</v>
      </c>
      <c r="AL73" s="50">
        <f t="shared" si="41"/>
        <v>-2.8944494598401542</v>
      </c>
      <c r="AM73" s="32">
        <f t="shared" si="28"/>
        <v>-0.13066045862129916</v>
      </c>
    </row>
    <row r="74" spans="2:39" ht="18.649999999999999" customHeight="1" thickBot="1">
      <c r="D74" s="30"/>
      <c r="G74" s="31"/>
      <c r="I74" s="30"/>
      <c r="K74" s="239" t="s">
        <v>15</v>
      </c>
      <c r="L74" s="240"/>
      <c r="N74" s="30"/>
      <c r="P74" s="239" t="s">
        <v>17</v>
      </c>
      <c r="Q74" s="240"/>
      <c r="S74" s="30"/>
      <c r="V74" s="31"/>
      <c r="X74" s="30"/>
      <c r="AA74" s="31"/>
      <c r="AE74" s="216"/>
      <c r="AF74" s="105"/>
      <c r="AG74" s="45">
        <f t="shared" si="12"/>
        <v>0.92099999999999771</v>
      </c>
      <c r="AH74" s="49">
        <f t="shared" si="25"/>
        <v>-14.983066335536321</v>
      </c>
      <c r="AI74" s="50">
        <f t="shared" si="26"/>
        <v>64.461198423958422</v>
      </c>
      <c r="AJ74" s="51"/>
      <c r="AK74" s="11">
        <f t="shared" si="124"/>
        <v>-167.63117045072278</v>
      </c>
      <c r="AL74" s="50">
        <f t="shared" si="41"/>
        <v>-2.9257158533369396</v>
      </c>
      <c r="AM74" s="32">
        <f t="shared" si="28"/>
        <v>-0.1326291198238799</v>
      </c>
    </row>
    <row r="75" spans="2:39" ht="18.649999999999999" customHeight="1" thickBot="1">
      <c r="D75" s="235" t="s">
        <v>12</v>
      </c>
      <c r="E75" s="236"/>
      <c r="F75" s="237" t="s">
        <v>13</v>
      </c>
      <c r="G75" s="238"/>
      <c r="I75" s="235" t="s">
        <v>14</v>
      </c>
      <c r="J75" s="236"/>
      <c r="K75" s="241"/>
      <c r="L75" s="242"/>
      <c r="N75" s="235" t="s">
        <v>16</v>
      </c>
      <c r="O75" s="236"/>
      <c r="P75" s="241"/>
      <c r="Q75" s="242"/>
      <c r="S75" s="235" t="s">
        <v>12</v>
      </c>
      <c r="T75" s="236"/>
      <c r="U75" s="237" t="s">
        <v>13</v>
      </c>
      <c r="V75" s="238"/>
      <c r="X75" s="235" t="s">
        <v>16</v>
      </c>
      <c r="Y75" s="236"/>
      <c r="Z75" s="237" t="s">
        <v>17</v>
      </c>
      <c r="AA75" s="238"/>
      <c r="AB75" s="4"/>
      <c r="AC75" s="37" t="s">
        <v>71</v>
      </c>
      <c r="AE75" s="217" t="s">
        <v>72</v>
      </c>
      <c r="AF75" s="105"/>
      <c r="AG75" s="45">
        <f t="shared" si="12"/>
        <v>0.92149999999999765</v>
      </c>
      <c r="AH75" s="49">
        <f t="shared" si="25"/>
        <v>-14.919992276484226</v>
      </c>
      <c r="AI75" s="50">
        <f t="shared" si="26"/>
        <v>64.37738283873307</v>
      </c>
      <c r="AJ75" s="51"/>
      <c r="AK75" s="11">
        <f t="shared" si="124"/>
        <v>-169.4540972717862</v>
      </c>
      <c r="AL75" s="50">
        <f t="shared" si="41"/>
        <v>-2.9575319283874091</v>
      </c>
      <c r="AM75" s="32">
        <f t="shared" si="28"/>
        <v>-0.13463656810517588</v>
      </c>
    </row>
    <row r="76" spans="2:39" ht="18.649999999999999" customHeight="1" thickTop="1" thickBot="1">
      <c r="D76" s="24">
        <v>0</v>
      </c>
      <c r="E76" s="28">
        <v>0</v>
      </c>
      <c r="F76" s="26">
        <v>1</v>
      </c>
      <c r="G76" s="27">
        <v>0</v>
      </c>
      <c r="I76" s="24">
        <v>0</v>
      </c>
      <c r="J76" s="28">
        <f t="shared" ref="J76" si="162">IF(0=(1-$J$8*$K$8*$B73^2),0,-1*(1-$J$8*$K$8*$B73^2)/($B73*$K$8))</f>
        <v>-0.49801800543646985</v>
      </c>
      <c r="K76" s="26">
        <v>1</v>
      </c>
      <c r="L76" s="27">
        <v>0</v>
      </c>
      <c r="N76" s="24">
        <f t="shared" ref="N76" si="163">D76*I73+F76*I76-E76*J73-G76*J76</f>
        <v>0</v>
      </c>
      <c r="O76" s="28">
        <f t="shared" ref="O76" si="164">(D76*J73+E76*I73+F76*J76+G76*I76)</f>
        <v>-0.49801800543646985</v>
      </c>
      <c r="P76" s="26">
        <f t="shared" ref="P76" si="165">D76*K73+F76*K76-E76*L73-G76*L76</f>
        <v>1</v>
      </c>
      <c r="Q76" s="27">
        <f t="shared" ref="Q76" si="166">(D76*L73+E76*K73+F76*L76+G76*K76)</f>
        <v>0</v>
      </c>
      <c r="S76" s="24">
        <v>0</v>
      </c>
      <c r="T76" s="28">
        <v>0</v>
      </c>
      <c r="U76" s="26">
        <v>1</v>
      </c>
      <c r="V76" s="27">
        <v>0</v>
      </c>
      <c r="X76" s="24">
        <f t="shared" ref="X76" si="167">N76*S73+P76*S76-O76*T73-Q76*T76</f>
        <v>0</v>
      </c>
      <c r="Y76" s="28">
        <f t="shared" ref="Y76" si="168">(N76*T73+O76*S73+P76*T76+Q76*S76)</f>
        <v>-0.49801800543646985</v>
      </c>
      <c r="Z76" s="26">
        <f t="shared" ref="Z76" si="169">N76*U73+P76*U76-O76*V73-Q76*V76</f>
        <v>-2.7857812219609182</v>
      </c>
      <c r="AA76" s="27">
        <f t="shared" ref="AA76" si="170">(N76*V73+O76*U73+P76*V76+Q76*U76)</f>
        <v>0</v>
      </c>
      <c r="AB76" s="8"/>
      <c r="AC76" s="39">
        <f t="shared" ref="AC76" si="171">(180/PI())*ATAN(-1*(($X$8*Y73+AA73+$X$8*Y76+AA76)/($X$8*X73+Z73+$X$8*X76+Z76)))</f>
        <v>66.923091763679565</v>
      </c>
      <c r="AE76" s="218">
        <f t="shared" ref="AE76" si="172">20*LOG(((($X$8*X73+Z73-$X$8*Y76-Z76)^2+($X$8*Y73+AA73-$X$8*Y76-AA76)^2)/(($X$8*X73+Z73+$X$8*X76+Z76)^2+($X$8*Y73+AA73+$X$8*Y76+AA76)^2))^0.5)</f>
        <v>-8.140519423277788E-2</v>
      </c>
      <c r="AF76" s="105"/>
      <c r="AG76" s="45">
        <f t="shared" si="12"/>
        <v>0.9219999999999976</v>
      </c>
      <c r="AH76" s="49">
        <f t="shared" si="25"/>
        <v>-14.856636094710034</v>
      </c>
      <c r="AI76" s="50">
        <f t="shared" si="26"/>
        <v>64.292655790097186</v>
      </c>
      <c r="AJ76" s="51"/>
      <c r="AK76" s="11">
        <f t="shared" si="124"/>
        <v>-171.30924728512764</v>
      </c>
      <c r="AL76" s="50">
        <f t="shared" si="41"/>
        <v>-2.9899104042386346</v>
      </c>
      <c r="AM76" s="32">
        <f t="shared" si="28"/>
        <v>-0.13668377589296346</v>
      </c>
    </row>
    <row r="77" spans="2:39" ht="18.649999999999999" customHeight="1">
      <c r="AE77" s="33"/>
      <c r="AF77" s="105"/>
      <c r="AG77" s="45">
        <f t="shared" si="12"/>
        <v>0.92249999999999754</v>
      </c>
      <c r="AH77" s="49">
        <f t="shared" si="25"/>
        <v>-14.792994702889633</v>
      </c>
      <c r="AI77" s="50">
        <f t="shared" si="26"/>
        <v>64.207001166454631</v>
      </c>
      <c r="AJ77" s="51"/>
      <c r="AK77" s="11">
        <f t="shared" si="124"/>
        <v>-173.19737002477129</v>
      </c>
      <c r="AL77" s="50">
        <f t="shared" si="41"/>
        <v>-3.0228643627271916</v>
      </c>
      <c r="AM77" s="32">
        <f t="shared" si="28"/>
        <v>-0.13877174548666132</v>
      </c>
    </row>
    <row r="78" spans="2:39" ht="18.649999999999999" customHeight="1" thickBot="1">
      <c r="E78" s="21" t="s">
        <v>0</v>
      </c>
      <c r="J78" s="21" t="s">
        <v>1</v>
      </c>
      <c r="O78" s="21" t="s">
        <v>2</v>
      </c>
      <c r="T78" s="21" t="s">
        <v>3</v>
      </c>
      <c r="Y78" s="21" t="s">
        <v>4</v>
      </c>
      <c r="AF78" s="105"/>
      <c r="AG78" s="45">
        <f t="shared" si="12"/>
        <v>0.92299999999999749</v>
      </c>
      <c r="AH78" s="49">
        <f t="shared" si="25"/>
        <v>-14.729064968333441</v>
      </c>
      <c r="AI78" s="50">
        <f t="shared" si="26"/>
        <v>64.120402481442255</v>
      </c>
      <c r="AJ78" s="51">
        <f t="shared" ref="AJ78:AJ97" si="173">AH78</f>
        <v>-14.729064968333441</v>
      </c>
      <c r="AK78" s="11">
        <f t="shared" si="124"/>
        <v>-175.11923649833759</v>
      </c>
      <c r="AL78" s="50">
        <f t="shared" si="41"/>
        <v>-3.0564072604746162</v>
      </c>
      <c r="AM78" s="32">
        <f t="shared" si="28"/>
        <v>-0.14090151014610525</v>
      </c>
    </row>
    <row r="79" spans="2:39" ht="18.649999999999999" customHeight="1" thickBot="1">
      <c r="B79" s="20"/>
      <c r="D79" s="235" t="s">
        <v>6</v>
      </c>
      <c r="E79" s="236"/>
      <c r="F79" s="237" t="s">
        <v>7</v>
      </c>
      <c r="G79" s="238"/>
      <c r="I79" s="235" t="s">
        <v>8</v>
      </c>
      <c r="J79" s="236"/>
      <c r="K79" s="237" t="s">
        <v>9</v>
      </c>
      <c r="L79" s="238"/>
      <c r="N79" s="235" t="s">
        <v>10</v>
      </c>
      <c r="O79" s="236"/>
      <c r="P79" s="237" t="s">
        <v>11</v>
      </c>
      <c r="Q79" s="238"/>
      <c r="S79" s="235" t="s">
        <v>6</v>
      </c>
      <c r="T79" s="236"/>
      <c r="U79" s="237" t="s">
        <v>7</v>
      </c>
      <c r="V79" s="238"/>
      <c r="X79" s="235" t="s">
        <v>10</v>
      </c>
      <c r="Y79" s="236"/>
      <c r="Z79" s="237" t="s">
        <v>11</v>
      </c>
      <c r="AA79" s="238"/>
      <c r="AB79" s="4"/>
      <c r="AC79" s="212" t="s">
        <v>70</v>
      </c>
      <c r="AE79" s="213" t="s">
        <v>37</v>
      </c>
      <c r="AF79" s="105"/>
      <c r="AG79" s="45">
        <f t="shared" si="12"/>
        <v>0.92349999999999743</v>
      </c>
      <c r="AH79" s="49">
        <f t="shared" si="25"/>
        <v>-14.664843712207485</v>
      </c>
      <c r="AI79" s="50">
        <f t="shared" si="26"/>
        <v>64.032842863193096</v>
      </c>
      <c r="AJ79" s="51">
        <f t="shared" si="173"/>
        <v>-14.664843712207485</v>
      </c>
      <c r="AK79" s="11">
        <f t="shared" si="124"/>
        <v>-177.0756399121662</v>
      </c>
      <c r="AL79" s="50">
        <f t="shared" si="41"/>
        <v>-3.0905529415431827</v>
      </c>
      <c r="AM79" s="32">
        <f t="shared" si="28"/>
        <v>-0.14307413522624685</v>
      </c>
    </row>
    <row r="80" spans="2:39" ht="18.649999999999999" customHeight="1" thickTop="1" thickBot="1">
      <c r="B80" s="40">
        <f t="shared" ref="B80" si="174">B73+$E$5</f>
        <v>0.90399999999999958</v>
      </c>
      <c r="D80" s="24">
        <v>1</v>
      </c>
      <c r="E80" s="25">
        <v>0</v>
      </c>
      <c r="F80" s="26">
        <v>0</v>
      </c>
      <c r="G80" s="27">
        <f t="shared" ref="G80" si="175">-1/($E$8*$B80)</f>
        <v>-7.5974910045706538</v>
      </c>
      <c r="I80" s="24">
        <v>1</v>
      </c>
      <c r="J80" s="28">
        <v>0</v>
      </c>
      <c r="K80" s="26">
        <v>0</v>
      </c>
      <c r="L80" s="27">
        <v>0</v>
      </c>
      <c r="N80" s="24">
        <f t="shared" ref="N80" si="176">D80*I80+F80*I83-E80*J80-G80*J83</f>
        <v>-2.7750245567201071</v>
      </c>
      <c r="O80" s="28">
        <f t="shared" ref="O80" si="177">(D80*J80+E80*I80+F80*J83+G80*I83)</f>
        <v>0</v>
      </c>
      <c r="P80" s="26">
        <f t="shared" ref="P80" si="178">D80*K80+F80*K83-E80*L80-G80*L83</f>
        <v>0</v>
      </c>
      <c r="Q80" s="27">
        <f t="shared" ref="Q80" si="179">(D80*L80+E80*K80+F80*L83+G80*K83)</f>
        <v>-7.5974910045706538</v>
      </c>
      <c r="S80" s="24">
        <v>1</v>
      </c>
      <c r="T80" s="25">
        <v>0</v>
      </c>
      <c r="U80" s="26">
        <v>0</v>
      </c>
      <c r="V80" s="27">
        <f t="shared" ref="V80" si="180">-1/($T$8*$B80)</f>
        <v>-7.5974910045706538</v>
      </c>
      <c r="X80" s="24">
        <f t="shared" ref="X80" si="181">N80*S80+P80*S83-O80*T80-Q80*T83</f>
        <v>-2.7750245567201071</v>
      </c>
      <c r="Y80" s="28">
        <f t="shared" ref="Y80" si="182">(N80*T80+O80*S80+P80*T83+Q80*S83)</f>
        <v>0</v>
      </c>
      <c r="Z80" s="26">
        <f t="shared" ref="Z80" si="183">N80*U80+P80*U83-O80*V80-Q80*V83</f>
        <v>0</v>
      </c>
      <c r="AA80" s="27">
        <f t="shared" ref="AA80" si="184">(N80*V80+O80*U80+P80*V83+Q80*U83)</f>
        <v>13.485733102573025</v>
      </c>
      <c r="AB80" s="8"/>
      <c r="AC80" s="214">
        <f t="shared" ref="AC80" si="185">20*LOG((2*$X$8)/(($X$8*X80+Z80+$Z$8*X83+Z83)^2+($X$8*Y80+AA80+$X$8*Y83+AA83)^2)^0.5)</f>
        <v>-16.979120945564489</v>
      </c>
      <c r="AE80" s="215">
        <f t="shared" ref="AE80" si="186">((X80^2+Y80^2)/(X83^2+Y83^2))^0.5</f>
        <v>5.584923697943208</v>
      </c>
      <c r="AF80" s="105"/>
      <c r="AG80" s="45">
        <f t="shared" si="12"/>
        <v>0.92399999999999738</v>
      </c>
      <c r="AH80" s="49">
        <f t="shared" si="25"/>
        <v>-14.6003277087424</v>
      </c>
      <c r="AI80" s="50">
        <f t="shared" si="26"/>
        <v>63.944305043237023</v>
      </c>
      <c r="AJ80" s="51">
        <f t="shared" si="173"/>
        <v>-14.6003277087424</v>
      </c>
      <c r="AK80" s="11">
        <f t="shared" si="124"/>
        <v>-179.0673964248752</v>
      </c>
      <c r="AL80" s="50">
        <f t="shared" si="41"/>
        <v>-3.1253156505879947</v>
      </c>
      <c r="AM80" s="32">
        <f t="shared" si="28"/>
        <v>-0.1452907193599805</v>
      </c>
    </row>
    <row r="81" spans="2:39" ht="18.649999999999999" customHeight="1" thickBot="1">
      <c r="D81" s="30"/>
      <c r="G81" s="31"/>
      <c r="I81" s="30"/>
      <c r="K81" s="239" t="s">
        <v>15</v>
      </c>
      <c r="L81" s="240"/>
      <c r="N81" s="30"/>
      <c r="P81" s="239" t="s">
        <v>17</v>
      </c>
      <c r="Q81" s="240"/>
      <c r="S81" s="30"/>
      <c r="V81" s="31"/>
      <c r="X81" s="30"/>
      <c r="AA81" s="31"/>
      <c r="AE81" s="216"/>
      <c r="AF81" s="105"/>
      <c r="AG81" s="45">
        <f t="shared" si="12"/>
        <v>0.92449999999999732</v>
      </c>
      <c r="AH81" s="49">
        <f t="shared" si="25"/>
        <v>-14.535513684430247</v>
      </c>
      <c r="AI81" s="50">
        <f t="shared" si="26"/>
        <v>63.854771345024595</v>
      </c>
      <c r="AJ81" s="51">
        <f t="shared" si="173"/>
        <v>-14.535513684430247</v>
      </c>
      <c r="AK81" s="11">
        <f t="shared" si="124"/>
        <v>-181.09534593023687</v>
      </c>
      <c r="AL81" s="50">
        <f t="shared" si="41"/>
        <v>-3.1607100465207463</v>
      </c>
      <c r="AM81" s="32">
        <f t="shared" si="28"/>
        <v>-0.1475523956914237</v>
      </c>
    </row>
    <row r="82" spans="2:39" ht="18.649999999999999" customHeight="1" thickBot="1">
      <c r="D82" s="235" t="s">
        <v>12</v>
      </c>
      <c r="E82" s="236"/>
      <c r="F82" s="237" t="s">
        <v>13</v>
      </c>
      <c r="G82" s="238"/>
      <c r="I82" s="235" t="s">
        <v>14</v>
      </c>
      <c r="J82" s="236"/>
      <c r="K82" s="241"/>
      <c r="L82" s="242"/>
      <c r="N82" s="235" t="s">
        <v>16</v>
      </c>
      <c r="O82" s="236"/>
      <c r="P82" s="241"/>
      <c r="Q82" s="242"/>
      <c r="S82" s="235" t="s">
        <v>12</v>
      </c>
      <c r="T82" s="236"/>
      <c r="U82" s="237" t="s">
        <v>13</v>
      </c>
      <c r="V82" s="238"/>
      <c r="X82" s="235" t="s">
        <v>16</v>
      </c>
      <c r="Y82" s="236"/>
      <c r="Z82" s="237" t="s">
        <v>17</v>
      </c>
      <c r="AA82" s="238"/>
      <c r="AB82" s="4"/>
      <c r="AC82" s="37" t="s">
        <v>71</v>
      </c>
      <c r="AE82" s="217" t="s">
        <v>72</v>
      </c>
      <c r="AF82" s="105"/>
      <c r="AG82" s="45">
        <f t="shared" si="12"/>
        <v>0.92499999999999727</v>
      </c>
      <c r="AH82" s="49">
        <f t="shared" si="25"/>
        <v>-14.47039831720935</v>
      </c>
      <c r="AI82" s="50">
        <f t="shared" si="26"/>
        <v>63.764223672059487</v>
      </c>
      <c r="AJ82" s="51">
        <f t="shared" si="173"/>
        <v>-14.47039831720935</v>
      </c>
      <c r="AK82" s="11">
        <f t="shared" si="124"/>
        <v>-183.16035286999607</v>
      </c>
      <c r="AL82" s="50">
        <f t="shared" si="41"/>
        <v>-3.1967512166960765</v>
      </c>
      <c r="AM82" s="32">
        <f t="shared" si="28"/>
        <v>-0.14986033316209757</v>
      </c>
    </row>
    <row r="83" spans="2:39" ht="18.649999999999999" customHeight="1" thickTop="1" thickBot="1">
      <c r="D83" s="24">
        <v>0</v>
      </c>
      <c r="E83" s="28">
        <v>0</v>
      </c>
      <c r="F83" s="26">
        <v>1</v>
      </c>
      <c r="G83" s="27">
        <v>0</v>
      </c>
      <c r="I83" s="24">
        <v>0</v>
      </c>
      <c r="J83" s="28">
        <f t="shared" ref="J83" si="187">IF(0=(1-$J$8*$K$8*$B80^2),0,-1*(1-$J$8*$K$8*$B80^2)/($B80*$K$8))</f>
        <v>-0.4968777922144364</v>
      </c>
      <c r="K83" s="26">
        <v>1</v>
      </c>
      <c r="L83" s="27">
        <v>0</v>
      </c>
      <c r="N83" s="24">
        <f t="shared" ref="N83" si="188">D83*I80+F83*I83-E83*J80-G83*J83</f>
        <v>0</v>
      </c>
      <c r="O83" s="28">
        <f t="shared" ref="O83" si="189">(D83*J80+E83*I80+F83*J83+G83*I83)</f>
        <v>-0.4968777922144364</v>
      </c>
      <c r="P83" s="26">
        <f t="shared" ref="P83" si="190">D83*K80+F83*K83-E83*L80-G83*L83</f>
        <v>1</v>
      </c>
      <c r="Q83" s="27">
        <f t="shared" ref="Q83" si="191">(D83*L80+E83*K80+F83*L83+G83*K83)</f>
        <v>0</v>
      </c>
      <c r="S83" s="24">
        <v>0</v>
      </c>
      <c r="T83" s="28">
        <v>0</v>
      </c>
      <c r="U83" s="26">
        <v>1</v>
      </c>
      <c r="V83" s="27">
        <v>0</v>
      </c>
      <c r="X83" s="24">
        <f t="shared" ref="X83" si="192">N83*S80+P83*S83-O83*T80-Q83*T83</f>
        <v>0</v>
      </c>
      <c r="Y83" s="28">
        <f t="shared" ref="Y83" si="193">(N83*T80+O83*S80+P83*T83+Q83*S83)</f>
        <v>-0.4968777922144364</v>
      </c>
      <c r="Z83" s="26">
        <f t="shared" ref="Z83" si="194">N83*U80+P83*U83-O83*V80-Q83*V83</f>
        <v>-2.7750245567201071</v>
      </c>
      <c r="AA83" s="27">
        <f t="shared" ref="AA83" si="195">(N83*V80+O83*U80+P83*V83+Q83*U83)</f>
        <v>0</v>
      </c>
      <c r="AB83" s="8"/>
      <c r="AC83" s="39">
        <f t="shared" ref="AC83" si="196">(180/PI())*ATAN(-1*(($X$8*Y80+AA80+$X$8*Y83+AA83)/($X$8*X80+Z80+$X$8*X83+Z83)))</f>
        <v>66.863312463130299</v>
      </c>
      <c r="AE83" s="218">
        <f t="shared" ref="AE83" si="197">20*LOG(((($X$8*X80+Z80-$X$8*Y83-Z83)^2+($X$8*Y80+AA80-$X$8*Y83-AA83)^2)/(($X$8*X80+Z80+$X$8*X83+Z83)^2+($X$8*Y80+AA80+$X$8*Y83+AA83)^2))^0.5)</f>
        <v>-8.2474751368021723E-2</v>
      </c>
      <c r="AF83" s="105"/>
      <c r="AG83" s="45">
        <f t="shared" si="12"/>
        <v>0.92549999999999721</v>
      </c>
      <c r="AH83" s="49">
        <f t="shared" si="25"/>
        <v>-14.404978235637094</v>
      </c>
      <c r="AI83" s="50">
        <f t="shared" si="26"/>
        <v>63.672643495624499</v>
      </c>
      <c r="AJ83" s="51">
        <f t="shared" si="173"/>
        <v>-14.404978235637094</v>
      </c>
      <c r="AK83" s="11">
        <f t="shared" si="124"/>
        <v>-185.2633070788192</v>
      </c>
      <c r="AL83" s="50">
        <f t="shared" si="41"/>
        <v>-3.2334546916587126</v>
      </c>
      <c r="AM83" s="32">
        <f t="shared" si="28"/>
        <v>-0.15221573785255543</v>
      </c>
    </row>
    <row r="84" spans="2:39" ht="18.649999999999999" customHeight="1">
      <c r="AE84" s="33"/>
      <c r="AF84" s="105"/>
      <c r="AG84" s="45">
        <f t="shared" si="12"/>
        <v>0.92599999999999716</v>
      </c>
      <c r="AH84" s="49">
        <f t="shared" si="25"/>
        <v>-14.339250018050841</v>
      </c>
      <c r="AI84" s="50">
        <f t="shared" si="26"/>
        <v>63.580011842085099</v>
      </c>
      <c r="AJ84" s="51">
        <f t="shared" si="173"/>
        <v>-14.339250018050841</v>
      </c>
      <c r="AK84" s="11">
        <f t="shared" si="124"/>
        <v>-187.40512466234026</v>
      </c>
      <c r="AL84" s="50">
        <f t="shared" si="41"/>
        <v>-3.270836460468264</v>
      </c>
      <c r="AM84" s="32">
        <f t="shared" si="28"/>
        <v>-0.15461985438219814</v>
      </c>
    </row>
    <row r="85" spans="2:39" ht="18.649999999999999" customHeight="1" thickBot="1">
      <c r="E85" s="21" t="s">
        <v>0</v>
      </c>
      <c r="J85" s="21" t="s">
        <v>1</v>
      </c>
      <c r="O85" s="21" t="s">
        <v>2</v>
      </c>
      <c r="T85" s="21" t="s">
        <v>3</v>
      </c>
      <c r="Y85" s="21" t="s">
        <v>4</v>
      </c>
      <c r="AF85" s="105"/>
      <c r="AG85" s="45">
        <f t="shared" si="12"/>
        <v>0.9264999999999971</v>
      </c>
      <c r="AH85" s="49">
        <f t="shared" si="25"/>
        <v>-14.273210191717139</v>
      </c>
      <c r="AI85" s="50">
        <f t="shared" si="26"/>
        <v>63.486309279753939</v>
      </c>
      <c r="AJ85" s="51">
        <f t="shared" si="173"/>
        <v>-14.273210191717139</v>
      </c>
      <c r="AK85" s="11">
        <f t="shared" si="124"/>
        <v>-189.5867489097536</v>
      </c>
      <c r="AL85" s="50">
        <f t="shared" si="41"/>
        <v>-3.3089129866269698</v>
      </c>
      <c r="AM85" s="32">
        <f t="shared" si="28"/>
        <v>-0.15707396737014223</v>
      </c>
    </row>
    <row r="86" spans="2:39" ht="18.649999999999999" customHeight="1" thickBot="1">
      <c r="B86" s="20"/>
      <c r="D86" s="235" t="s">
        <v>6</v>
      </c>
      <c r="E86" s="236"/>
      <c r="F86" s="237" t="s">
        <v>7</v>
      </c>
      <c r="G86" s="238"/>
      <c r="I86" s="235" t="s">
        <v>8</v>
      </c>
      <c r="J86" s="236"/>
      <c r="K86" s="237" t="s">
        <v>9</v>
      </c>
      <c r="L86" s="238"/>
      <c r="N86" s="235" t="s">
        <v>10</v>
      </c>
      <c r="O86" s="236"/>
      <c r="P86" s="237" t="s">
        <v>11</v>
      </c>
      <c r="Q86" s="238"/>
      <c r="S86" s="235" t="s">
        <v>6</v>
      </c>
      <c r="T86" s="236"/>
      <c r="U86" s="237" t="s">
        <v>7</v>
      </c>
      <c r="V86" s="238"/>
      <c r="X86" s="235" t="s">
        <v>10</v>
      </c>
      <c r="Y86" s="236"/>
      <c r="Z86" s="237" t="s">
        <v>11</v>
      </c>
      <c r="AA86" s="238"/>
      <c r="AB86" s="4"/>
      <c r="AC86" s="212" t="s">
        <v>70</v>
      </c>
      <c r="AE86" s="213" t="s">
        <v>37</v>
      </c>
      <c r="AF86" s="105"/>
      <c r="AG86" s="45">
        <f t="shared" si="12"/>
        <v>0.92699999999999705</v>
      </c>
      <c r="AH86" s="49">
        <f t="shared" si="25"/>
        <v>-14.206855231969319</v>
      </c>
      <c r="AI86" s="50">
        <f t="shared" si="26"/>
        <v>63.391515905299073</v>
      </c>
      <c r="AJ86" s="51">
        <f t="shared" si="173"/>
        <v>-14.206855231969319</v>
      </c>
      <c r="AK86" s="11">
        <f t="shared" si="124"/>
        <v>-191.8091512423741</v>
      </c>
      <c r="AL86" s="50">
        <f t="shared" si="41"/>
        <v>-3.3477012246352</v>
      </c>
      <c r="AM86" s="32">
        <f t="shared" si="28"/>
        <v>-0.15957940296014117</v>
      </c>
    </row>
    <row r="87" spans="2:39" ht="18.649999999999999" customHeight="1" thickTop="1" thickBot="1">
      <c r="B87" s="40">
        <f t="shared" ref="B87" si="198">B80+$E$5</f>
        <v>0.90449999999999953</v>
      </c>
      <c r="D87" s="24">
        <v>1</v>
      </c>
      <c r="E87" s="25">
        <v>0</v>
      </c>
      <c r="F87" s="26">
        <v>0</v>
      </c>
      <c r="G87" s="27">
        <f t="shared" ref="G87" si="199">-1/($E$8*$B87)</f>
        <v>-7.5932911753807319</v>
      </c>
      <c r="I87" s="24">
        <v>1</v>
      </c>
      <c r="J87" s="28">
        <v>0</v>
      </c>
      <c r="K87" s="26">
        <v>0</v>
      </c>
      <c r="L87" s="27">
        <v>0</v>
      </c>
      <c r="N87" s="24">
        <f t="shared" ref="N87" si="200">D87*I87+F87*I90-E87*J87-G87*J90</f>
        <v>-2.7642857251308222</v>
      </c>
      <c r="O87" s="28">
        <f t="shared" ref="O87" si="201">(D87*J87+E87*I87+F87*J90+G87*I90)</f>
        <v>0</v>
      </c>
      <c r="P87" s="26">
        <f t="shared" ref="P87" si="202">D87*K87+F87*K90-E87*L87-G87*L90</f>
        <v>0</v>
      </c>
      <c r="Q87" s="27">
        <f t="shared" ref="Q87" si="203">(D87*L87+E87*K87+F87*L90+G87*K90)</f>
        <v>-7.5932911753807319</v>
      </c>
      <c r="S87" s="24">
        <v>1</v>
      </c>
      <c r="T87" s="25">
        <v>0</v>
      </c>
      <c r="U87" s="26">
        <v>0</v>
      </c>
      <c r="V87" s="27">
        <f t="shared" ref="V87" si="204">-1/($T$8*$B87)</f>
        <v>-7.5932911753807319</v>
      </c>
      <c r="X87" s="24">
        <f t="shared" ref="X87" si="205">N87*S87+P87*S90-O87*T87-Q87*T90</f>
        <v>-2.7642857251308222</v>
      </c>
      <c r="Y87" s="28">
        <f t="shared" ref="Y87" si="206">(N87*T87+O87*S87+P87*T90+Q87*S90)</f>
        <v>0</v>
      </c>
      <c r="Z87" s="26">
        <f t="shared" ref="Z87" si="207">N87*U87+P87*U90-O87*V87-Q87*V90</f>
        <v>0</v>
      </c>
      <c r="AA87" s="27">
        <f t="shared" ref="AA87" si="208">(N87*V87+O87*U87+P87*V90+Q87*U90)</f>
        <v>13.396735227486069</v>
      </c>
      <c r="AB87" s="8"/>
      <c r="AC87" s="214">
        <f t="shared" ref="AC87" si="209">20*LOG((2*$X$8)/(($X$8*X87+Z87+$Z$8*X90+Z90)^2+($X$8*Y87+AA87+$X$8*Y90+AA90)^2)^0.5)</f>
        <v>-16.924080478851522</v>
      </c>
      <c r="AE87" s="215">
        <f t="shared" ref="AE87" si="210">((X87^2+Y87^2)/(X90^2+Y90^2))^0.5</f>
        <v>5.5760980795732031</v>
      </c>
      <c r="AF87" s="105"/>
      <c r="AG87" s="45">
        <f t="shared" si="12"/>
        <v>0.92749999999999699</v>
      </c>
      <c r="AH87" s="49">
        <f t="shared" si="25"/>
        <v>-14.140181561333712</v>
      </c>
      <c r="AI87" s="50">
        <f t="shared" si="26"/>
        <v>63.295611329677897</v>
      </c>
      <c r="AJ87" s="51">
        <f t="shared" si="173"/>
        <v>-14.140181561333712</v>
      </c>
      <c r="AK87" s="11">
        <f t="shared" si="124"/>
        <v>-194.07333220006967</v>
      </c>
      <c r="AL87" s="50">
        <f t="shared" si="41"/>
        <v>-3.3872186372079462</v>
      </c>
      <c r="AM87" s="32">
        <f t="shared" si="28"/>
        <v>-0.16213753041276716</v>
      </c>
    </row>
    <row r="88" spans="2:39" ht="18.649999999999999" customHeight="1" thickBot="1">
      <c r="D88" s="30"/>
      <c r="G88" s="31"/>
      <c r="I88" s="30"/>
      <c r="K88" s="239" t="s">
        <v>15</v>
      </c>
      <c r="L88" s="240"/>
      <c r="N88" s="30"/>
      <c r="P88" s="239" t="s">
        <v>17</v>
      </c>
      <c r="Q88" s="240"/>
      <c r="S88" s="30"/>
      <c r="V88" s="31"/>
      <c r="X88" s="30"/>
      <c r="AA88" s="31"/>
      <c r="AE88" s="216"/>
      <c r="AF88" s="105"/>
      <c r="AG88" s="45">
        <f t="shared" si="12"/>
        <v>0.92799999999999694</v>
      </c>
      <c r="AH88" s="49">
        <f t="shared" si="25"/>
        <v>-14.073185548644755</v>
      </c>
      <c r="AI88" s="50">
        <f t="shared" si="26"/>
        <v>63.198574663577872</v>
      </c>
      <c r="AJ88" s="51">
        <f t="shared" si="173"/>
        <v>-14.073185548644755</v>
      </c>
      <c r="AK88" s="11">
        <f t="shared" si="124"/>
        <v>-196.38032246698631</v>
      </c>
      <c r="AL88" s="50">
        <f t="shared" si="41"/>
        <v>-3.4274832131771045</v>
      </c>
      <c r="AM88" s="32">
        <f t="shared" si="28"/>
        <v>-0.16474976376820444</v>
      </c>
    </row>
    <row r="89" spans="2:39" ht="18.649999999999999" customHeight="1" thickBot="1">
      <c r="D89" s="235" t="s">
        <v>12</v>
      </c>
      <c r="E89" s="236"/>
      <c r="F89" s="237" t="s">
        <v>13</v>
      </c>
      <c r="G89" s="238"/>
      <c r="I89" s="235" t="s">
        <v>14</v>
      </c>
      <c r="J89" s="236"/>
      <c r="K89" s="241"/>
      <c r="L89" s="242"/>
      <c r="N89" s="235" t="s">
        <v>16</v>
      </c>
      <c r="O89" s="236"/>
      <c r="P89" s="241"/>
      <c r="Q89" s="242"/>
      <c r="S89" s="235" t="s">
        <v>12</v>
      </c>
      <c r="T89" s="236"/>
      <c r="U89" s="237" t="s">
        <v>13</v>
      </c>
      <c r="V89" s="238"/>
      <c r="X89" s="235" t="s">
        <v>16</v>
      </c>
      <c r="Y89" s="236"/>
      <c r="Z89" s="237" t="s">
        <v>17</v>
      </c>
      <c r="AA89" s="238"/>
      <c r="AB89" s="4"/>
      <c r="AC89" s="37" t="s">
        <v>71</v>
      </c>
      <c r="AE89" s="217" t="s">
        <v>72</v>
      </c>
      <c r="AF89" s="105"/>
      <c r="AG89" s="45">
        <f t="shared" si="12"/>
        <v>0.92849999999999688</v>
      </c>
      <c r="AH89" s="49">
        <f t="shared" si="25"/>
        <v>-14.005863508149197</v>
      </c>
      <c r="AI89" s="50">
        <f t="shared" si="26"/>
        <v>63.10038450234439</v>
      </c>
      <c r="AJ89" s="51">
        <f t="shared" si="173"/>
        <v>-14.005863508149197</v>
      </c>
      <c r="AK89" s="11">
        <f t="shared" si="124"/>
        <v>-198.73118393822921</v>
      </c>
      <c r="AL89" s="50">
        <f t="shared" si="41"/>
        <v>-3.4685134861085709</v>
      </c>
      <c r="AM89" s="32">
        <f t="shared" si="28"/>
        <v>-0.16741756358322329</v>
      </c>
    </row>
    <row r="90" spans="2:39" ht="18.649999999999999" customHeight="1" thickTop="1" thickBot="1">
      <c r="D90" s="24">
        <v>0</v>
      </c>
      <c r="E90" s="28">
        <v>0</v>
      </c>
      <c r="F90" s="26">
        <v>1</v>
      </c>
      <c r="G90" s="27">
        <v>0</v>
      </c>
      <c r="I90" s="24">
        <v>0</v>
      </c>
      <c r="J90" s="28">
        <f t="shared" ref="J90" si="211">IF(0=(1-$J$8*$K$8*$B87^2),0,-1*(1-$J$8*$K$8*$B87^2)/($B87*$K$8))</f>
        <v>-0.49573836142824834</v>
      </c>
      <c r="K90" s="26">
        <v>1</v>
      </c>
      <c r="L90" s="27">
        <v>0</v>
      </c>
      <c r="N90" s="24">
        <f t="shared" ref="N90" si="212">D90*I87+F90*I90-E90*J87-G90*J90</f>
        <v>0</v>
      </c>
      <c r="O90" s="28">
        <f t="shared" ref="O90" si="213">(D90*J87+E90*I87+F90*J90+G90*I90)</f>
        <v>-0.49573836142824834</v>
      </c>
      <c r="P90" s="26">
        <f t="shared" ref="P90" si="214">D90*K87+F90*K90-E90*L87-G90*L90</f>
        <v>1</v>
      </c>
      <c r="Q90" s="27">
        <f t="shared" ref="Q90" si="215">(D90*L87+E90*K87+F90*L90+G90*K90)</f>
        <v>0</v>
      </c>
      <c r="S90" s="24">
        <v>0</v>
      </c>
      <c r="T90" s="28">
        <v>0</v>
      </c>
      <c r="U90" s="26">
        <v>1</v>
      </c>
      <c r="V90" s="27">
        <v>0</v>
      </c>
      <c r="X90" s="24">
        <f t="shared" ref="X90" si="216">N90*S87+P90*S90-O90*T87-Q90*T90</f>
        <v>0</v>
      </c>
      <c r="Y90" s="28">
        <f t="shared" ref="Y90" si="217">(N90*T87+O90*S87+P90*T90+Q90*S90)</f>
        <v>-0.49573836142824834</v>
      </c>
      <c r="Z90" s="26">
        <f t="shared" ref="Z90" si="218">N90*U87+P90*U90-O90*V87-Q90*V90</f>
        <v>-2.7642857251308222</v>
      </c>
      <c r="AA90" s="27">
        <f t="shared" ref="AA90" si="219">(N90*V87+O90*U87+P90*V90+Q90*U90)</f>
        <v>0</v>
      </c>
      <c r="AB90" s="8"/>
      <c r="AC90" s="39">
        <f t="shared" ref="AC90" si="220">(180/PI())*ATAN(-1*(($X$8*Y87+AA87+$X$8*Y90+AA90)/($X$8*X87+Z87+$X$8*X90+Z90)))</f>
        <v>66.803012401858396</v>
      </c>
      <c r="AE90" s="218">
        <f t="shared" ref="AE90" si="221">20*LOG(((($X$8*X87+Z87-$X$8*Y90-Z90)^2+($X$8*Y87+AA87-$X$8*Y90-AA90)^2)/(($X$8*X87+Z87+$X$8*X90+Z90)^2+($X$8*Y87+AA87+$X$8*Y90+AA90)^2))^0.5)</f>
        <v>-8.3562249016891882E-2</v>
      </c>
      <c r="AF90" s="105"/>
      <c r="AG90" s="45">
        <f t="shared" si="12"/>
        <v>0.92899999999999683</v>
      </c>
      <c r="AH90" s="49">
        <f t="shared" si="25"/>
        <v>-13.938211698599805</v>
      </c>
      <c r="AI90" s="50">
        <f t="shared" si="26"/>
        <v>63.001018910375286</v>
      </c>
      <c r="AJ90" s="51">
        <f t="shared" si="173"/>
        <v>-13.938211698599805</v>
      </c>
      <c r="AK90" s="11">
        <f t="shared" si="124"/>
        <v>-201.12701082944622</v>
      </c>
      <c r="AL90" s="50">
        <f t="shared" si="41"/>
        <v>-3.5103285536681281</v>
      </c>
      <c r="AM90" s="32">
        <f t="shared" si="28"/>
        <v>-0.17014243874606663</v>
      </c>
    </row>
    <row r="91" spans="2:39" ht="18.649999999999999" customHeight="1">
      <c r="AE91" s="33"/>
      <c r="AF91" s="105"/>
      <c r="AG91" s="45">
        <f t="shared" si="12"/>
        <v>0.92949999999999677</v>
      </c>
      <c r="AH91" s="49">
        <f t="shared" si="25"/>
        <v>-13.87022632233891</v>
      </c>
      <c r="AI91" s="50">
        <f t="shared" si="26"/>
        <v>62.900455404960574</v>
      </c>
      <c r="AJ91" s="51">
        <f t="shared" si="173"/>
        <v>-13.87022632233891</v>
      </c>
      <c r="AK91" s="11">
        <f t="shared" si="124"/>
        <v>-203.56893083120409</v>
      </c>
      <c r="AL91" s="50">
        <f t="shared" si="41"/>
        <v>-3.5529480977691081</v>
      </c>
      <c r="AM91" s="32">
        <f t="shared" si="28"/>
        <v>-0.17292594837323486</v>
      </c>
    </row>
    <row r="92" spans="2:39" ht="18.649999999999999" customHeight="1" thickBot="1">
      <c r="E92" s="21" t="s">
        <v>0</v>
      </c>
      <c r="J92" s="21" t="s">
        <v>1</v>
      </c>
      <c r="O92" s="21" t="s">
        <v>2</v>
      </c>
      <c r="T92" s="21" t="s">
        <v>3</v>
      </c>
      <c r="Y92" s="21" t="s">
        <v>4</v>
      </c>
      <c r="AF92" s="105"/>
      <c r="AG92" s="45">
        <f t="shared" si="12"/>
        <v>0.92999999999999672</v>
      </c>
      <c r="AH92" s="49">
        <f t="shared" si="25"/>
        <v>-13.801903524372307</v>
      </c>
      <c r="AI92" s="50">
        <f t="shared" si="26"/>
        <v>62.798670939544984</v>
      </c>
      <c r="AJ92" s="51">
        <f t="shared" si="173"/>
        <v>-13.801903524372307</v>
      </c>
      <c r="AK92" s="11">
        <f t="shared" si="124"/>
        <v>-206.05810631034552</v>
      </c>
      <c r="AL92" s="50">
        <f t="shared" si="41"/>
        <v>-3.5963924055400338</v>
      </c>
      <c r="AM92" s="32">
        <f t="shared" si="28"/>
        <v>-0.17576970379234555</v>
      </c>
    </row>
    <row r="93" spans="2:39" ht="18.649999999999999" customHeight="1" thickBot="1">
      <c r="B93" s="20"/>
      <c r="D93" s="235" t="s">
        <v>6</v>
      </c>
      <c r="E93" s="236"/>
      <c r="F93" s="237" t="s">
        <v>7</v>
      </c>
      <c r="G93" s="238"/>
      <c r="I93" s="235" t="s">
        <v>8</v>
      </c>
      <c r="J93" s="236"/>
      <c r="K93" s="237" t="s">
        <v>9</v>
      </c>
      <c r="L93" s="238"/>
      <c r="N93" s="235" t="s">
        <v>10</v>
      </c>
      <c r="O93" s="236"/>
      <c r="P93" s="237" t="s">
        <v>11</v>
      </c>
      <c r="Q93" s="238"/>
      <c r="S93" s="235" t="s">
        <v>6</v>
      </c>
      <c r="T93" s="236"/>
      <c r="U93" s="237" t="s">
        <v>7</v>
      </c>
      <c r="V93" s="238"/>
      <c r="X93" s="235" t="s">
        <v>10</v>
      </c>
      <c r="Y93" s="236"/>
      <c r="Z93" s="237" t="s">
        <v>11</v>
      </c>
      <c r="AA93" s="238"/>
      <c r="AB93" s="4"/>
      <c r="AC93" s="212" t="s">
        <v>70</v>
      </c>
      <c r="AE93" s="213" t="s">
        <v>37</v>
      </c>
      <c r="AF93" s="105"/>
      <c r="AG93" s="45">
        <f t="shared" si="12"/>
        <v>0.93049999999999666</v>
      </c>
      <c r="AH93" s="49">
        <f t="shared" si="25"/>
        <v>-13.733239391433775</v>
      </c>
      <c r="AI93" s="50">
        <f t="shared" si="26"/>
        <v>62.695641886389822</v>
      </c>
      <c r="AJ93" s="51">
        <f t="shared" si="173"/>
        <v>-13.733239391433775</v>
      </c>
      <c r="AK93" s="11">
        <f t="shared" si="124"/>
        <v>-208.59573555974885</v>
      </c>
      <c r="AL93" s="50">
        <f t="shared" si="41"/>
        <v>-3.6406823911370338</v>
      </c>
      <c r="AM93" s="32">
        <f t="shared" si="28"/>
        <v>-0.17867537061551086</v>
      </c>
    </row>
    <row r="94" spans="2:39" ht="18.649999999999999" customHeight="1" thickTop="1" thickBot="1">
      <c r="B94" s="40">
        <f t="shared" ref="B94" si="222">B87+$E$5</f>
        <v>0.90499999999999947</v>
      </c>
      <c r="D94" s="24">
        <v>1</v>
      </c>
      <c r="E94" s="25">
        <v>0</v>
      </c>
      <c r="F94" s="26">
        <v>0</v>
      </c>
      <c r="G94" s="27">
        <f t="shared" ref="G94" si="223">-1/($E$8*$B94)</f>
        <v>-7.5890959868860453</v>
      </c>
      <c r="I94" s="24">
        <v>1</v>
      </c>
      <c r="J94" s="28">
        <v>0</v>
      </c>
      <c r="K94" s="26">
        <v>0</v>
      </c>
      <c r="L94" s="27">
        <v>0</v>
      </c>
      <c r="N94" s="24">
        <f t="shared" ref="N94" si="224">D94*I94+F94*I97-E94*J94-G94*J97</f>
        <v>-2.7535646877925659</v>
      </c>
      <c r="O94" s="28">
        <f t="shared" ref="O94" si="225">(D94*J94+E94*I94+F94*J97+G94*I97)</f>
        <v>0</v>
      </c>
      <c r="P94" s="26">
        <f t="shared" ref="P94" si="226">D94*K94+F94*K97-E94*L94-G94*L97</f>
        <v>0</v>
      </c>
      <c r="Q94" s="27">
        <f t="shared" ref="Q94" si="227">(D94*L94+E94*K94+F94*L97+G94*K97)</f>
        <v>-7.5890959868860453</v>
      </c>
      <c r="S94" s="24">
        <v>1</v>
      </c>
      <c r="T94" s="25">
        <v>0</v>
      </c>
      <c r="U94" s="26">
        <v>0</v>
      </c>
      <c r="V94" s="27">
        <f t="shared" ref="V94" si="228">-1/($T$8*$B94)</f>
        <v>-7.5890959868860453</v>
      </c>
      <c r="X94" s="24">
        <f t="shared" ref="X94" si="229">N94*S94+P94*S97-O94*T94-Q94*T97</f>
        <v>-2.7535646877925659</v>
      </c>
      <c r="Y94" s="28">
        <f t="shared" ref="Y94" si="230">(N94*T94+O94*S94+P94*T97+Q94*S97)</f>
        <v>0</v>
      </c>
      <c r="Z94" s="26">
        <f t="shared" ref="Z94" si="231">N94*U94+P94*U97-O94*V94-Q94*V97</f>
        <v>0</v>
      </c>
      <c r="AA94" s="27">
        <f t="shared" ref="AA94" si="232">(N94*V94+O94*U94+P94*V97+Q94*U97)</f>
        <v>13.307970734871644</v>
      </c>
      <c r="AB94" s="8"/>
      <c r="AC94" s="214">
        <f t="shared" ref="AC94" si="233">20*LOG((2*$X$8)/(($X$8*X94+Z94+$Z$8*X97+Z97)^2+($X$8*Y94+AA94+$X$8*Y97+AA97)^2)^0.5)</f>
        <v>-16.868840657305675</v>
      </c>
      <c r="AE94" s="215">
        <f t="shared" ref="AE94" si="234">((X94^2+Y94^2)/(X97^2+Y97^2))^0.5</f>
        <v>5.5672589817672877</v>
      </c>
      <c r="AF94" s="105"/>
      <c r="AG94" s="45">
        <f t="shared" si="12"/>
        <v>0.93099999999999661</v>
      </c>
      <c r="AH94" s="49">
        <f t="shared" si="25"/>
        <v>-13.66422995104112</v>
      </c>
      <c r="AI94" s="50">
        <f t="shared" si="26"/>
        <v>62.591344018609959</v>
      </c>
      <c r="AJ94" s="51">
        <f t="shared" si="173"/>
        <v>-13.66422995104112</v>
      </c>
      <c r="AK94" s="11">
        <f t="shared" si="124"/>
        <v>-211.18305409948783</v>
      </c>
      <c r="AL94" s="50">
        <f t="shared" si="41"/>
        <v>-3.6858396184533713</v>
      </c>
      <c r="AM94" s="32">
        <f t="shared" si="28"/>
        <v>-0.18164467090789296</v>
      </c>
    </row>
    <row r="95" spans="2:39" ht="18.649999999999999" customHeight="1" thickBot="1">
      <c r="D95" s="30"/>
      <c r="G95" s="31"/>
      <c r="I95" s="30"/>
      <c r="K95" s="239" t="s">
        <v>15</v>
      </c>
      <c r="L95" s="240"/>
      <c r="N95" s="30"/>
      <c r="P95" s="239" t="s">
        <v>17</v>
      </c>
      <c r="Q95" s="240"/>
      <c r="S95" s="30"/>
      <c r="V95" s="31"/>
      <c r="X95" s="30"/>
      <c r="AA95" s="31"/>
      <c r="AE95" s="216"/>
      <c r="AF95" s="105"/>
      <c r="AG95" s="45">
        <f t="shared" si="12"/>
        <v>0.93149999999999655</v>
      </c>
      <c r="AH95" s="49">
        <f t="shared" si="25"/>
        <v>-13.594871170544085</v>
      </c>
      <c r="AI95" s="50">
        <f t="shared" si="26"/>
        <v>62.485752491560227</v>
      </c>
      <c r="AJ95" s="51">
        <f t="shared" si="173"/>
        <v>-13.594871170544085</v>
      </c>
      <c r="AK95" s="11">
        <f t="shared" si="124"/>
        <v>-213.82133603121159</v>
      </c>
      <c r="AL95" s="50">
        <f t="shared" si="41"/>
        <v>-3.7318863247578267</v>
      </c>
      <c r="AM95" s="32">
        <f t="shared" si="28"/>
        <v>-0.184679385456437</v>
      </c>
    </row>
    <row r="96" spans="2:39" ht="18.649999999999999" customHeight="1" thickBot="1">
      <c r="D96" s="235" t="s">
        <v>12</v>
      </c>
      <c r="E96" s="236"/>
      <c r="F96" s="237" t="s">
        <v>13</v>
      </c>
      <c r="G96" s="238"/>
      <c r="I96" s="235" t="s">
        <v>14</v>
      </c>
      <c r="J96" s="236"/>
      <c r="K96" s="241"/>
      <c r="L96" s="242"/>
      <c r="N96" s="235" t="s">
        <v>16</v>
      </c>
      <c r="O96" s="236"/>
      <c r="P96" s="241"/>
      <c r="Q96" s="242"/>
      <c r="S96" s="235" t="s">
        <v>12</v>
      </c>
      <c r="T96" s="236"/>
      <c r="U96" s="237" t="s">
        <v>13</v>
      </c>
      <c r="V96" s="238"/>
      <c r="X96" s="235" t="s">
        <v>16</v>
      </c>
      <c r="Y96" s="236"/>
      <c r="Z96" s="237" t="s">
        <v>17</v>
      </c>
      <c r="AA96" s="238"/>
      <c r="AB96" s="4"/>
      <c r="AC96" s="37" t="s">
        <v>71</v>
      </c>
      <c r="AE96" s="217" t="s">
        <v>72</v>
      </c>
      <c r="AF96" s="105"/>
      <c r="AG96" s="45">
        <f t="shared" ref="AG96:AG159" si="235">INDEX(B:B,(ROW()-32)*7+24)</f>
        <v>0.9319999999999965</v>
      </c>
      <c r="AH96" s="49">
        <f t="shared" si="25"/>
        <v>-13.525158956164972</v>
      </c>
      <c r="AI96" s="50">
        <f t="shared" si="26"/>
        <v>62.378841823544633</v>
      </c>
      <c r="AJ96" s="51">
        <f t="shared" si="173"/>
        <v>-13.525158956164972</v>
      </c>
      <c r="AK96" s="11">
        <f t="shared" si="124"/>
        <v>-216.51189544842961</v>
      </c>
      <c r="AL96" s="50">
        <f t="shared" si="41"/>
        <v>-3.7788454453088214</v>
      </c>
      <c r="AM96" s="32">
        <f t="shared" si="28"/>
        <v>-0.18778135614395708</v>
      </c>
    </row>
    <row r="97" spans="2:39" ht="18.649999999999999" customHeight="1" thickTop="1" thickBot="1">
      <c r="D97" s="24">
        <v>0</v>
      </c>
      <c r="E97" s="28">
        <v>0</v>
      </c>
      <c r="F97" s="26">
        <v>1</v>
      </c>
      <c r="G97" s="27">
        <v>0</v>
      </c>
      <c r="I97" s="24">
        <v>0</v>
      </c>
      <c r="J97" s="28">
        <f t="shared" ref="J97" si="236">IF(0=(1-$J$8*$K$8*$B94^2),0,-1*(1-$J$8*$K$8*$B94^2)/($B94*$K$8))</f>
        <v>-0.49459971178105061</v>
      </c>
      <c r="K97" s="26">
        <v>1</v>
      </c>
      <c r="L97" s="27">
        <v>0</v>
      </c>
      <c r="N97" s="24">
        <f t="shared" ref="N97" si="237">D97*I94+F97*I97-E97*J94-G97*J97</f>
        <v>0</v>
      </c>
      <c r="O97" s="28">
        <f t="shared" ref="O97" si="238">(D97*J94+E97*I94+F97*J97+G97*I97)</f>
        <v>-0.49459971178105061</v>
      </c>
      <c r="P97" s="26">
        <f t="shared" ref="P97" si="239">D97*K94+F97*K97-E97*L94-G97*L97</f>
        <v>1</v>
      </c>
      <c r="Q97" s="27">
        <f t="shared" ref="Q97" si="240">(D97*L94+E97*K94+F97*L97+G97*K97)</f>
        <v>0</v>
      </c>
      <c r="S97" s="24">
        <v>0</v>
      </c>
      <c r="T97" s="28">
        <v>0</v>
      </c>
      <c r="U97" s="26">
        <v>1</v>
      </c>
      <c r="V97" s="27">
        <v>0</v>
      </c>
      <c r="X97" s="24">
        <f t="shared" ref="X97" si="241">N97*S94+P97*S97-O97*T94-Q97*T97</f>
        <v>0</v>
      </c>
      <c r="Y97" s="28">
        <f t="shared" ref="Y97" si="242">(N97*T94+O97*S94+P97*T97+Q97*S97)</f>
        <v>-0.49459971178105061</v>
      </c>
      <c r="Z97" s="26">
        <f t="shared" ref="Z97" si="243">N97*U94+P97*U97-O97*V94-Q97*V97</f>
        <v>-2.7535646877925659</v>
      </c>
      <c r="AA97" s="27">
        <f t="shared" ref="AA97" si="244">(N97*V94+O97*U94+P97*V97+Q97*U97)</f>
        <v>0</v>
      </c>
      <c r="AB97" s="8"/>
      <c r="AC97" s="39">
        <f t="shared" ref="AC97" si="245">(180/PI())*ATAN(-1*(($X$8*Y94+AA94+$X$8*Y97+AA97)/($X$8*X94+Z94+$X$8*X97+Z97)))</f>
        <v>66.742183869154161</v>
      </c>
      <c r="AE97" s="218">
        <f t="shared" ref="AE97" si="246">20*LOG(((($X$8*X94+Z94-$X$8*Y97-Z97)^2+($X$8*Y94+AA94-$X$8*Y97-AA97)^2)/(($X$8*X94+Z94+$X$8*X97+Z97)^2+($X$8*Y94+AA94+$X$8*Y97+AA97)^2))^0.5)</f>
        <v>-8.4668066563956965E-2</v>
      </c>
      <c r="AF97" s="105"/>
      <c r="AG97" s="45">
        <f t="shared" si="235"/>
        <v>0.93249999999999644</v>
      </c>
      <c r="AH97" s="49">
        <f t="shared" si="25"/>
        <v>-13.455089152032656</v>
      </c>
      <c r="AI97" s="50">
        <f t="shared" si="26"/>
        <v>62.27058587582043</v>
      </c>
      <c r="AJ97" s="51">
        <f t="shared" si="173"/>
        <v>-13.455089152032656</v>
      </c>
      <c r="AK97" s="11">
        <f t="shared" si="124"/>
        <v>-219.25608790445068</v>
      </c>
      <c r="AL97" s="50">
        <f t="shared" si="41"/>
        <v>-3.8267406389747785</v>
      </c>
      <c r="AM97" s="32">
        <f t="shared" si="28"/>
        <v>-0.19095248843420759</v>
      </c>
    </row>
    <row r="98" spans="2:39" ht="18.649999999999999" customHeight="1">
      <c r="AE98" s="33"/>
      <c r="AF98" s="105"/>
      <c r="AG98" s="45">
        <f t="shared" si="235"/>
        <v>0.93299999999999639</v>
      </c>
      <c r="AH98" s="49">
        <f t="shared" ref="AH98:AH161" si="247">INDEX(AC:AC,(ROW()-32)*7+24)</f>
        <v>-13.38465753921108</v>
      </c>
      <c r="AI98" s="50">
        <f t="shared" ref="AI98:AI161" si="248">INDEX(AC:AC,(ROW()-32)*7+27)</f>
        <v>62.160957831868217</v>
      </c>
      <c r="AJ98" s="51">
        <f t="shared" ref="AJ98:AJ161" si="249">AH98</f>
        <v>-13.38465753921108</v>
      </c>
      <c r="AK98" s="11">
        <f t="shared" si="124"/>
        <v>-222.05531194192531</v>
      </c>
      <c r="AL98" s="50">
        <f t="shared" si="41"/>
        <v>-3.8755963149296804</v>
      </c>
      <c r="AM98" s="32">
        <f t="shared" ref="AM98:AM161" si="250">INDEX(AE:AE,(ROW()-32)*7+27)</f>
        <v>-0.19419475397374131</v>
      </c>
    </row>
    <row r="99" spans="2:39" ht="18.649999999999999" customHeight="1" thickBot="1">
      <c r="E99" s="21" t="s">
        <v>0</v>
      </c>
      <c r="J99" s="21" t="s">
        <v>1</v>
      </c>
      <c r="O99" s="21" t="s">
        <v>2</v>
      </c>
      <c r="T99" s="21" t="s">
        <v>3</v>
      </c>
      <c r="Y99" s="21" t="s">
        <v>4</v>
      </c>
      <c r="AF99" s="105"/>
      <c r="AG99" s="45">
        <f t="shared" si="235"/>
        <v>0.93349999999999633</v>
      </c>
      <c r="AH99" s="49">
        <f t="shared" si="247"/>
        <v>-13.313859834722964</v>
      </c>
      <c r="AI99" s="50">
        <f t="shared" si="248"/>
        <v>62.049930175897266</v>
      </c>
      <c r="AJ99" s="51">
        <f t="shared" si="249"/>
        <v>-13.313859834722964</v>
      </c>
      <c r="AK99" s="11">
        <f t="shared" ref="AK99:AK162" si="251">(AI100-AI99)/(AG100-AG99)</f>
        <v>-224.91101068575495</v>
      </c>
      <c r="AL99" s="50">
        <f t="shared" si="41"/>
        <v>-3.9254376604545729</v>
      </c>
      <c r="AM99" s="32">
        <f t="shared" si="250"/>
        <v>-0.19751019331681521</v>
      </c>
    </row>
    <row r="100" spans="2:39" ht="18.649999999999999" customHeight="1" thickBot="1">
      <c r="B100" s="20"/>
      <c r="D100" s="235" t="s">
        <v>6</v>
      </c>
      <c r="E100" s="236"/>
      <c r="F100" s="237" t="s">
        <v>7</v>
      </c>
      <c r="G100" s="238"/>
      <c r="I100" s="235" t="s">
        <v>8</v>
      </c>
      <c r="J100" s="236"/>
      <c r="K100" s="237" t="s">
        <v>9</v>
      </c>
      <c r="L100" s="238"/>
      <c r="N100" s="235" t="s">
        <v>10</v>
      </c>
      <c r="O100" s="236"/>
      <c r="P100" s="237" t="s">
        <v>11</v>
      </c>
      <c r="Q100" s="238"/>
      <c r="S100" s="235" t="s">
        <v>6</v>
      </c>
      <c r="T100" s="236"/>
      <c r="U100" s="237" t="s">
        <v>7</v>
      </c>
      <c r="V100" s="238"/>
      <c r="X100" s="235" t="s">
        <v>10</v>
      </c>
      <c r="Y100" s="236"/>
      <c r="Z100" s="237" t="s">
        <v>11</v>
      </c>
      <c r="AA100" s="238"/>
      <c r="AB100" s="4"/>
      <c r="AC100" s="212" t="s">
        <v>70</v>
      </c>
      <c r="AE100" s="213" t="s">
        <v>37</v>
      </c>
      <c r="AF100" s="105"/>
      <c r="AG100" s="45">
        <f t="shared" si="235"/>
        <v>0.93399999999999628</v>
      </c>
      <c r="AH100" s="49">
        <f t="shared" si="247"/>
        <v>-13.242691690569925</v>
      </c>
      <c r="AI100" s="50">
        <f t="shared" si="248"/>
        <v>61.937474670554401</v>
      </c>
      <c r="AJ100" s="51">
        <f t="shared" si="249"/>
        <v>-13.242691690569925</v>
      </c>
      <c r="AK100" s="11">
        <f t="shared" si="251"/>
        <v>-227.82467350220892</v>
      </c>
      <c r="AL100" s="50">
        <f t="shared" si="41"/>
        <v>-3.9762906698946265</v>
      </c>
      <c r="AM100" s="32">
        <f t="shared" si="250"/>
        <v>-0.20090091877994345</v>
      </c>
    </row>
    <row r="101" spans="2:39" ht="18.649999999999999" customHeight="1" thickTop="1" thickBot="1">
      <c r="B101" s="40">
        <f t="shared" ref="B101" si="252">B94+$E$5</f>
        <v>0.90549999999999942</v>
      </c>
      <c r="D101" s="24">
        <v>1</v>
      </c>
      <c r="E101" s="25">
        <v>0</v>
      </c>
      <c r="F101" s="26">
        <v>0</v>
      </c>
      <c r="G101" s="27">
        <f t="shared" ref="G101" si="253">-1/($E$8*$B101)</f>
        <v>-7.5849054313990854</v>
      </c>
      <c r="I101" s="24">
        <v>1</v>
      </c>
      <c r="J101" s="28">
        <v>0</v>
      </c>
      <c r="K101" s="26">
        <v>0</v>
      </c>
      <c r="L101" s="27">
        <v>0</v>
      </c>
      <c r="N101" s="24">
        <f t="shared" ref="N101" si="254">D101*I101+F101*I104-E101*J101-G101*J104</f>
        <v>-2.7428614054135947</v>
      </c>
      <c r="O101" s="28">
        <f t="shared" ref="O101" si="255">(D101*J101+E101*I101+F101*J104+G101*I104)</f>
        <v>0</v>
      </c>
      <c r="P101" s="26">
        <f t="shared" ref="P101" si="256">D101*K101+F101*K104-E101*L101-G101*L104</f>
        <v>0</v>
      </c>
      <c r="Q101" s="27">
        <f t="shared" ref="Q101" si="257">(D101*L101+E101*K101+F101*L104+G101*K104)</f>
        <v>-7.5849054313990854</v>
      </c>
      <c r="S101" s="24">
        <v>1</v>
      </c>
      <c r="T101" s="25">
        <v>0</v>
      </c>
      <c r="U101" s="26">
        <v>0</v>
      </c>
      <c r="V101" s="27">
        <f t="shared" ref="V101" si="258">-1/($T$8*$B101)</f>
        <v>-7.5849054313990854</v>
      </c>
      <c r="X101" s="24">
        <f t="shared" ref="X101" si="259">N101*S101+P101*S104-O101*T101-Q101*T104</f>
        <v>-2.7428614054135947</v>
      </c>
      <c r="Y101" s="28">
        <f t="shared" ref="Y101" si="260">(N101*T101+O101*S101+P101*T104+Q101*S104)</f>
        <v>0</v>
      </c>
      <c r="Z101" s="26">
        <f t="shared" ref="Z101" si="261">N101*U101+P101*U104-O101*V101-Q101*V104</f>
        <v>0</v>
      </c>
      <c r="AA101" s="27">
        <f t="shared" ref="AA101" si="262">(N101*V101+O101*U101+P101*V104+Q101*U104)</f>
        <v>13.219438940097415</v>
      </c>
      <c r="AB101" s="8"/>
      <c r="AC101" s="214">
        <f t="shared" ref="AC101" si="263">20*LOG((2*$X$8)/(($X$8*X101+Z101+$Z$8*X104+Z104)^2+($X$8*Y101+AA101+$X$8*Y104+AA104)^2)^0.5)</f>
        <v>-16.813399554485322</v>
      </c>
      <c r="AE101" s="215">
        <f t="shared" ref="AE101" si="264">((X101^2+Y101^2)/(X104^2+Y104^2))^0.5</f>
        <v>5.5584062881424208</v>
      </c>
      <c r="AF101" s="105"/>
      <c r="AG101" s="45">
        <f t="shared" si="235"/>
        <v>0.93449999999999622</v>
      </c>
      <c r="AH101" s="49">
        <f t="shared" si="247"/>
        <v>-13.171148692750265</v>
      </c>
      <c r="AI101" s="50">
        <f t="shared" si="248"/>
        <v>61.823562333803309</v>
      </c>
      <c r="AJ101" s="51">
        <f t="shared" si="249"/>
        <v>-13.171148692750265</v>
      </c>
      <c r="AK101" s="11">
        <f t="shared" si="251"/>
        <v>-230.79783772793104</v>
      </c>
      <c r="AL101" s="50">
        <f t="shared" si="41"/>
        <v>-4.028182174835985</v>
      </c>
      <c r="AM101" s="32">
        <f t="shared" si="250"/>
        <v>-0.20436911743304076</v>
      </c>
    </row>
    <row r="102" spans="2:39" ht="18.649999999999999" customHeight="1" thickBot="1">
      <c r="D102" s="30"/>
      <c r="G102" s="31"/>
      <c r="I102" s="30"/>
      <c r="K102" s="239" t="s">
        <v>15</v>
      </c>
      <c r="L102" s="240"/>
      <c r="N102" s="30"/>
      <c r="P102" s="239" t="s">
        <v>17</v>
      </c>
      <c r="Q102" s="240"/>
      <c r="S102" s="30"/>
      <c r="V102" s="31"/>
      <c r="X102" s="30"/>
      <c r="AA102" s="31"/>
      <c r="AE102" s="216"/>
      <c r="AF102" s="105"/>
      <c r="AG102" s="45">
        <f t="shared" si="235"/>
        <v>0.93499999999999617</v>
      </c>
      <c r="AH102" s="49">
        <f t="shared" si="247"/>
        <v>-13.099226360275624</v>
      </c>
      <c r="AI102" s="50">
        <f t="shared" si="248"/>
        <v>61.708163414939357</v>
      </c>
      <c r="AJ102" s="51">
        <f t="shared" si="249"/>
        <v>-13.099226360275624</v>
      </c>
      <c r="AK102" s="11">
        <f t="shared" si="251"/>
        <v>-233.83209047156316</v>
      </c>
      <c r="AL102" s="50">
        <f t="shared" si="41"/>
        <v>-4.0811398755500372</v>
      </c>
      <c r="AM102" s="32">
        <f t="shared" si="250"/>
        <v>-0.20791705423462578</v>
      </c>
    </row>
    <row r="103" spans="2:39" ht="18.649999999999999" customHeight="1" thickBot="1">
      <c r="D103" s="235" t="s">
        <v>12</v>
      </c>
      <c r="E103" s="236"/>
      <c r="F103" s="237" t="s">
        <v>13</v>
      </c>
      <c r="G103" s="238"/>
      <c r="I103" s="235" t="s">
        <v>14</v>
      </c>
      <c r="J103" s="236"/>
      <c r="K103" s="241"/>
      <c r="L103" s="242"/>
      <c r="N103" s="235" t="s">
        <v>16</v>
      </c>
      <c r="O103" s="236"/>
      <c r="P103" s="241"/>
      <c r="Q103" s="242"/>
      <c r="S103" s="235" t="s">
        <v>12</v>
      </c>
      <c r="T103" s="236"/>
      <c r="U103" s="237" t="s">
        <v>13</v>
      </c>
      <c r="V103" s="238"/>
      <c r="X103" s="235" t="s">
        <v>16</v>
      </c>
      <c r="Y103" s="236"/>
      <c r="Z103" s="237" t="s">
        <v>17</v>
      </c>
      <c r="AA103" s="238"/>
      <c r="AB103" s="4"/>
      <c r="AC103" s="37" t="s">
        <v>71</v>
      </c>
      <c r="AE103" s="217" t="s">
        <v>72</v>
      </c>
      <c r="AF103" s="105"/>
      <c r="AG103" s="45">
        <f t="shared" si="235"/>
        <v>0.93549999999999611</v>
      </c>
      <c r="AH103" s="49">
        <f t="shared" si="247"/>
        <v>-13.026920144188061</v>
      </c>
      <c r="AI103" s="50">
        <f t="shared" si="248"/>
        <v>61.591247369703588</v>
      </c>
      <c r="AJ103" s="51">
        <f t="shared" si="249"/>
        <v>-13.026920144188061</v>
      </c>
      <c r="AK103" s="11">
        <f t="shared" si="251"/>
        <v>-236.92907049163858</v>
      </c>
      <c r="AL103" s="50">
        <f t="shared" si="41"/>
        <v>-4.1351923737688336</v>
      </c>
      <c r="AM103" s="32">
        <f t="shared" si="250"/>
        <v>-0.21154707531887171</v>
      </c>
    </row>
    <row r="104" spans="2:39" ht="18.649999999999999" customHeight="1" thickTop="1" thickBot="1">
      <c r="D104" s="24">
        <v>0</v>
      </c>
      <c r="E104" s="28">
        <v>0</v>
      </c>
      <c r="F104" s="26">
        <v>1</v>
      </c>
      <c r="G104" s="27">
        <v>0</v>
      </c>
      <c r="I104" s="24">
        <v>0</v>
      </c>
      <c r="J104" s="28">
        <f t="shared" ref="J104" si="265">IF(0=(1-$J$8*$K$8*$B101^2),0,-1*(1-$J$8*$K$8*$B101^2)/($B101*$K$8))</f>
        <v>-0.4934618419788524</v>
      </c>
      <c r="K104" s="26">
        <v>1</v>
      </c>
      <c r="L104" s="27">
        <v>0</v>
      </c>
      <c r="N104" s="24">
        <f t="shared" ref="N104" si="266">D104*I101+F104*I104-E104*J101-G104*J104</f>
        <v>0</v>
      </c>
      <c r="O104" s="28">
        <f t="shared" ref="O104" si="267">(D104*J101+E104*I101+F104*J104+G104*I104)</f>
        <v>-0.4934618419788524</v>
      </c>
      <c r="P104" s="26">
        <f t="shared" ref="P104" si="268">D104*K101+F104*K104-E104*L101-G104*L104</f>
        <v>1</v>
      </c>
      <c r="Q104" s="27">
        <f t="shared" ref="Q104" si="269">(D104*L101+E104*K101+F104*L104+G104*K104)</f>
        <v>0</v>
      </c>
      <c r="S104" s="24">
        <v>0</v>
      </c>
      <c r="T104" s="28">
        <v>0</v>
      </c>
      <c r="U104" s="26">
        <v>1</v>
      </c>
      <c r="V104" s="27">
        <v>0</v>
      </c>
      <c r="X104" s="24">
        <f t="shared" ref="X104" si="270">N104*S101+P104*S104-O104*T101-Q104*T104</f>
        <v>0</v>
      </c>
      <c r="Y104" s="28">
        <f t="shared" ref="Y104" si="271">(N104*T101+O104*S101+P104*T104+Q104*S104)</f>
        <v>-0.4934618419788524</v>
      </c>
      <c r="Z104" s="26">
        <f t="shared" ref="Z104" si="272">N104*U101+P104*U104-O104*V101-Q104*V104</f>
        <v>-2.7428614054135947</v>
      </c>
      <c r="AA104" s="27">
        <f t="shared" ref="AA104" si="273">(N104*V101+O104*U101+P104*V104+Q104*U104)</f>
        <v>0</v>
      </c>
      <c r="AB104" s="8"/>
      <c r="AC104" s="39">
        <f t="shared" ref="AC104" si="274">(180/PI())*ATAN(-1*(($X$8*Y101+AA101+$X$8*Y104+AA104)/($X$8*X101+Z101+$X$8*X104+Z104)))</f>
        <v>66.680819003264176</v>
      </c>
      <c r="AE104" s="218">
        <f t="shared" ref="AE104" si="275">20*LOG(((($X$8*X101+Z101-$X$8*Y104-Z104)^2+($X$8*Y101+AA101-$X$8*Y104-AA104)^2)/(($X$8*X101+Z101+$X$8*X104+Z104)^2+($X$8*Y101+AA101+$X$8*Y104+AA104)^2))^0.5)</f>
        <v>-8.5792593198548733E-2</v>
      </c>
      <c r="AF104" s="105"/>
      <c r="AG104" s="45">
        <f t="shared" si="235"/>
        <v>0.93599999999999606</v>
      </c>
      <c r="AH104" s="49">
        <f t="shared" si="247"/>
        <v>-12.954225426579097</v>
      </c>
      <c r="AI104" s="50">
        <f t="shared" si="248"/>
        <v>61.472782834457782</v>
      </c>
      <c r="AJ104" s="51">
        <f t="shared" si="249"/>
        <v>-12.954225426579097</v>
      </c>
      <c r="AK104" s="11">
        <f t="shared" si="251"/>
        <v>-240.09047015338837</v>
      </c>
      <c r="AL104" s="50">
        <f t="shared" ref="AL104:AL167" si="276">PI()*(IF(AK104&lt;0,AK104,(AK105+AK103)/2))/180</f>
        <v>-4.1903692068378016</v>
      </c>
      <c r="AM104" s="32">
        <f t="shared" si="250"/>
        <v>-0.21526161144289011</v>
      </c>
    </row>
    <row r="105" spans="2:39" ht="18.649999999999999" customHeight="1">
      <c r="AE105" s="33"/>
      <c r="AF105" s="105"/>
      <c r="AG105" s="45">
        <f t="shared" si="235"/>
        <v>0.936499999999996</v>
      </c>
      <c r="AH105" s="49">
        <f t="shared" si="247"/>
        <v>-12.8811375196125</v>
      </c>
      <c r="AI105" s="50">
        <f t="shared" si="248"/>
        <v>61.352737599381101</v>
      </c>
      <c r="AJ105" s="51">
        <f t="shared" si="249"/>
        <v>-12.8811375196125</v>
      </c>
      <c r="AK105" s="11">
        <f t="shared" si="251"/>
        <v>-243.3180374693064</v>
      </c>
      <c r="AL105" s="50">
        <f t="shared" si="276"/>
        <v>-4.2467008833303277</v>
      </c>
      <c r="AM105" s="32">
        <f t="shared" si="250"/>
        <v>-0.21906318160305607</v>
      </c>
    </row>
    <row r="106" spans="2:39" ht="18.649999999999999" customHeight="1" thickBot="1">
      <c r="E106" s="21" t="s">
        <v>0</v>
      </c>
      <c r="J106" s="21" t="s">
        <v>1</v>
      </c>
      <c r="O106" s="21" t="s">
        <v>2</v>
      </c>
      <c r="T106" s="21" t="s">
        <v>3</v>
      </c>
      <c r="Y106" s="21" t="s">
        <v>4</v>
      </c>
      <c r="AF106" s="105"/>
      <c r="AG106" s="45">
        <f t="shared" si="235"/>
        <v>0.93699999999999595</v>
      </c>
      <c r="AH106" s="49">
        <f t="shared" si="247"/>
        <v>-12.807651664552861</v>
      </c>
      <c r="AI106" s="50">
        <f t="shared" si="248"/>
        <v>61.231078580646461</v>
      </c>
      <c r="AJ106" s="51">
        <f t="shared" si="249"/>
        <v>-12.807651664552861</v>
      </c>
      <c r="AK106" s="11">
        <f t="shared" si="251"/>
        <v>-246.61357822650007</v>
      </c>
      <c r="AL106" s="50">
        <f t="shared" si="276"/>
        <v>-4.3042189201770249</v>
      </c>
      <c r="AM106" s="32">
        <f t="shared" si="250"/>
        <v>-0.22295439682978091</v>
      </c>
    </row>
    <row r="107" spans="2:39" ht="18.649999999999999" customHeight="1" thickBot="1">
      <c r="B107" s="20"/>
      <c r="D107" s="235" t="s">
        <v>6</v>
      </c>
      <c r="E107" s="236"/>
      <c r="F107" s="237" t="s">
        <v>7</v>
      </c>
      <c r="G107" s="238"/>
      <c r="I107" s="235" t="s">
        <v>8</v>
      </c>
      <c r="J107" s="236"/>
      <c r="K107" s="237" t="s">
        <v>9</v>
      </c>
      <c r="L107" s="238"/>
      <c r="N107" s="235" t="s">
        <v>10</v>
      </c>
      <c r="O107" s="236"/>
      <c r="P107" s="237" t="s">
        <v>11</v>
      </c>
      <c r="Q107" s="238"/>
      <c r="S107" s="235" t="s">
        <v>6</v>
      </c>
      <c r="T107" s="236"/>
      <c r="U107" s="237" t="s">
        <v>7</v>
      </c>
      <c r="V107" s="238"/>
      <c r="X107" s="235" t="s">
        <v>10</v>
      </c>
      <c r="Y107" s="236"/>
      <c r="Z107" s="237" t="s">
        <v>11</v>
      </c>
      <c r="AA107" s="238"/>
      <c r="AB107" s="4"/>
      <c r="AC107" s="212" t="s">
        <v>70</v>
      </c>
      <c r="AE107" s="213" t="s">
        <v>37</v>
      </c>
      <c r="AF107" s="105"/>
      <c r="AG107" s="45">
        <f t="shared" si="235"/>
        <v>0.93749999999999589</v>
      </c>
      <c r="AH107" s="49">
        <f t="shared" si="247"/>
        <v>-12.733763030801867</v>
      </c>
      <c r="AI107" s="50">
        <f t="shared" si="248"/>
        <v>61.107771791533224</v>
      </c>
      <c r="AJ107" s="51">
        <f t="shared" si="249"/>
        <v>-12.733763030801867</v>
      </c>
      <c r="AK107" s="11">
        <f t="shared" si="251"/>
        <v>-249.97895820514682</v>
      </c>
      <c r="AL107" s="50">
        <f t="shared" si="276"/>
        <v>-4.3629558813851066</v>
      </c>
      <c r="AM107" s="32">
        <f t="shared" si="250"/>
        <v>-0.22693796417065693</v>
      </c>
    </row>
    <row r="108" spans="2:39" ht="18.649999999999999" customHeight="1" thickTop="1" thickBot="1">
      <c r="B108" s="40">
        <f t="shared" ref="B108" si="277">B101+$E$5</f>
        <v>0.90599999999999936</v>
      </c>
      <c r="D108" s="24">
        <v>1</v>
      </c>
      <c r="E108" s="25">
        <v>0</v>
      </c>
      <c r="F108" s="26">
        <v>0</v>
      </c>
      <c r="G108" s="27">
        <f t="shared" ref="G108" si="278">-1/($E$8*$B108)</f>
        <v>-7.580719501249308</v>
      </c>
      <c r="I108" s="24">
        <v>1</v>
      </c>
      <c r="J108" s="28">
        <v>0</v>
      </c>
      <c r="K108" s="26">
        <v>0</v>
      </c>
      <c r="L108" s="27">
        <v>0</v>
      </c>
      <c r="N108" s="24">
        <f t="shared" ref="N108" si="279">D108*I108+F108*I111-E108*J108-G108*J111</f>
        <v>-2.7321758388105573</v>
      </c>
      <c r="O108" s="28">
        <f t="shared" ref="O108" si="280">(D108*J108+E108*I108+F108*J111+G108*I111)</f>
        <v>0</v>
      </c>
      <c r="P108" s="26">
        <f t="shared" ref="P108" si="281">D108*K108+F108*K111-E108*L108-G108*L111</f>
        <v>0</v>
      </c>
      <c r="Q108" s="27">
        <f t="shared" ref="Q108" si="282">(D108*L108+E108*K108+F108*L111+G108*K111)</f>
        <v>-7.580719501249308</v>
      </c>
      <c r="S108" s="24">
        <v>1</v>
      </c>
      <c r="T108" s="25">
        <v>0</v>
      </c>
      <c r="U108" s="26">
        <v>0</v>
      </c>
      <c r="V108" s="27">
        <f t="shared" ref="V108" si="283">-1/($T$8*$B108)</f>
        <v>-7.580719501249308</v>
      </c>
      <c r="X108" s="24">
        <f t="shared" ref="X108" si="284">N108*S108+P108*S111-O108*T108-Q108*T111</f>
        <v>-2.7321758388105573</v>
      </c>
      <c r="Y108" s="28">
        <f t="shared" ref="Y108" si="285">(N108*T108+O108*S108+P108*T111+Q108*S111)</f>
        <v>0</v>
      </c>
      <c r="Z108" s="26">
        <f t="shared" ref="Z108" si="286">N108*U108+P108*U111-O108*V108-Q108*V111</f>
        <v>0</v>
      </c>
      <c r="AA108" s="27">
        <f t="shared" ref="AA108" si="287">(N108*V108+O108*U108+P108*V111+Q108*U111)</f>
        <v>13.13113916086407</v>
      </c>
      <c r="AB108" s="8"/>
      <c r="AC108" s="214">
        <f t="shared" ref="AC108" si="288">20*LOG((2*$X$8)/(($X$8*X108+Z108+$Z$8*X111+Z111)^2+($X$8*Y108+AA108+$X$8*Y111+AA111)^2)^0.5)</f>
        <v>-16.757755218442764</v>
      </c>
      <c r="AE108" s="215">
        <f t="shared" ref="AE108" si="289">((X108^2+Y108^2)/(X111^2+Y111^2))^0.5</f>
        <v>5.5495398814634198</v>
      </c>
      <c r="AF108" s="105"/>
      <c r="AG108" s="45">
        <f t="shared" si="235"/>
        <v>0.93799999999999584</v>
      </c>
      <c r="AH108" s="49">
        <f t="shared" si="247"/>
        <v>-12.659466714944742</v>
      </c>
      <c r="AI108" s="50">
        <f t="shared" si="248"/>
        <v>60.982782312430665</v>
      </c>
      <c r="AJ108" s="51">
        <f t="shared" si="249"/>
        <v>-12.659466714944742</v>
      </c>
      <c r="AK108" s="11">
        <f t="shared" si="251"/>
        <v>-253.41610549139608</v>
      </c>
      <c r="AL108" s="50">
        <f t="shared" si="276"/>
        <v>-4.4229454184061439</v>
      </c>
      <c r="AM108" s="32">
        <f t="shared" si="250"/>
        <v>-0.23101669087263713</v>
      </c>
    </row>
    <row r="109" spans="2:39" ht="18.649999999999999" customHeight="1" thickBot="1">
      <c r="D109" s="30"/>
      <c r="G109" s="31"/>
      <c r="I109" s="30"/>
      <c r="K109" s="239" t="s">
        <v>15</v>
      </c>
      <c r="L109" s="240"/>
      <c r="N109" s="30"/>
      <c r="P109" s="239" t="s">
        <v>17</v>
      </c>
      <c r="Q109" s="240"/>
      <c r="S109" s="30"/>
      <c r="V109" s="31"/>
      <c r="X109" s="30"/>
      <c r="AA109" s="31"/>
      <c r="AE109" s="216"/>
      <c r="AF109" s="105"/>
      <c r="AG109" s="45">
        <f t="shared" si="235"/>
        <v>0.93849999999999578</v>
      </c>
      <c r="AH109" s="49">
        <f t="shared" si="247"/>
        <v>-12.584757739809469</v>
      </c>
      <c r="AI109" s="50">
        <f t="shared" si="248"/>
        <v>60.856074259684981</v>
      </c>
      <c r="AJ109" s="51">
        <f t="shared" si="249"/>
        <v>-12.584757739809469</v>
      </c>
      <c r="AK109" s="11">
        <f t="shared" si="251"/>
        <v>-256.92701289102604</v>
      </c>
      <c r="AL109" s="50">
        <f t="shared" si="276"/>
        <v>-4.484222312262319</v>
      </c>
      <c r="AM109" s="32">
        <f t="shared" si="250"/>
        <v>-0.23519348877439589</v>
      </c>
    </row>
    <row r="110" spans="2:39" ht="18.649999999999999" customHeight="1" thickBot="1">
      <c r="D110" s="235" t="s">
        <v>12</v>
      </c>
      <c r="E110" s="236"/>
      <c r="F110" s="237" t="s">
        <v>13</v>
      </c>
      <c r="G110" s="238"/>
      <c r="I110" s="235" t="s">
        <v>14</v>
      </c>
      <c r="J110" s="236"/>
      <c r="K110" s="241"/>
      <c r="L110" s="242"/>
      <c r="N110" s="235" t="s">
        <v>16</v>
      </c>
      <c r="O110" s="236"/>
      <c r="P110" s="241"/>
      <c r="Q110" s="242"/>
      <c r="S110" s="235" t="s">
        <v>12</v>
      </c>
      <c r="T110" s="236"/>
      <c r="U110" s="237" t="s">
        <v>13</v>
      </c>
      <c r="V110" s="238"/>
      <c r="X110" s="235" t="s">
        <v>16</v>
      </c>
      <c r="Y110" s="236"/>
      <c r="Z110" s="237" t="s">
        <v>17</v>
      </c>
      <c r="AA110" s="238"/>
      <c r="AB110" s="4"/>
      <c r="AC110" s="37" t="s">
        <v>71</v>
      </c>
      <c r="AE110" s="217" t="s">
        <v>72</v>
      </c>
      <c r="AF110" s="105"/>
      <c r="AG110" s="45">
        <f t="shared" si="235"/>
        <v>0.93899999999999573</v>
      </c>
      <c r="AH110" s="49">
        <f t="shared" si="247"/>
        <v>-12.50963105354138</v>
      </c>
      <c r="AI110" s="50">
        <f t="shared" si="248"/>
        <v>60.727610753239482</v>
      </c>
      <c r="AJ110" s="51">
        <f t="shared" si="249"/>
        <v>-12.50963105354138</v>
      </c>
      <c r="AK110" s="11">
        <f t="shared" si="251"/>
        <v>-260.51374044648441</v>
      </c>
      <c r="AL110" s="50">
        <f t="shared" si="276"/>
        <v>-4.546822517477076</v>
      </c>
      <c r="AM110" s="32">
        <f t="shared" si="250"/>
        <v>-0.23947137892091136</v>
      </c>
    </row>
    <row r="111" spans="2:39" ht="18.649999999999999" customHeight="1" thickTop="1" thickBot="1">
      <c r="D111" s="24">
        <v>0</v>
      </c>
      <c r="E111" s="28">
        <v>0</v>
      </c>
      <c r="F111" s="26">
        <v>1</v>
      </c>
      <c r="G111" s="27">
        <v>0</v>
      </c>
      <c r="I111" s="24">
        <v>0</v>
      </c>
      <c r="J111" s="28">
        <f t="shared" ref="J111" si="290">IF(0=(1-$J$8*$K$8*$B108^2),0,-1*(1-$J$8*$K$8*$B108^2)/($B108*$K$8))</f>
        <v>-0.49232475073051996</v>
      </c>
      <c r="K111" s="26">
        <v>1</v>
      </c>
      <c r="L111" s="27">
        <v>0</v>
      </c>
      <c r="N111" s="24">
        <f t="shared" ref="N111" si="291">D111*I108+F111*I111-E111*J108-G111*J111</f>
        <v>0</v>
      </c>
      <c r="O111" s="28">
        <f t="shared" ref="O111" si="292">(D111*J108+E111*I108+F111*J111+G111*I111)</f>
        <v>-0.49232475073051996</v>
      </c>
      <c r="P111" s="26">
        <f t="shared" ref="P111" si="293">D111*K108+F111*K111-E111*L108-G111*L111</f>
        <v>1</v>
      </c>
      <c r="Q111" s="27">
        <f t="shared" ref="Q111" si="294">(D111*L108+E111*K108+F111*L111+G111*K111)</f>
        <v>0</v>
      </c>
      <c r="S111" s="24">
        <v>0</v>
      </c>
      <c r="T111" s="28">
        <v>0</v>
      </c>
      <c r="U111" s="26">
        <v>1</v>
      </c>
      <c r="V111" s="27">
        <v>0</v>
      </c>
      <c r="X111" s="24">
        <f t="shared" ref="X111" si="295">N111*S108+P111*S111-O111*T108-Q111*T111</f>
        <v>0</v>
      </c>
      <c r="Y111" s="28">
        <f t="shared" ref="Y111" si="296">(N111*T108+O111*S108+P111*T111+Q111*S111)</f>
        <v>-0.49232475073051996</v>
      </c>
      <c r="Z111" s="26">
        <f t="shared" ref="Z111" si="297">N111*U108+P111*U111-O111*V108-Q111*V111</f>
        <v>-2.7321758388105573</v>
      </c>
      <c r="AA111" s="27">
        <f t="shared" ref="AA111" si="298">(N111*V108+O111*U108+P111*V111+Q111*U111)</f>
        <v>0</v>
      </c>
      <c r="AB111" s="8"/>
      <c r="AC111" s="39">
        <f t="shared" ref="AC111" si="299">(180/PI())*ATAN(-1*(($X$8*Y108+AA108+$X$8*Y111+AA111)/($X$8*X108+Z108+$X$8*X111+Z111)))</f>
        <v>66.618909787723169</v>
      </c>
      <c r="AE111" s="218">
        <f t="shared" ref="AE111" si="300">20*LOG(((($X$8*X108+Z108-$X$8*Y111-Z111)^2+($X$8*Y108+AA108-$X$8*Y111-AA111)^2)/(($X$8*X108+Z108+$X$8*X111+Z111)^2+($X$8*Y108+AA108+$X$8*Y111+AA111)^2))^0.5)</f>
        <v>-8.6936228215397662E-2</v>
      </c>
      <c r="AF111" s="105"/>
      <c r="AG111" s="45">
        <f t="shared" si="235"/>
        <v>0.93949999999999567</v>
      </c>
      <c r="AH111" s="49">
        <f t="shared" si="247"/>
        <v>-12.434081528696272</v>
      </c>
      <c r="AI111" s="50">
        <f t="shared" si="248"/>
        <v>60.597353883016254</v>
      </c>
      <c r="AJ111" s="51">
        <f t="shared" si="249"/>
        <v>-12.434081528696272</v>
      </c>
      <c r="AK111" s="11">
        <f t="shared" si="251"/>
        <v>-264.1784180626139</v>
      </c>
      <c r="AL111" s="50">
        <f t="shared" si="276"/>
        <v>-4.6107832079026716</v>
      </c>
      <c r="AM111" s="32">
        <f t="shared" si="250"/>
        <v>-0.24385349641294543</v>
      </c>
    </row>
    <row r="112" spans="2:39" ht="18.649999999999999" customHeight="1">
      <c r="AE112" s="33"/>
      <c r="AF112" s="105"/>
      <c r="AG112" s="45">
        <f t="shared" si="235"/>
        <v>0.93999999999999562</v>
      </c>
      <c r="AH112" s="49">
        <f t="shared" si="247"/>
        <v>-12.358103961355392</v>
      </c>
      <c r="AI112" s="50">
        <f t="shared" si="248"/>
        <v>60.465264673984962</v>
      </c>
      <c r="AJ112" s="51">
        <f t="shared" si="249"/>
        <v>-12.358103961355392</v>
      </c>
      <c r="AK112" s="11">
        <f t="shared" si="251"/>
        <v>-267.9232482470166</v>
      </c>
      <c r="AL112" s="50">
        <f t="shared" si="276"/>
        <v>-4.676142824548565</v>
      </c>
      <c r="AM112" s="32">
        <f t="shared" si="250"/>
        <v>-0.24834309550493275</v>
      </c>
    </row>
    <row r="113" spans="2:39" ht="18.649999999999999" customHeight="1" thickBot="1">
      <c r="E113" s="21" t="s">
        <v>0</v>
      </c>
      <c r="J113" s="21" t="s">
        <v>1</v>
      </c>
      <c r="O113" s="21" t="s">
        <v>2</v>
      </c>
      <c r="T113" s="21" t="s">
        <v>3</v>
      </c>
      <c r="Y113" s="21" t="s">
        <v>4</v>
      </c>
      <c r="AF113" s="105"/>
      <c r="AG113" s="45">
        <f t="shared" si="235"/>
        <v>0.94049999999999556</v>
      </c>
      <c r="AH113" s="49">
        <f t="shared" si="247"/>
        <v>-12.281693070265852</v>
      </c>
      <c r="AI113" s="50">
        <f t="shared" si="248"/>
        <v>60.331303049861468</v>
      </c>
      <c r="AJ113" s="51">
        <f t="shared" si="249"/>
        <v>-12.281693070265852</v>
      </c>
      <c r="AK113" s="11">
        <f t="shared" si="251"/>
        <v>-271.75050896929218</v>
      </c>
      <c r="AL113" s="50">
        <f t="shared" si="276"/>
        <v>-4.7429411254845304</v>
      </c>
      <c r="AM113" s="32">
        <f t="shared" si="250"/>
        <v>-0.25294355496569143</v>
      </c>
    </row>
    <row r="114" spans="2:39" ht="18.649999999999999" customHeight="1" thickBot="1">
      <c r="B114" s="20"/>
      <c r="D114" s="235" t="s">
        <v>6</v>
      </c>
      <c r="E114" s="236"/>
      <c r="F114" s="237" t="s">
        <v>7</v>
      </c>
      <c r="G114" s="238"/>
      <c r="I114" s="235" t="s">
        <v>8</v>
      </c>
      <c r="J114" s="236"/>
      <c r="K114" s="237" t="s">
        <v>9</v>
      </c>
      <c r="L114" s="238"/>
      <c r="N114" s="235" t="s">
        <v>10</v>
      </c>
      <c r="O114" s="236"/>
      <c r="P114" s="237" t="s">
        <v>11</v>
      </c>
      <c r="Q114" s="238"/>
      <c r="S114" s="235" t="s">
        <v>6</v>
      </c>
      <c r="T114" s="236"/>
      <c r="U114" s="237" t="s">
        <v>7</v>
      </c>
      <c r="V114" s="238"/>
      <c r="X114" s="235" t="s">
        <v>10</v>
      </c>
      <c r="Y114" s="236"/>
      <c r="Z114" s="237" t="s">
        <v>11</v>
      </c>
      <c r="AA114" s="238"/>
      <c r="AB114" s="4"/>
      <c r="AC114" s="212" t="s">
        <v>70</v>
      </c>
      <c r="AE114" s="213" t="s">
        <v>37</v>
      </c>
      <c r="AF114" s="105"/>
      <c r="AG114" s="45">
        <f t="shared" si="235"/>
        <v>0.94099999999999551</v>
      </c>
      <c r="AH114" s="49">
        <f t="shared" si="247"/>
        <v>-12.204843496010431</v>
      </c>
      <c r="AI114" s="50">
        <f t="shared" si="248"/>
        <v>60.195427795376837</v>
      </c>
      <c r="AJ114" s="51">
        <f t="shared" si="249"/>
        <v>-12.204843496010431</v>
      </c>
      <c r="AK114" s="11">
        <f t="shared" si="251"/>
        <v>-275.66255664521771</v>
      </c>
      <c r="AL114" s="50">
        <f t="shared" si="276"/>
        <v>-4.8112192379244236</v>
      </c>
      <c r="AM114" s="32">
        <f t="shared" si="250"/>
        <v>-0.25765838371723987</v>
      </c>
    </row>
    <row r="115" spans="2:39" ht="18.649999999999999" customHeight="1" thickTop="1" thickBot="1">
      <c r="B115" s="40">
        <f t="shared" ref="B115" si="301">B108+$E$5</f>
        <v>0.90649999999999931</v>
      </c>
      <c r="D115" s="24">
        <v>1</v>
      </c>
      <c r="E115" s="25">
        <v>0</v>
      </c>
      <c r="F115" s="26">
        <v>0</v>
      </c>
      <c r="G115" s="27">
        <f t="shared" ref="G115" si="302">-1/($E$8*$B115)</f>
        <v>-7.5765381887830925</v>
      </c>
      <c r="I115" s="24">
        <v>1</v>
      </c>
      <c r="J115" s="28">
        <v>0</v>
      </c>
      <c r="K115" s="26">
        <v>0</v>
      </c>
      <c r="L115" s="27">
        <v>0</v>
      </c>
      <c r="N115" s="24">
        <f t="shared" ref="N115" si="303">D115*I115+F115*I118-E115*J115-G115*J118</f>
        <v>-2.7215079489081275</v>
      </c>
      <c r="O115" s="28">
        <f t="shared" ref="O115" si="304">(D115*J115+E115*I115+F115*J118+G115*I118)</f>
        <v>0</v>
      </c>
      <c r="P115" s="26">
        <f t="shared" ref="P115" si="305">D115*K115+F115*K118-E115*L115-G115*L118</f>
        <v>0</v>
      </c>
      <c r="Q115" s="27">
        <f t="shared" ref="Q115" si="306">(D115*L115+E115*K115+F115*L118+G115*K118)</f>
        <v>-7.5765381887830925</v>
      </c>
      <c r="S115" s="24">
        <v>1</v>
      </c>
      <c r="T115" s="25">
        <v>0</v>
      </c>
      <c r="U115" s="26">
        <v>0</v>
      </c>
      <c r="V115" s="27">
        <f t="shared" ref="V115" si="307">-1/($T$8*$B115)</f>
        <v>-7.5765381887830925</v>
      </c>
      <c r="X115" s="24">
        <f t="shared" ref="X115" si="308">N115*S115+P115*S118-O115*T115-Q115*T118</f>
        <v>-2.7215079489081275</v>
      </c>
      <c r="Y115" s="28">
        <f t="shared" ref="Y115" si="309">(N115*T115+O115*S115+P115*T118+Q115*S118)</f>
        <v>0</v>
      </c>
      <c r="Z115" s="26">
        <f t="shared" ref="Z115" si="310">N115*U115+P115*U118-O115*V115-Q115*V118</f>
        <v>0</v>
      </c>
      <c r="AA115" s="27">
        <f t="shared" ref="AA115" si="311">(N115*V115+O115*U115+P115*V118+Q115*U118)</f>
        <v>13.04307071719608</v>
      </c>
      <c r="AB115" s="8"/>
      <c r="AC115" s="214">
        <f t="shared" ref="AC115" si="312">20*LOG((2*$X$8)/(($X$8*X115+Z115+$Z$8*X118+Z118)^2+($X$8*Y115+AA115+$X$8*Y118+AA118)^2)^0.5)</f>
        <v>-16.701905671298707</v>
      </c>
      <c r="AE115" s="215">
        <f t="shared" ref="AE115" si="313">((X115^2+Y115^2)/(X118^2+Y118^2))^0.5</f>
        <v>5.540659643634207</v>
      </c>
      <c r="AF115" s="105"/>
      <c r="AG115" s="45">
        <f t="shared" si="235"/>
        <v>0.94149999999999545</v>
      </c>
      <c r="AH115" s="49">
        <f t="shared" si="247"/>
        <v>-12.127549800210959</v>
      </c>
      <c r="AI115" s="50">
        <f t="shared" si="248"/>
        <v>60.057596517054243</v>
      </c>
      <c r="AJ115" s="51">
        <f t="shared" si="249"/>
        <v>-12.127549800210959</v>
      </c>
      <c r="AK115" s="11">
        <f t="shared" si="251"/>
        <v>-279.66182925020416</v>
      </c>
      <c r="AL115" s="50">
        <f t="shared" si="276"/>
        <v>-4.8810197125662471</v>
      </c>
      <c r="AM115" s="32">
        <f t="shared" si="250"/>
        <v>-0.26249122676807057</v>
      </c>
    </row>
    <row r="116" spans="2:39" ht="18.649999999999999" customHeight="1" thickBot="1">
      <c r="D116" s="30"/>
      <c r="G116" s="31"/>
      <c r="I116" s="30"/>
      <c r="K116" s="239" t="s">
        <v>15</v>
      </c>
      <c r="L116" s="240"/>
      <c r="N116" s="30"/>
      <c r="P116" s="239" t="s">
        <v>17</v>
      </c>
      <c r="Q116" s="240"/>
      <c r="S116" s="30"/>
      <c r="V116" s="31"/>
      <c r="X116" s="30"/>
      <c r="AA116" s="31"/>
      <c r="AE116" s="216"/>
      <c r="AF116" s="105"/>
      <c r="AG116" s="45">
        <f t="shared" si="235"/>
        <v>0.9419999999999954</v>
      </c>
      <c r="AH116" s="49">
        <f t="shared" si="247"/>
        <v>-12.049806464770382</v>
      </c>
      <c r="AI116" s="50">
        <f t="shared" si="248"/>
        <v>59.917765602429157</v>
      </c>
      <c r="AJ116" s="51">
        <f t="shared" si="249"/>
        <v>-12.049806464770382</v>
      </c>
      <c r="AK116" s="11">
        <f t="shared" si="251"/>
        <v>-283.75084957164916</v>
      </c>
      <c r="AL116" s="50">
        <f t="shared" si="276"/>
        <v>-4.9523865803564195</v>
      </c>
      <c r="AM116" s="32">
        <f t="shared" si="250"/>
        <v>-0.26744587145820614</v>
      </c>
    </row>
    <row r="117" spans="2:39" ht="18.649999999999999" customHeight="1" thickBot="1">
      <c r="D117" s="235" t="s">
        <v>12</v>
      </c>
      <c r="E117" s="236"/>
      <c r="F117" s="237" t="s">
        <v>13</v>
      </c>
      <c r="G117" s="238"/>
      <c r="I117" s="235" t="s">
        <v>14</v>
      </c>
      <c r="J117" s="236"/>
      <c r="K117" s="241"/>
      <c r="L117" s="242"/>
      <c r="N117" s="235" t="s">
        <v>16</v>
      </c>
      <c r="O117" s="236"/>
      <c r="P117" s="241"/>
      <c r="Q117" s="242"/>
      <c r="S117" s="235" t="s">
        <v>12</v>
      </c>
      <c r="T117" s="236"/>
      <c r="U117" s="237" t="s">
        <v>13</v>
      </c>
      <c r="V117" s="238"/>
      <c r="X117" s="235" t="s">
        <v>16</v>
      </c>
      <c r="Y117" s="236"/>
      <c r="Z117" s="237" t="s">
        <v>17</v>
      </c>
      <c r="AA117" s="238"/>
      <c r="AB117" s="4"/>
      <c r="AC117" s="37" t="s">
        <v>71</v>
      </c>
      <c r="AE117" s="217" t="s">
        <v>72</v>
      </c>
      <c r="AF117" s="105"/>
      <c r="AG117" s="45">
        <f t="shared" si="235"/>
        <v>0.94249999999999534</v>
      </c>
      <c r="AH117" s="49">
        <f t="shared" si="247"/>
        <v>-11.971607891157861</v>
      </c>
      <c r="AI117" s="50">
        <f t="shared" si="248"/>
        <v>59.775890177643348</v>
      </c>
      <c r="AJ117" s="51">
        <f t="shared" si="249"/>
        <v>-11.971607891157861</v>
      </c>
      <c r="AK117" s="11">
        <f t="shared" si="251"/>
        <v>-287.93222860138076</v>
      </c>
      <c r="AL117" s="50">
        <f t="shared" si="276"/>
        <v>-5.0253654116990818</v>
      </c>
      <c r="AM117" s="32">
        <f t="shared" si="250"/>
        <v>-0.27252625403457476</v>
      </c>
    </row>
    <row r="118" spans="2:39" ht="18.649999999999999" customHeight="1" thickTop="1" thickBot="1">
      <c r="D118" s="24">
        <v>0</v>
      </c>
      <c r="E118" s="28">
        <v>0</v>
      </c>
      <c r="F118" s="26">
        <v>1</v>
      </c>
      <c r="G118" s="27">
        <v>0</v>
      </c>
      <c r="I118" s="24">
        <v>0</v>
      </c>
      <c r="J118" s="28">
        <f t="shared" ref="J118" si="314">IF(0=(1-$J$8*$K$8*$B115^2),0,-1*(1-$J$8*$K$8*$B115^2)/($B115*$K$8))</f>
        <v>-0.4911884367477673</v>
      </c>
      <c r="K118" s="26">
        <v>1</v>
      </c>
      <c r="L118" s="27">
        <v>0</v>
      </c>
      <c r="N118" s="24">
        <f t="shared" ref="N118" si="315">D118*I115+F118*I118-E118*J115-G118*J118</f>
        <v>0</v>
      </c>
      <c r="O118" s="28">
        <f t="shared" ref="O118" si="316">(D118*J115+E118*I115+F118*J118+G118*I118)</f>
        <v>-0.4911884367477673</v>
      </c>
      <c r="P118" s="26">
        <f t="shared" ref="P118" si="317">D118*K115+F118*K118-E118*L115-G118*L118</f>
        <v>1</v>
      </c>
      <c r="Q118" s="27">
        <f t="shared" ref="Q118" si="318">(D118*L115+E118*K115+F118*L118+G118*K118)</f>
        <v>0</v>
      </c>
      <c r="S118" s="24">
        <v>0</v>
      </c>
      <c r="T118" s="28">
        <v>0</v>
      </c>
      <c r="U118" s="26">
        <v>1</v>
      </c>
      <c r="V118" s="27">
        <v>0</v>
      </c>
      <c r="X118" s="24">
        <f t="shared" ref="X118" si="319">N118*S115+P118*S118-O118*T115-Q118*T118</f>
        <v>0</v>
      </c>
      <c r="Y118" s="28">
        <f t="shared" ref="Y118" si="320">(N118*T115+O118*S115+P118*T118+Q118*S118)</f>
        <v>-0.4911884367477673</v>
      </c>
      <c r="Z118" s="26">
        <f t="shared" ref="Z118" si="321">N118*U115+P118*U118-O118*V115-Q118*V118</f>
        <v>-2.7215079489081275</v>
      </c>
      <c r="AA118" s="27">
        <f t="shared" ref="AA118" si="322">(N118*V115+O118*U115+P118*V118+Q118*U118)</f>
        <v>0</v>
      </c>
      <c r="AB118" s="8"/>
      <c r="AC118" s="39">
        <f t="shared" ref="AC118" si="323">(180/PI())*ATAN(-1*(($X$8*Y115+AA115+$X$8*Y118+AA118)/($X$8*X115+Z115+$X$8*X118+Z118)))</f>
        <v>66.556448047580133</v>
      </c>
      <c r="AE118" s="218">
        <f t="shared" ref="AE118" si="324">20*LOG(((($X$8*X115+Z115-$X$8*Y118-Z118)^2+($X$8*Y115+AA115-$X$8*Y118-AA118)^2)/(($X$8*X115+Z115+$X$8*X118+Z118)^2+($X$8*Y115+AA115+$X$8*Y118+AA118)^2))^0.5)</f>
        <v>-8.8099381325943818E-2</v>
      </c>
      <c r="AF118" s="105"/>
      <c r="AG118" s="45">
        <f t="shared" si="235"/>
        <v>0.94299999999999529</v>
      </c>
      <c r="AH118" s="49">
        <f t="shared" si="247"/>
        <v>-11.892948399743219</v>
      </c>
      <c r="AI118" s="50">
        <f t="shared" si="248"/>
        <v>59.631924063342673</v>
      </c>
      <c r="AJ118" s="51">
        <f t="shared" si="249"/>
        <v>-11.892948399743219</v>
      </c>
      <c r="AK118" s="11">
        <f t="shared" si="251"/>
        <v>-292.20866907880725</v>
      </c>
      <c r="AL118" s="50">
        <f t="shared" si="276"/>
        <v>-5.1000033782957326</v>
      </c>
      <c r="AM118" s="32">
        <f t="shared" si="250"/>
        <v>-0.27773646657640932</v>
      </c>
    </row>
    <row r="119" spans="2:39" ht="18.649999999999999" customHeight="1">
      <c r="AE119" s="33"/>
      <c r="AF119" s="105"/>
      <c r="AG119" s="45">
        <f t="shared" si="235"/>
        <v>0.94349999999999523</v>
      </c>
      <c r="AH119" s="49">
        <f t="shared" si="247"/>
        <v>-11.813822229186293</v>
      </c>
      <c r="AI119" s="50">
        <f t="shared" si="248"/>
        <v>59.485819728803285</v>
      </c>
      <c r="AJ119" s="51">
        <f t="shared" si="249"/>
        <v>-11.813822229186293</v>
      </c>
      <c r="AK119" s="11">
        <f t="shared" si="251"/>
        <v>-296.58296918993159</v>
      </c>
      <c r="AL119" s="50">
        <f t="shared" si="276"/>
        <v>-5.1763493177052053</v>
      </c>
      <c r="AM119" s="32">
        <f t="shared" si="250"/>
        <v>-0.28308076429176021</v>
      </c>
    </row>
    <row r="120" spans="2:39" ht="18.649999999999999" customHeight="1" thickBot="1">
      <c r="E120" s="21" t="s">
        <v>0</v>
      </c>
      <c r="J120" s="21" t="s">
        <v>1</v>
      </c>
      <c r="O120" s="21" t="s">
        <v>2</v>
      </c>
      <c r="T120" s="21" t="s">
        <v>3</v>
      </c>
      <c r="Y120" s="21" t="s">
        <v>4</v>
      </c>
      <c r="AF120" s="105"/>
      <c r="AG120" s="45">
        <f t="shared" si="235"/>
        <v>0.94399999999999518</v>
      </c>
      <c r="AH120" s="49">
        <f t="shared" si="247"/>
        <v>-11.734223535887915</v>
      </c>
      <c r="AI120" s="50">
        <f t="shared" si="248"/>
        <v>59.337528244208336</v>
      </c>
      <c r="AJ120" s="51">
        <f t="shared" si="249"/>
        <v>-11.734223535887915</v>
      </c>
      <c r="AK120" s="11">
        <f t="shared" si="251"/>
        <v>-301.05802642974783</v>
      </c>
      <c r="AL120" s="50">
        <f t="shared" si="276"/>
        <v>-5.2544538007552086</v>
      </c>
      <c r="AM120" s="32">
        <f t="shared" si="250"/>
        <v>-0.28856357320749809</v>
      </c>
    </row>
    <row r="121" spans="2:39" ht="18.649999999999999" customHeight="1" thickBot="1">
      <c r="B121" s="20"/>
      <c r="D121" s="235" t="s">
        <v>6</v>
      </c>
      <c r="E121" s="236"/>
      <c r="F121" s="237" t="s">
        <v>7</v>
      </c>
      <c r="G121" s="238"/>
      <c r="I121" s="235" t="s">
        <v>8</v>
      </c>
      <c r="J121" s="236"/>
      <c r="K121" s="237" t="s">
        <v>9</v>
      </c>
      <c r="L121" s="238"/>
      <c r="N121" s="235" t="s">
        <v>10</v>
      </c>
      <c r="O121" s="236"/>
      <c r="P121" s="237" t="s">
        <v>11</v>
      </c>
      <c r="Q121" s="238"/>
      <c r="S121" s="235" t="s">
        <v>6</v>
      </c>
      <c r="T121" s="236"/>
      <c r="U121" s="237" t="s">
        <v>7</v>
      </c>
      <c r="V121" s="238"/>
      <c r="X121" s="235" t="s">
        <v>10</v>
      </c>
      <c r="Y121" s="236"/>
      <c r="Z121" s="237" t="s">
        <v>11</v>
      </c>
      <c r="AA121" s="238"/>
      <c r="AB121" s="4"/>
      <c r="AC121" s="212" t="s">
        <v>70</v>
      </c>
      <c r="AE121" s="213" t="s">
        <v>37</v>
      </c>
      <c r="AF121" s="105"/>
      <c r="AG121" s="45">
        <f t="shared" si="235"/>
        <v>0.94449999999999512</v>
      </c>
      <c r="AH121" s="49">
        <f t="shared" si="247"/>
        <v>-11.654146393509532</v>
      </c>
      <c r="AI121" s="50">
        <f t="shared" si="248"/>
        <v>59.186999230993479</v>
      </c>
      <c r="AJ121" s="51">
        <f t="shared" si="249"/>
        <v>-11.654146393509532</v>
      </c>
      <c r="AK121" s="11">
        <f t="shared" si="251"/>
        <v>-305.63684163434414</v>
      </c>
      <c r="AL121" s="50">
        <f t="shared" si="276"/>
        <v>-5.3343692019157922</v>
      </c>
      <c r="AM121" s="32">
        <f t="shared" si="250"/>
        <v>-0.29418949827682372</v>
      </c>
    </row>
    <row r="122" spans="2:39" ht="18.649999999999999" customHeight="1" thickTop="1" thickBot="1">
      <c r="B122" s="40">
        <f t="shared" ref="B122" si="325">B115+$E$5</f>
        <v>0.90699999999999925</v>
      </c>
      <c r="D122" s="24">
        <v>1</v>
      </c>
      <c r="E122" s="25">
        <v>0</v>
      </c>
      <c r="F122" s="26">
        <v>0</v>
      </c>
      <c r="G122" s="27">
        <f t="shared" ref="G122" si="326">-1/($E$8*$B122)</f>
        <v>-7.5723614863636968</v>
      </c>
      <c r="I122" s="24">
        <v>1</v>
      </c>
      <c r="J122" s="28">
        <v>0</v>
      </c>
      <c r="K122" s="26">
        <v>0</v>
      </c>
      <c r="L122" s="27">
        <v>0</v>
      </c>
      <c r="N122" s="24">
        <f t="shared" ref="N122" si="327">D122*I122+F122*I125-E122*J122-G122*J125</f>
        <v>-2.7108576967386644</v>
      </c>
      <c r="O122" s="28">
        <f t="shared" ref="O122" si="328">(D122*J122+E122*I122+F122*J125+G122*I125)</f>
        <v>0</v>
      </c>
      <c r="P122" s="26">
        <f t="shared" ref="P122" si="329">D122*K122+F122*K125-E122*L122-G122*L125</f>
        <v>0</v>
      </c>
      <c r="Q122" s="27">
        <f t="shared" ref="Q122" si="330">(D122*L122+E122*K122+F122*L125+G122*K125)</f>
        <v>-7.5723614863636968</v>
      </c>
      <c r="S122" s="24">
        <v>1</v>
      </c>
      <c r="T122" s="25">
        <v>0</v>
      </c>
      <c r="U122" s="26">
        <v>0</v>
      </c>
      <c r="V122" s="27">
        <f t="shared" ref="V122" si="331">-1/($T$8*$B122)</f>
        <v>-7.5723614863636968</v>
      </c>
      <c r="X122" s="24">
        <f t="shared" ref="X122" si="332">N122*S122+P122*S125-O122*T122-Q122*T125</f>
        <v>-2.7108576967386644</v>
      </c>
      <c r="Y122" s="28">
        <f t="shared" ref="Y122" si="333">(N122*T122+O122*S122+P122*T125+Q122*S125)</f>
        <v>0</v>
      </c>
      <c r="Z122" s="26">
        <f t="shared" ref="Z122" si="334">N122*U122+P122*U125-O122*V122-Q122*V125</f>
        <v>0</v>
      </c>
      <c r="AA122" s="27">
        <f t="shared" ref="AA122" si="335">(N122*V122+O122*U122+P122*V125+Q122*U125)</f>
        <v>12.955232931432764</v>
      </c>
      <c r="AB122" s="8"/>
      <c r="AC122" s="214">
        <f t="shared" ref="AC122" si="336">20*LOG((2*$X$8)/(($X$8*X122+Z122+$Z$8*X125+Z125)^2+($X$8*Y122+AA122+$X$8*Y125+AA125)^2)^0.5)</f>
        <v>-16.64584890880889</v>
      </c>
      <c r="AE122" s="215">
        <f t="shared" ref="AE122" si="337">((X122^2+Y122^2)/(X125^2+Y125^2))^0.5</f>
        <v>5.5317654556889648</v>
      </c>
      <c r="AF122" s="105"/>
      <c r="AG122" s="45">
        <f t="shared" si="235"/>
        <v>0.94499999999999507</v>
      </c>
      <c r="AH122" s="49">
        <f t="shared" si="247"/>
        <v>-11.573584792569395</v>
      </c>
      <c r="AI122" s="50">
        <f t="shared" si="248"/>
        <v>59.034180810176323</v>
      </c>
      <c r="AJ122" s="51">
        <f t="shared" si="249"/>
        <v>-11.573584792569395</v>
      </c>
      <c r="AK122" s="11">
        <f t="shared" si="251"/>
        <v>-310.32252319272976</v>
      </c>
      <c r="AL122" s="50">
        <f t="shared" si="276"/>
        <v>-5.4161497728096002</v>
      </c>
      <c r="AM122" s="32">
        <f t="shared" si="250"/>
        <v>-0.29996333192980906</v>
      </c>
    </row>
    <row r="123" spans="2:39" ht="18.649999999999999" customHeight="1" thickBot="1">
      <c r="D123" s="30"/>
      <c r="G123" s="31"/>
      <c r="I123" s="30"/>
      <c r="K123" s="239" t="s">
        <v>15</v>
      </c>
      <c r="L123" s="240"/>
      <c r="N123" s="30"/>
      <c r="P123" s="239" t="s">
        <v>17</v>
      </c>
      <c r="Q123" s="240"/>
      <c r="S123" s="30"/>
      <c r="V123" s="31"/>
      <c r="X123" s="30"/>
      <c r="AA123" s="31"/>
      <c r="AE123" s="216"/>
      <c r="AF123" s="105"/>
      <c r="AG123" s="45">
        <f t="shared" si="235"/>
        <v>0.94549999999999501</v>
      </c>
      <c r="AH123" s="49">
        <f t="shared" si="247"/>
        <v>-11.492532640123581</v>
      </c>
      <c r="AI123" s="50">
        <f t="shared" si="248"/>
        <v>58.879019548579976</v>
      </c>
      <c r="AJ123" s="51">
        <f t="shared" si="249"/>
        <v>-11.492532640123581</v>
      </c>
      <c r="AK123" s="11">
        <f t="shared" si="251"/>
        <v>-315.11829144410007</v>
      </c>
      <c r="AL123" s="50">
        <f t="shared" si="276"/>
        <v>-5.4998517189586229</v>
      </c>
      <c r="AM123" s="32">
        <f t="shared" si="250"/>
        <v>-0.30589006309429406</v>
      </c>
    </row>
    <row r="124" spans="2:39" ht="18.649999999999999" customHeight="1" thickBot="1">
      <c r="D124" s="235" t="s">
        <v>12</v>
      </c>
      <c r="E124" s="236"/>
      <c r="F124" s="237" t="s">
        <v>13</v>
      </c>
      <c r="G124" s="238"/>
      <c r="I124" s="235" t="s">
        <v>14</v>
      </c>
      <c r="J124" s="236"/>
      <c r="K124" s="241"/>
      <c r="L124" s="242"/>
      <c r="N124" s="235" t="s">
        <v>16</v>
      </c>
      <c r="O124" s="236"/>
      <c r="P124" s="241"/>
      <c r="Q124" s="242"/>
      <c r="S124" s="235" t="s">
        <v>12</v>
      </c>
      <c r="T124" s="236"/>
      <c r="U124" s="237" t="s">
        <v>13</v>
      </c>
      <c r="V124" s="238"/>
      <c r="X124" s="235" t="s">
        <v>16</v>
      </c>
      <c r="Y124" s="236"/>
      <c r="Z124" s="237" t="s">
        <v>17</v>
      </c>
      <c r="AA124" s="238"/>
      <c r="AB124" s="4"/>
      <c r="AC124" s="37" t="s">
        <v>71</v>
      </c>
      <c r="AE124" s="217" t="s">
        <v>72</v>
      </c>
      <c r="AF124" s="105"/>
      <c r="AG124" s="45">
        <f t="shared" si="235"/>
        <v>0.94599999999999496</v>
      </c>
      <c r="AH124" s="49">
        <f t="shared" si="247"/>
        <v>-11.410983759540997</v>
      </c>
      <c r="AI124" s="50">
        <f t="shared" si="248"/>
        <v>58.721460402857943</v>
      </c>
      <c r="AJ124" s="51">
        <f t="shared" si="249"/>
        <v>-11.410983759540997</v>
      </c>
      <c r="AK124" s="11">
        <f t="shared" si="251"/>
        <v>-320.02748327011659</v>
      </c>
      <c r="AL124" s="50">
        <f t="shared" si="276"/>
        <v>-5.5855332799346042</v>
      </c>
      <c r="AM124" s="32">
        <f t="shared" si="250"/>
        <v>-0.31197488671633511</v>
      </c>
    </row>
    <row r="125" spans="2:39" ht="18.649999999999999" customHeight="1" thickTop="1" thickBot="1">
      <c r="D125" s="24">
        <v>0</v>
      </c>
      <c r="E125" s="28">
        <v>0</v>
      </c>
      <c r="F125" s="26">
        <v>1</v>
      </c>
      <c r="G125" s="27">
        <v>0</v>
      </c>
      <c r="I125" s="24">
        <v>0</v>
      </c>
      <c r="J125" s="28">
        <f t="shared" ref="J125" si="338">IF(0=(1-$J$8*$K$8*$B122^2),0,-1*(1-$J$8*$K$8*$B122^2)/($B122*$K$8))</f>
        <v>-0.49005289874515029</v>
      </c>
      <c r="K125" s="26">
        <v>1</v>
      </c>
      <c r="L125" s="27">
        <v>0</v>
      </c>
      <c r="N125" s="24">
        <f t="shared" ref="N125" si="339">D125*I122+F125*I125-E125*J122-G125*J125</f>
        <v>0</v>
      </c>
      <c r="O125" s="28">
        <f t="shared" ref="O125" si="340">(D125*J122+E125*I122+F125*J125+G125*I125)</f>
        <v>-0.49005289874515029</v>
      </c>
      <c r="P125" s="26">
        <f t="shared" ref="P125" si="341">D125*K122+F125*K125-E125*L122-G125*L125</f>
        <v>1</v>
      </c>
      <c r="Q125" s="27">
        <f t="shared" ref="Q125" si="342">(D125*L122+E125*K122+F125*L125+G125*K125)</f>
        <v>0</v>
      </c>
      <c r="S125" s="24">
        <v>0</v>
      </c>
      <c r="T125" s="28">
        <v>0</v>
      </c>
      <c r="U125" s="26">
        <v>1</v>
      </c>
      <c r="V125" s="27">
        <v>0</v>
      </c>
      <c r="X125" s="24">
        <f t="shared" ref="X125" si="343">N125*S122+P125*S125-O125*T122-Q125*T125</f>
        <v>0</v>
      </c>
      <c r="Y125" s="28">
        <f t="shared" ref="Y125" si="344">(N125*T122+O125*S122+P125*T125+Q125*S125)</f>
        <v>-0.49005289874515029</v>
      </c>
      <c r="Z125" s="26">
        <f t="shared" ref="Z125" si="345">N125*U122+P125*U125-O125*V122-Q125*V125</f>
        <v>-2.7108576967386644</v>
      </c>
      <c r="AA125" s="27">
        <f t="shared" ref="AA125" si="346">(N125*V122+O125*U122+P125*V125+Q125*U125)</f>
        <v>0</v>
      </c>
      <c r="AB125" s="8"/>
      <c r="AC125" s="39">
        <f t="shared" ref="AC125" si="347">(180/PI())*ATAN(-1*(($X$8*Y122+AA122+$X$8*Y125+AA125)/($X$8*X122+Z122+$X$8*X125+Z125)))</f>
        <v>66.493425445514887</v>
      </c>
      <c r="AE125" s="218">
        <f t="shared" ref="AE125" si="348">20*LOG(((($X$8*X122+Z122-$X$8*Y125-Z125)^2+($X$8*Y122+AA122-$X$8*Y125-AA125)^2)/(($X$8*X122+Z122+$X$8*X125+Z125)^2+($X$8*Y122+AA122+$X$8*Y125+AA125)^2))^0.5)</f>
        <v>-8.9282472980762181E-2</v>
      </c>
      <c r="AF125" s="105"/>
      <c r="AG125" s="45">
        <f t="shared" si="235"/>
        <v>0.9464999999999949</v>
      </c>
      <c r="AH125" s="49">
        <f t="shared" si="247"/>
        <v>-11.328931890382332</v>
      </c>
      <c r="AI125" s="50">
        <f t="shared" si="248"/>
        <v>58.561446661222902</v>
      </c>
      <c r="AJ125" s="51">
        <f t="shared" si="249"/>
        <v>-11.328931890382332</v>
      </c>
      <c r="AK125" s="11">
        <f t="shared" si="251"/>
        <v>-325.05355689084354</v>
      </c>
      <c r="AL125" s="50">
        <f t="shared" si="276"/>
        <v>-5.673254813063922</v>
      </c>
      <c r="AM125" s="32">
        <f t="shared" si="250"/>
        <v>-0.31822321381134894</v>
      </c>
    </row>
    <row r="126" spans="2:39" ht="18.649999999999999" customHeight="1">
      <c r="AE126" s="33"/>
      <c r="AF126" s="105"/>
      <c r="AG126" s="45">
        <f t="shared" si="235"/>
        <v>0.94699999999999485</v>
      </c>
      <c r="AH126" s="49">
        <f t="shared" si="247"/>
        <v>-11.246370688393725</v>
      </c>
      <c r="AI126" s="50">
        <f t="shared" si="248"/>
        <v>58.398919882777498</v>
      </c>
      <c r="AJ126" s="51">
        <f t="shared" si="249"/>
        <v>-11.246370688393725</v>
      </c>
      <c r="AK126" s="11">
        <f t="shared" si="251"/>
        <v>-330.20009687302206</v>
      </c>
      <c r="AL126" s="50">
        <f t="shared" si="276"/>
        <v>-5.7630788808384672</v>
      </c>
      <c r="AM126" s="32">
        <f t="shared" si="250"/>
        <v>-0.32464068207932012</v>
      </c>
    </row>
    <row r="127" spans="2:39" ht="18.649999999999999" customHeight="1" thickBot="1">
      <c r="E127" s="21" t="s">
        <v>0</v>
      </c>
      <c r="J127" s="21" t="s">
        <v>1</v>
      </c>
      <c r="O127" s="21" t="s">
        <v>2</v>
      </c>
      <c r="T127" s="21" t="s">
        <v>3</v>
      </c>
      <c r="Y127" s="21" t="s">
        <v>4</v>
      </c>
      <c r="AF127" s="105"/>
      <c r="AG127" s="45">
        <f t="shared" si="235"/>
        <v>0.94749999999999479</v>
      </c>
      <c r="AH127" s="49">
        <f t="shared" si="247"/>
        <v>-11.163293725626735</v>
      </c>
      <c r="AI127" s="50">
        <f t="shared" si="248"/>
        <v>58.233819834341006</v>
      </c>
      <c r="AJ127" s="51">
        <f t="shared" si="249"/>
        <v>-11.163293725626735</v>
      </c>
      <c r="AK127" s="11">
        <f t="shared" si="251"/>
        <v>-335.47081936029031</v>
      </c>
      <c r="AL127" s="50">
        <f t="shared" si="276"/>
        <v>-5.8550703422002028</v>
      </c>
      <c r="AM127" s="32">
        <f t="shared" si="250"/>
        <v>-0.33123316711974127</v>
      </c>
    </row>
    <row r="128" spans="2:39" ht="18.649999999999999" customHeight="1" thickBot="1">
      <c r="B128" s="20"/>
      <c r="D128" s="235" t="s">
        <v>6</v>
      </c>
      <c r="E128" s="236"/>
      <c r="F128" s="237" t="s">
        <v>7</v>
      </c>
      <c r="G128" s="238"/>
      <c r="I128" s="235" t="s">
        <v>8</v>
      </c>
      <c r="J128" s="236"/>
      <c r="K128" s="237" t="s">
        <v>9</v>
      </c>
      <c r="L128" s="238"/>
      <c r="N128" s="235" t="s">
        <v>10</v>
      </c>
      <c r="O128" s="236"/>
      <c r="P128" s="237" t="s">
        <v>11</v>
      </c>
      <c r="Q128" s="238"/>
      <c r="S128" s="235" t="s">
        <v>6</v>
      </c>
      <c r="T128" s="236"/>
      <c r="U128" s="237" t="s">
        <v>7</v>
      </c>
      <c r="V128" s="238"/>
      <c r="X128" s="235" t="s">
        <v>10</v>
      </c>
      <c r="Y128" s="236"/>
      <c r="Z128" s="237" t="s">
        <v>11</v>
      </c>
      <c r="AA128" s="238"/>
      <c r="AB128" s="4"/>
      <c r="AC128" s="212" t="s">
        <v>70</v>
      </c>
      <c r="AE128" s="213" t="s">
        <v>37</v>
      </c>
      <c r="AF128" s="105"/>
      <c r="AG128" s="45">
        <f t="shared" si="235"/>
        <v>0.94799999999999474</v>
      </c>
      <c r="AH128" s="49">
        <f t="shared" si="247"/>
        <v>-11.079694490697431</v>
      </c>
      <c r="AI128" s="50">
        <f t="shared" si="248"/>
        <v>58.066084424660879</v>
      </c>
      <c r="AJ128" s="51">
        <f t="shared" si="249"/>
        <v>-11.079694490697431</v>
      </c>
      <c r="AK128" s="11">
        <f t="shared" si="251"/>
        <v>-340.86957753437218</v>
      </c>
      <c r="AL128" s="50">
        <f t="shared" si="276"/>
        <v>-5.9492964478568888</v>
      </c>
      <c r="AM128" s="32">
        <f t="shared" si="250"/>
        <v>-0.33800679428440528</v>
      </c>
    </row>
    <row r="129" spans="2:39" ht="18.649999999999999" customHeight="1" thickTop="1" thickBot="1">
      <c r="B129" s="40">
        <f t="shared" ref="B129" si="349">B122+$E$5</f>
        <v>0.9074999999999992</v>
      </c>
      <c r="D129" s="24">
        <v>1</v>
      </c>
      <c r="E129" s="25">
        <v>0</v>
      </c>
      <c r="F129" s="26">
        <v>0</v>
      </c>
      <c r="G129" s="27">
        <f t="shared" ref="G129" si="350">-1/($E$8*$B129)</f>
        <v>-7.5681893863712109</v>
      </c>
      <c r="I129" s="24">
        <v>1</v>
      </c>
      <c r="J129" s="28">
        <v>0</v>
      </c>
      <c r="K129" s="26">
        <v>0</v>
      </c>
      <c r="L129" s="27">
        <v>0</v>
      </c>
      <c r="N129" s="24">
        <f t="shared" ref="N129" si="351">D129*I129+F129*I132-E129*J129-G129*J132</f>
        <v>-2.7002250434418382</v>
      </c>
      <c r="O129" s="28">
        <f t="shared" ref="O129" si="352">(D129*J129+E129*I129+F129*J132+G129*I132)</f>
        <v>0</v>
      </c>
      <c r="P129" s="26">
        <f t="shared" ref="P129" si="353">D129*K129+F129*K132-E129*L129-G129*L132</f>
        <v>0</v>
      </c>
      <c r="Q129" s="27">
        <f t="shared" ref="Q129" si="354">(D129*L129+E129*K129+F129*L132+G129*K132)</f>
        <v>-7.5681893863712109</v>
      </c>
      <c r="S129" s="24">
        <v>1</v>
      </c>
      <c r="T129" s="25">
        <v>0</v>
      </c>
      <c r="U129" s="26">
        <v>0</v>
      </c>
      <c r="V129" s="27">
        <f t="shared" ref="V129" si="355">-1/($T$8*$B129)</f>
        <v>-7.5681893863712109</v>
      </c>
      <c r="X129" s="24">
        <f t="shared" ref="X129" si="356">N129*S129+P129*S132-O129*T129-Q129*T132</f>
        <v>-2.7002250434418382</v>
      </c>
      <c r="Y129" s="28">
        <f t="shared" ref="Y129" si="357">(N129*T129+O129*S129+P129*T132+Q129*S132)</f>
        <v>0</v>
      </c>
      <c r="Z129" s="26">
        <f t="shared" ref="Z129" si="358">N129*U129+P129*U132-O129*V129-Q129*V132</f>
        <v>0</v>
      </c>
      <c r="AA129" s="27">
        <f t="shared" ref="AA129" si="359">(N129*V129+O129*U129+P129*V132+Q129*U132)</f>
        <v>12.867625128219052</v>
      </c>
      <c r="AB129" s="8"/>
      <c r="AC129" s="214">
        <f t="shared" ref="AC129" si="360">20*LOG((2*$X$8)/(($X$8*X129+Z129+$Z$8*X132+Z132)^2+($X$8*Y129+AA129+$X$8*Y132+AA132)^2)^0.5)</f>
        <v>-16.589582899922341</v>
      </c>
      <c r="AE129" s="215">
        <f t="shared" ref="AE129" si="361">((X129^2+Y129^2)/(X132^2+Y132^2))^0.5</f>
        <v>5.5228571977831598</v>
      </c>
      <c r="AF129" s="105"/>
      <c r="AG129" s="45">
        <f t="shared" si="235"/>
        <v>0.94849999999999468</v>
      </c>
      <c r="AH129" s="49">
        <f t="shared" si="247"/>
        <v>-10.995566389198343</v>
      </c>
      <c r="AI129" s="50">
        <f t="shared" si="248"/>
        <v>57.895649635893712</v>
      </c>
      <c r="AJ129" s="51">
        <f t="shared" si="249"/>
        <v>-10.995566389198343</v>
      </c>
      <c r="AK129" s="11">
        <f t="shared" si="251"/>
        <v>-346.40036731873187</v>
      </c>
      <c r="AL129" s="50">
        <f t="shared" si="276"/>
        <v>-6.0458269398296327</v>
      </c>
      <c r="AM129" s="32">
        <f t="shared" si="250"/>
        <v>-0.34496795120895735</v>
      </c>
    </row>
    <row r="130" spans="2:39" ht="18.649999999999999" customHeight="1" thickBot="1">
      <c r="D130" s="30"/>
      <c r="G130" s="31"/>
      <c r="I130" s="30"/>
      <c r="K130" s="239" t="s">
        <v>15</v>
      </c>
      <c r="L130" s="240"/>
      <c r="N130" s="30"/>
      <c r="P130" s="239" t="s">
        <v>17</v>
      </c>
      <c r="Q130" s="240"/>
      <c r="S130" s="30"/>
      <c r="V130" s="31"/>
      <c r="X130" s="30"/>
      <c r="AA130" s="31"/>
      <c r="AE130" s="216"/>
      <c r="AF130" s="105"/>
      <c r="AG130" s="45">
        <f t="shared" si="235"/>
        <v>0.94899999999999463</v>
      </c>
      <c r="AH130" s="49">
        <f t="shared" si="247"/>
        <v>-10.910902744278028</v>
      </c>
      <c r="AI130" s="50">
        <f t="shared" si="248"/>
        <v>57.722449452234365</v>
      </c>
      <c r="AJ130" s="51">
        <f t="shared" si="249"/>
        <v>-10.910902744278028</v>
      </c>
      <c r="AK130" s="11">
        <f t="shared" si="251"/>
        <v>-352.06733333331965</v>
      </c>
      <c r="AL130" s="50">
        <f t="shared" si="276"/>
        <v>-6.1447341553828112</v>
      </c>
      <c r="AM130" s="32">
        <f t="shared" si="250"/>
        <v>-0.35212330106690948</v>
      </c>
    </row>
    <row r="131" spans="2:39" ht="18.649999999999999" customHeight="1" thickBot="1">
      <c r="D131" s="235" t="s">
        <v>12</v>
      </c>
      <c r="E131" s="236"/>
      <c r="F131" s="237" t="s">
        <v>13</v>
      </c>
      <c r="G131" s="238"/>
      <c r="I131" s="235" t="s">
        <v>14</v>
      </c>
      <c r="J131" s="236"/>
      <c r="K131" s="241"/>
      <c r="L131" s="242"/>
      <c r="N131" s="235" t="s">
        <v>16</v>
      </c>
      <c r="O131" s="236"/>
      <c r="P131" s="241"/>
      <c r="Q131" s="242"/>
      <c r="S131" s="235" t="s">
        <v>12</v>
      </c>
      <c r="T131" s="236"/>
      <c r="U131" s="237" t="s">
        <v>13</v>
      </c>
      <c r="V131" s="238"/>
      <c r="X131" s="235" t="s">
        <v>16</v>
      </c>
      <c r="Y131" s="236"/>
      <c r="Z131" s="237" t="s">
        <v>17</v>
      </c>
      <c r="AA131" s="238"/>
      <c r="AB131" s="4"/>
      <c r="AC131" s="37" t="s">
        <v>71</v>
      </c>
      <c r="AE131" s="217" t="s">
        <v>72</v>
      </c>
      <c r="AF131" s="105"/>
      <c r="AG131" s="45">
        <f t="shared" si="235"/>
        <v>0.94949999999999457</v>
      </c>
      <c r="AH131" s="49">
        <f t="shared" si="247"/>
        <v>-10.825696797404692</v>
      </c>
      <c r="AI131" s="50">
        <f t="shared" si="248"/>
        <v>57.546415785567724</v>
      </c>
      <c r="AJ131" s="51">
        <f t="shared" si="249"/>
        <v>-10.825696797404692</v>
      </c>
      <c r="AK131" s="11">
        <f t="shared" si="251"/>
        <v>-357.87477511172159</v>
      </c>
      <c r="AL131" s="50">
        <f t="shared" si="276"/>
        <v>-6.2460931355337994</v>
      </c>
      <c r="AM131" s="32">
        <f t="shared" si="250"/>
        <v>-0.35947979659298107</v>
      </c>
    </row>
    <row r="132" spans="2:39" ht="18.649999999999999" customHeight="1" thickTop="1" thickBot="1">
      <c r="D132" s="24">
        <v>0</v>
      </c>
      <c r="E132" s="28">
        <v>0</v>
      </c>
      <c r="F132" s="26">
        <v>1</v>
      </c>
      <c r="G132" s="27">
        <v>0</v>
      </c>
      <c r="I132" s="24">
        <v>0</v>
      </c>
      <c r="J132" s="28">
        <f t="shared" ref="J132" si="362">IF(0=(1-$J$8*$K$8*$B129^2),0,-1*(1-$J$8*$K$8*$B129^2)/($B129*$K$8))</f>
        <v>-0.48891813544005658</v>
      </c>
      <c r="K132" s="26">
        <v>1</v>
      </c>
      <c r="L132" s="27">
        <v>0</v>
      </c>
      <c r="N132" s="24">
        <f t="shared" ref="N132" si="363">D132*I129+F132*I132-E132*J129-G132*J132</f>
        <v>0</v>
      </c>
      <c r="O132" s="28">
        <f t="shared" ref="O132" si="364">(D132*J129+E132*I129+F132*J132+G132*I132)</f>
        <v>-0.48891813544005658</v>
      </c>
      <c r="P132" s="26">
        <f t="shared" ref="P132" si="365">D132*K129+F132*K132-E132*L129-G132*L132</f>
        <v>1</v>
      </c>
      <c r="Q132" s="27">
        <f t="shared" ref="Q132" si="366">(D132*L129+E132*K129+F132*L132+G132*K132)</f>
        <v>0</v>
      </c>
      <c r="S132" s="24">
        <v>0</v>
      </c>
      <c r="T132" s="28">
        <v>0</v>
      </c>
      <c r="U132" s="26">
        <v>1</v>
      </c>
      <c r="V132" s="27">
        <v>0</v>
      </c>
      <c r="X132" s="24">
        <f t="shared" ref="X132" si="367">N132*S129+P132*S132-O132*T129-Q132*T132</f>
        <v>0</v>
      </c>
      <c r="Y132" s="28">
        <f t="shared" ref="Y132" si="368">(N132*T129+O132*S129+P132*T132+Q132*S132)</f>
        <v>-0.48891813544005658</v>
      </c>
      <c r="Z132" s="26">
        <f t="shared" ref="Z132" si="369">N132*U129+P132*U132-O132*V129-Q132*V132</f>
        <v>-2.7002250434418382</v>
      </c>
      <c r="AA132" s="27">
        <f t="shared" ref="AA132" si="370">(N132*V129+O132*U129+P132*V132+Q132*U132)</f>
        <v>0</v>
      </c>
      <c r="AB132" s="8"/>
      <c r="AC132" s="39">
        <f t="shared" ref="AC132" si="371">(180/PI())*ATAN(-1*(($X$8*Y129+AA129+$X$8*Y132+AA132)/($X$8*X129+Z129+$X$8*X132+Z132)))</f>
        <v>66.429833477841683</v>
      </c>
      <c r="AE132" s="218">
        <f t="shared" ref="AE132" si="372">20*LOG(((($X$8*X129+Z129-$X$8*Y132-Z132)^2+($X$8*Y129+AA129-$X$8*Y132-AA132)^2)/(($X$8*X129+Z129+$X$8*X132+Z132)^2+($X$8*Y129+AA129+$X$8*Y132+AA132)^2))^0.5)</f>
        <v>-9.0485934703534276E-2</v>
      </c>
      <c r="AF132" s="105"/>
      <c r="AG132" s="45">
        <f t="shared" si="235"/>
        <v>0.94999999999999452</v>
      </c>
      <c r="AH132" s="49">
        <f t="shared" si="247"/>
        <v>-10.73994170933128</v>
      </c>
      <c r="AI132" s="50">
        <f t="shared" si="248"/>
        <v>57.367478398011883</v>
      </c>
      <c r="AJ132" s="51">
        <f t="shared" si="249"/>
        <v>-10.73994170933128</v>
      </c>
      <c r="AK132" s="11">
        <f t="shared" si="251"/>
        <v>-363.82715359198158</v>
      </c>
      <c r="AL132" s="50">
        <f t="shared" si="276"/>
        <v>-6.349981738339193</v>
      </c>
      <c r="AM132" s="32">
        <f t="shared" si="250"/>
        <v>-0.36704469492603531</v>
      </c>
    </row>
    <row r="133" spans="2:39" ht="18.649999999999999" customHeight="1">
      <c r="AE133" s="33"/>
      <c r="AF133" s="105"/>
      <c r="AG133" s="45">
        <f t="shared" si="235"/>
        <v>0.95049999999999446</v>
      </c>
      <c r="AH133" s="49">
        <f t="shared" si="247"/>
        <v>-10.653630561281135</v>
      </c>
      <c r="AI133" s="50">
        <f t="shared" si="248"/>
        <v>57.185564821215912</v>
      </c>
      <c r="AJ133" s="51">
        <f t="shared" si="249"/>
        <v>-10.653630561281135</v>
      </c>
      <c r="AK133" s="11">
        <f t="shared" si="251"/>
        <v>-369.92909789189622</v>
      </c>
      <c r="AL133" s="50">
        <f t="shared" si="276"/>
        <v>-6.4564807571460037</v>
      </c>
      <c r="AM133" s="32">
        <f t="shared" si="250"/>
        <v>-0.37482557332540639</v>
      </c>
    </row>
    <row r="134" spans="2:39" ht="18.649999999999999" customHeight="1" thickBot="1">
      <c r="E134" s="21" t="s">
        <v>0</v>
      </c>
      <c r="J134" s="21" t="s">
        <v>1</v>
      </c>
      <c r="O134" s="21" t="s">
        <v>2</v>
      </c>
      <c r="T134" s="21" t="s">
        <v>3</v>
      </c>
      <c r="Y134" s="21" t="s">
        <v>4</v>
      </c>
      <c r="AF134" s="105"/>
      <c r="AG134" s="45">
        <f t="shared" si="235"/>
        <v>0.95099999999999441</v>
      </c>
      <c r="AH134" s="49">
        <f t="shared" si="247"/>
        <v>-10.566756356374867</v>
      </c>
      <c r="AI134" s="50">
        <f t="shared" si="248"/>
        <v>57.000600272269985</v>
      </c>
      <c r="AJ134" s="51">
        <f t="shared" si="249"/>
        <v>-10.566756356374867</v>
      </c>
      <c r="AK134" s="11">
        <f t="shared" si="251"/>
        <v>-376.18541238005201</v>
      </c>
      <c r="AL134" s="50">
        <f t="shared" si="276"/>
        <v>-6.5656740440045462</v>
      </c>
      <c r="AM134" s="32">
        <f t="shared" si="250"/>
        <v>-0.38283034581844444</v>
      </c>
    </row>
    <row r="135" spans="2:39" ht="18.649999999999999" customHeight="1" thickBot="1">
      <c r="B135" s="20"/>
      <c r="D135" s="235" t="s">
        <v>6</v>
      </c>
      <c r="E135" s="236"/>
      <c r="F135" s="237" t="s">
        <v>7</v>
      </c>
      <c r="G135" s="238"/>
      <c r="I135" s="235" t="s">
        <v>8</v>
      </c>
      <c r="J135" s="236"/>
      <c r="K135" s="237" t="s">
        <v>9</v>
      </c>
      <c r="L135" s="238"/>
      <c r="N135" s="235" t="s">
        <v>10</v>
      </c>
      <c r="O135" s="236"/>
      <c r="P135" s="237" t="s">
        <v>11</v>
      </c>
      <c r="Q135" s="238"/>
      <c r="S135" s="235" t="s">
        <v>6</v>
      </c>
      <c r="T135" s="236"/>
      <c r="U135" s="237" t="s">
        <v>7</v>
      </c>
      <c r="V135" s="238"/>
      <c r="X135" s="235" t="s">
        <v>10</v>
      </c>
      <c r="Y135" s="236"/>
      <c r="Z135" s="237" t="s">
        <v>11</v>
      </c>
      <c r="AA135" s="238"/>
      <c r="AB135" s="4"/>
      <c r="AC135" s="212" t="s">
        <v>70</v>
      </c>
      <c r="AE135" s="213" t="s">
        <v>37</v>
      </c>
      <c r="AF135" s="105"/>
      <c r="AG135" s="45">
        <f t="shared" si="235"/>
        <v>0.95149999999999435</v>
      </c>
      <c r="AH135" s="49">
        <f t="shared" si="247"/>
        <v>-10.479312021320833</v>
      </c>
      <c r="AI135" s="50">
        <f t="shared" si="248"/>
        <v>56.812507566079979</v>
      </c>
      <c r="AJ135" s="51">
        <f t="shared" si="249"/>
        <v>-10.479312021320833</v>
      </c>
      <c r="AK135" s="11">
        <f t="shared" si="251"/>
        <v>-382.60108405454167</v>
      </c>
      <c r="AL135" s="50">
        <f t="shared" si="276"/>
        <v>-6.6776486384513278</v>
      </c>
      <c r="AM135" s="32">
        <f t="shared" si="250"/>
        <v>-0.39106728084120124</v>
      </c>
    </row>
    <row r="136" spans="2:39" ht="18.649999999999999" customHeight="1" thickTop="1" thickBot="1">
      <c r="B136" s="40">
        <f t="shared" ref="B136" si="373">B129+$E$5</f>
        <v>0.90799999999999914</v>
      </c>
      <c r="D136" s="24">
        <v>1</v>
      </c>
      <c r="E136" s="25">
        <v>0</v>
      </c>
      <c r="F136" s="26">
        <v>0</v>
      </c>
      <c r="G136" s="27">
        <f t="shared" ref="G136" si="374">-1/($E$8*$B136)</f>
        <v>-7.5640218812025051</v>
      </c>
      <c r="I136" s="24">
        <v>1</v>
      </c>
      <c r="J136" s="28">
        <v>0</v>
      </c>
      <c r="K136" s="26">
        <v>0</v>
      </c>
      <c r="L136" s="27">
        <v>0</v>
      </c>
      <c r="N136" s="24">
        <f t="shared" ref="N136" si="375">D136*I136+F136*I139-E136*J136-G136*J139</f>
        <v>-2.6896099502642894</v>
      </c>
      <c r="O136" s="28">
        <f t="shared" ref="O136" si="376">(D136*J136+E136*I136+F136*J139+G136*I139)</f>
        <v>0</v>
      </c>
      <c r="P136" s="26">
        <f t="shared" ref="P136" si="377">D136*K136+F136*K139-E136*L136-G136*L139</f>
        <v>0</v>
      </c>
      <c r="Q136" s="27">
        <f t="shared" ref="Q136" si="378">(D136*L136+E136*K136+F136*L139+G136*K139)</f>
        <v>-7.5640218812025051</v>
      </c>
      <c r="S136" s="24">
        <v>1</v>
      </c>
      <c r="T136" s="25">
        <v>0</v>
      </c>
      <c r="U136" s="26">
        <v>0</v>
      </c>
      <c r="V136" s="27">
        <f t="shared" ref="V136" si="379">-1/($T$8*$B136)</f>
        <v>-7.5640218812025051</v>
      </c>
      <c r="X136" s="24">
        <f t="shared" ref="X136" si="380">N136*S136+P136*S139-O136*T136-Q136*T139</f>
        <v>-2.6896099502642894</v>
      </c>
      <c r="Y136" s="28">
        <f t="shared" ref="Y136" si="381">(N136*T136+O136*S136+P136*T139+Q136*S139)</f>
        <v>0</v>
      </c>
      <c r="Z136" s="26">
        <f t="shared" ref="Z136" si="382">N136*U136+P136*U139-O136*V136-Q136*V139</f>
        <v>0</v>
      </c>
      <c r="AA136" s="27">
        <f t="shared" ref="AA136" si="383">(N136*V136+O136*U136+P136*V139+Q136*U139)</f>
        <v>12.780246634496562</v>
      </c>
      <c r="AB136" s="8"/>
      <c r="AC136" s="214">
        <f t="shared" ref="AC136" si="384">20*LOG((2*$X$8)/(($X$8*X136+Z136+$Z$8*X139+Z139)^2+($X$8*Y136+AA136+$X$8*Y139+AA139)^2)^0.5)</f>
        <v>-16.53310558633148</v>
      </c>
      <c r="AE136" s="215">
        <f t="shared" ref="AE136" si="385">((X136^2+Y136^2)/(X139^2+Y139^2))^0.5</f>
        <v>5.5139347491844743</v>
      </c>
      <c r="AF136" s="105"/>
      <c r="AG136" s="45">
        <f t="shared" si="235"/>
        <v>0.9519999999999943</v>
      </c>
      <c r="AH136" s="49">
        <f t="shared" si="247"/>
        <v>-10.391290408393562</v>
      </c>
      <c r="AI136" s="50">
        <f t="shared" si="248"/>
        <v>56.62120702405273</v>
      </c>
      <c r="AJ136" s="51">
        <f t="shared" si="249"/>
        <v>-10.391290408393562</v>
      </c>
      <c r="AK136" s="11">
        <f t="shared" si="251"/>
        <v>-389.18129024108362</v>
      </c>
      <c r="AL136" s="50">
        <f t="shared" si="276"/>
        <v>-6.7924949018665854</v>
      </c>
      <c r="AM136" s="32">
        <f t="shared" si="250"/>
        <v>-0.39954501993884894</v>
      </c>
    </row>
    <row r="137" spans="2:39" ht="18.649999999999999" customHeight="1" thickBot="1">
      <c r="D137" s="30"/>
      <c r="G137" s="31"/>
      <c r="I137" s="30"/>
      <c r="K137" s="239" t="s">
        <v>15</v>
      </c>
      <c r="L137" s="240"/>
      <c r="N137" s="30"/>
      <c r="P137" s="239" t="s">
        <v>17</v>
      </c>
      <c r="Q137" s="240"/>
      <c r="S137" s="30"/>
      <c r="V137" s="31"/>
      <c r="X137" s="30"/>
      <c r="AA137" s="31"/>
      <c r="AE137" s="216"/>
      <c r="AF137" s="105"/>
      <c r="AG137" s="45">
        <f t="shared" si="235"/>
        <v>0.95249999999999424</v>
      </c>
      <c r="AH137" s="49">
        <f t="shared" si="247"/>
        <v>-10.302684297726465</v>
      </c>
      <c r="AI137" s="50">
        <f t="shared" si="248"/>
        <v>56.426616378932209</v>
      </c>
      <c r="AJ137" s="51">
        <f t="shared" si="249"/>
        <v>-10.302684297726465</v>
      </c>
      <c r="AK137" s="11">
        <f t="shared" si="251"/>
        <v>-395.93140662299317</v>
      </c>
      <c r="AL137" s="50">
        <f t="shared" si="276"/>
        <v>-6.9103066576237131</v>
      </c>
      <c r="AM137" s="32">
        <f t="shared" si="250"/>
        <v>-0.40827259759725504</v>
      </c>
    </row>
    <row r="138" spans="2:39" ht="18.649999999999999" customHeight="1" thickBot="1">
      <c r="D138" s="235" t="s">
        <v>12</v>
      </c>
      <c r="E138" s="236"/>
      <c r="F138" s="237" t="s">
        <v>13</v>
      </c>
      <c r="G138" s="238"/>
      <c r="I138" s="235" t="s">
        <v>14</v>
      </c>
      <c r="J138" s="236"/>
      <c r="K138" s="241"/>
      <c r="L138" s="242"/>
      <c r="N138" s="235" t="s">
        <v>16</v>
      </c>
      <c r="O138" s="236"/>
      <c r="P138" s="241"/>
      <c r="Q138" s="242"/>
      <c r="S138" s="235" t="s">
        <v>12</v>
      </c>
      <c r="T138" s="236"/>
      <c r="U138" s="237" t="s">
        <v>13</v>
      </c>
      <c r="V138" s="238"/>
      <c r="X138" s="235" t="s">
        <v>16</v>
      </c>
      <c r="Y138" s="236"/>
      <c r="Z138" s="237" t="s">
        <v>17</v>
      </c>
      <c r="AA138" s="238"/>
      <c r="AB138" s="4"/>
      <c r="AC138" s="37" t="s">
        <v>71</v>
      </c>
      <c r="AE138" s="217" t="s">
        <v>72</v>
      </c>
      <c r="AF138" s="105"/>
      <c r="AG138" s="45">
        <f t="shared" si="235"/>
        <v>0.95299999999999419</v>
      </c>
      <c r="AH138" s="49">
        <f t="shared" si="247"/>
        <v>-10.213486399947207</v>
      </c>
      <c r="AI138" s="50">
        <f t="shared" si="248"/>
        <v>56.228650675620734</v>
      </c>
      <c r="AJ138" s="51">
        <f t="shared" si="249"/>
        <v>-10.213486399947207</v>
      </c>
      <c r="AK138" s="11">
        <f t="shared" si="251"/>
        <v>-402.85701561330887</v>
      </c>
      <c r="AL138" s="50">
        <f t="shared" si="276"/>
        <v>-7.0311813372104428</v>
      </c>
      <c r="AM138" s="32">
        <f t="shared" si="250"/>
        <v>-0.41725946228250482</v>
      </c>
    </row>
    <row r="139" spans="2:39" ht="18.649999999999999" customHeight="1" thickTop="1" thickBot="1">
      <c r="D139" s="24">
        <v>0</v>
      </c>
      <c r="E139" s="28">
        <v>0</v>
      </c>
      <c r="F139" s="26">
        <v>1</v>
      </c>
      <c r="G139" s="27">
        <v>0</v>
      </c>
      <c r="I139" s="24">
        <v>0</v>
      </c>
      <c r="J139" s="28">
        <f t="shared" ref="J139" si="386">IF(0=(1-$J$8*$K$8*$B136^2),0,-1*(1-$J$8*$K$8*$B136^2)/($B136*$K$8))</f>
        <v>-0.48778414555269989</v>
      </c>
      <c r="K139" s="26">
        <v>1</v>
      </c>
      <c r="L139" s="27">
        <v>0</v>
      </c>
      <c r="N139" s="24">
        <f t="shared" ref="N139" si="387">D139*I136+F139*I139-E139*J136-G139*J139</f>
        <v>0</v>
      </c>
      <c r="O139" s="28">
        <f t="shared" ref="O139" si="388">(D139*J136+E139*I136+F139*J139+G139*I139)</f>
        <v>-0.48778414555269989</v>
      </c>
      <c r="P139" s="26">
        <f t="shared" ref="P139" si="389">D139*K136+F139*K139-E139*L136-G139*L139</f>
        <v>1</v>
      </c>
      <c r="Q139" s="27">
        <f t="shared" ref="Q139" si="390">(D139*L136+E139*K136+F139*L139+G139*K139)</f>
        <v>0</v>
      </c>
      <c r="S139" s="24">
        <v>0</v>
      </c>
      <c r="T139" s="28">
        <v>0</v>
      </c>
      <c r="U139" s="26">
        <v>1</v>
      </c>
      <c r="V139" s="27">
        <v>0</v>
      </c>
      <c r="X139" s="24">
        <f t="shared" ref="X139" si="391">N139*S136+P139*S139-O139*T136-Q139*T139</f>
        <v>0</v>
      </c>
      <c r="Y139" s="28">
        <f t="shared" ref="Y139" si="392">(N139*T136+O139*S136+P139*T139+Q139*S139)</f>
        <v>-0.48778414555269989</v>
      </c>
      <c r="Z139" s="26">
        <f t="shared" ref="Z139" si="393">N139*U136+P139*U139-O139*V136-Q139*V139</f>
        <v>-2.6896099502642894</v>
      </c>
      <c r="AA139" s="27">
        <f t="shared" ref="AA139" si="394">(N139*V136+O139*U136+P139*V139+Q139*U139)</f>
        <v>0</v>
      </c>
      <c r="AB139" s="8"/>
      <c r="AC139" s="39">
        <f t="shared" ref="AC139" si="395">(180/PI())*ATAN(-1*(($X$8*Y136+AA136+$X$8*Y139+AA139)/($X$8*X136+Z136+$X$8*X139+Z139)))</f>
        <v>66.365663470395788</v>
      </c>
      <c r="AE139" s="218">
        <f t="shared" ref="AE139" si="396">20*LOG(((($X$8*X136+Z136-$X$8*Y139-Z139)^2+($X$8*Y136+AA136-$X$8*Y139-AA139)^2)/(($X$8*X136+Z136+$X$8*X139+Z139)^2+($X$8*Y136+AA136+$X$8*Y139+AA139)^2))^0.5)</f>
        <v>-9.1710209437081885E-2</v>
      </c>
      <c r="AF139" s="105"/>
      <c r="AG139" s="45">
        <f t="shared" si="235"/>
        <v>0.95349999999999413</v>
      </c>
      <c r="AH139" s="49">
        <f t="shared" si="247"/>
        <v>-10.123689359187091</v>
      </c>
      <c r="AI139" s="50">
        <f t="shared" si="248"/>
        <v>56.027222167814102</v>
      </c>
      <c r="AJ139" s="51">
        <f t="shared" si="249"/>
        <v>-10.123689359187091</v>
      </c>
      <c r="AK139" s="11">
        <f t="shared" si="251"/>
        <v>-409.96391508392344</v>
      </c>
      <c r="AL139" s="50">
        <f t="shared" si="276"/>
        <v>-7.1552201325809088</v>
      </c>
      <c r="AM139" s="32">
        <f t="shared" si="250"/>
        <v>-0.42651549877088557</v>
      </c>
    </row>
    <row r="140" spans="2:39" ht="18.649999999999999" customHeight="1">
      <c r="AE140" s="33"/>
      <c r="AF140" s="105"/>
      <c r="AG140" s="45">
        <f t="shared" si="235"/>
        <v>0.95399999999999407</v>
      </c>
      <c r="AH140" s="49">
        <f t="shared" si="247"/>
        <v>-10.033285756497568</v>
      </c>
      <c r="AI140" s="50">
        <f t="shared" si="248"/>
        <v>55.822240210272163</v>
      </c>
      <c r="AJ140" s="51">
        <f t="shared" si="249"/>
        <v>-10.033285756497568</v>
      </c>
      <c r="AK140" s="11">
        <f t="shared" si="251"/>
        <v>-417.25812746088639</v>
      </c>
      <c r="AL140" s="50">
        <f t="shared" si="276"/>
        <v>-7.2825281548986345</v>
      </c>
      <c r="AM140" s="32">
        <f t="shared" si="250"/>
        <v>-0.43605105185809234</v>
      </c>
    </row>
    <row r="141" spans="2:39" ht="18.649999999999999" customHeight="1" thickBot="1">
      <c r="E141" s="21" t="s">
        <v>0</v>
      </c>
      <c r="J141" s="21" t="s">
        <v>1</v>
      </c>
      <c r="O141" s="21" t="s">
        <v>2</v>
      </c>
      <c r="T141" s="21" t="s">
        <v>3</v>
      </c>
      <c r="Y141" s="21" t="s">
        <v>4</v>
      </c>
      <c r="AF141" s="105"/>
      <c r="AG141" s="45">
        <f t="shared" si="235"/>
        <v>0.95449999999999402</v>
      </c>
      <c r="AH141" s="49">
        <f t="shared" si="247"/>
        <v>-9.9422681137105577</v>
      </c>
      <c r="AI141" s="50">
        <f t="shared" si="248"/>
        <v>55.613611146541743</v>
      </c>
      <c r="AJ141" s="51">
        <f t="shared" si="249"/>
        <v>-9.9422681137105577</v>
      </c>
      <c r="AK141" s="11">
        <f t="shared" si="251"/>
        <v>-424.74590919956216</v>
      </c>
      <c r="AL141" s="50">
        <f t="shared" si="276"/>
        <v>-7.4132145999092325</v>
      </c>
      <c r="AM141" s="32">
        <f t="shared" si="250"/>
        <v>-0.44587695154303963</v>
      </c>
    </row>
    <row r="142" spans="2:39" ht="18.649999999999999" customHeight="1" thickBot="1">
      <c r="B142" s="20"/>
      <c r="D142" s="235" t="s">
        <v>6</v>
      </c>
      <c r="E142" s="236"/>
      <c r="F142" s="237" t="s">
        <v>7</v>
      </c>
      <c r="G142" s="238"/>
      <c r="I142" s="235" t="s">
        <v>8</v>
      </c>
      <c r="J142" s="236"/>
      <c r="K142" s="237" t="s">
        <v>9</v>
      </c>
      <c r="L142" s="238"/>
      <c r="N142" s="235" t="s">
        <v>10</v>
      </c>
      <c r="O142" s="236"/>
      <c r="P142" s="237" t="s">
        <v>11</v>
      </c>
      <c r="Q142" s="238"/>
      <c r="S142" s="235" t="s">
        <v>6</v>
      </c>
      <c r="T142" s="236"/>
      <c r="U142" s="237" t="s">
        <v>7</v>
      </c>
      <c r="V142" s="238"/>
      <c r="X142" s="235" t="s">
        <v>10</v>
      </c>
      <c r="Y142" s="236"/>
      <c r="Z142" s="237" t="s">
        <v>11</v>
      </c>
      <c r="AA142" s="238"/>
      <c r="AB142" s="4"/>
      <c r="AC142" s="212" t="s">
        <v>70</v>
      </c>
      <c r="AE142" s="213" t="s">
        <v>37</v>
      </c>
      <c r="AF142" s="105"/>
      <c r="AG142" s="45">
        <f t="shared" si="235"/>
        <v>0.95499999999999396</v>
      </c>
      <c r="AH142" s="49">
        <f t="shared" si="247"/>
        <v>-9.8506288977818741</v>
      </c>
      <c r="AI142" s="50">
        <f t="shared" si="248"/>
        <v>55.401238191941985</v>
      </c>
      <c r="AJ142" s="51">
        <f t="shared" si="249"/>
        <v>-9.8506288977818741</v>
      </c>
      <c r="AK142" s="11">
        <f t="shared" si="251"/>
        <v>-432.43376064979134</v>
      </c>
      <c r="AL142" s="50">
        <f t="shared" si="276"/>
        <v>-7.547392920119953</v>
      </c>
      <c r="AM142" s="32">
        <f t="shared" si="250"/>
        <v>-0.45600453978908617</v>
      </c>
    </row>
    <row r="143" spans="2:39" ht="18.649999999999999" customHeight="1" thickTop="1" thickBot="1">
      <c r="B143" s="40">
        <f t="shared" ref="B143" si="397">B136+$E$5</f>
        <v>0.90849999999999909</v>
      </c>
      <c r="D143" s="24">
        <v>1</v>
      </c>
      <c r="E143" s="25">
        <v>0</v>
      </c>
      <c r="F143" s="26">
        <v>0</v>
      </c>
      <c r="G143" s="27">
        <f t="shared" ref="G143" si="398">-1/($E$8*$B143)</f>
        <v>-7.5598589632711874</v>
      </c>
      <c r="I143" s="24">
        <v>1</v>
      </c>
      <c r="J143" s="28">
        <v>0</v>
      </c>
      <c r="K143" s="26">
        <v>0</v>
      </c>
      <c r="L143" s="27">
        <v>0</v>
      </c>
      <c r="N143" s="24">
        <f t="shared" ref="N143" si="399">D143*I143+F143*I146-E143*J143-G143*J146</f>
        <v>-2.6790123785592654</v>
      </c>
      <c r="O143" s="28">
        <f t="shared" ref="O143" si="400">(D143*J143+E143*I143+F143*J146+G143*I146)</f>
        <v>0</v>
      </c>
      <c r="P143" s="26">
        <f t="shared" ref="P143" si="401">D143*K143+F143*K146-E143*L143-G143*L146</f>
        <v>0</v>
      </c>
      <c r="Q143" s="27">
        <f t="shared" ref="Q143" si="402">(D143*L143+E143*K143+F143*L146+G143*K146)</f>
        <v>-7.5598589632711874</v>
      </c>
      <c r="S143" s="24">
        <v>1</v>
      </c>
      <c r="T143" s="25">
        <v>0</v>
      </c>
      <c r="U143" s="26">
        <v>0</v>
      </c>
      <c r="V143" s="27">
        <f t="shared" ref="V143" si="403">-1/($T$8*$B143)</f>
        <v>-7.5598589632711874</v>
      </c>
      <c r="X143" s="24">
        <f t="shared" ref="X143" si="404">N143*S143+P143*S146-O143*T143-Q143*T146</f>
        <v>-2.6790123785592654</v>
      </c>
      <c r="Y143" s="28">
        <f t="shared" ref="Y143" si="405">(N143*T143+O143*S143+P143*T146+Q143*S146)</f>
        <v>0</v>
      </c>
      <c r="Z143" s="26">
        <f t="shared" ref="Z143" si="406">N143*U143+P143*U146-O143*V143-Q143*V146</f>
        <v>0</v>
      </c>
      <c r="AA143" s="27">
        <f t="shared" ref="AA143" si="407">(N143*V143+O143*U143+P143*V146+Q143*U146)</f>
        <v>12.693096779494541</v>
      </c>
      <c r="AB143" s="8"/>
      <c r="AC143" s="214">
        <f t="shared" ref="AC143" si="408">20*LOG((2*$X$8)/(($X$8*X143+Z143+$Z$8*X146+Z146)^2+($X$8*Y143+AA143+$X$8*Y146+AA146)^2)^0.5)</f>
        <v>-16.47641488201366</v>
      </c>
      <c r="AE143" s="215">
        <f t="shared" ref="AE143" si="409">((X143^2+Y143^2)/(X146^2+Y146^2))^0.5</f>
        <v>5.5049979882636242</v>
      </c>
      <c r="AF143" s="105"/>
      <c r="AG143" s="45">
        <f t="shared" si="235"/>
        <v>0.95549999999999391</v>
      </c>
      <c r="AH143" s="49">
        <f t="shared" si="247"/>
        <v>-9.7583605256605992</v>
      </c>
      <c r="AI143" s="50">
        <f t="shared" si="248"/>
        <v>55.185021311617113</v>
      </c>
      <c r="AJ143" s="51">
        <f t="shared" si="249"/>
        <v>-9.7583605256605992</v>
      </c>
      <c r="AK143" s="11">
        <f t="shared" si="251"/>
        <v>-440.32843632310534</v>
      </c>
      <c r="AL143" s="50">
        <f t="shared" si="276"/>
        <v>-7.6851810039963819</v>
      </c>
      <c r="AM143" s="32">
        <f t="shared" si="250"/>
        <v>-0.46644569897317534</v>
      </c>
    </row>
    <row r="144" spans="2:39" ht="18.649999999999999" customHeight="1" thickBot="1">
      <c r="D144" s="30"/>
      <c r="G144" s="31"/>
      <c r="I144" s="30"/>
      <c r="K144" s="239" t="s">
        <v>15</v>
      </c>
      <c r="L144" s="240"/>
      <c r="N144" s="30"/>
      <c r="P144" s="239" t="s">
        <v>17</v>
      </c>
      <c r="Q144" s="240"/>
      <c r="S144" s="30"/>
      <c r="V144" s="31"/>
      <c r="X144" s="30"/>
      <c r="AA144" s="31"/>
      <c r="AE144" s="216"/>
      <c r="AF144" s="105"/>
      <c r="AG144" s="45">
        <f t="shared" si="235"/>
        <v>0.95599999999999385</v>
      </c>
      <c r="AH144" s="49">
        <f t="shared" si="247"/>
        <v>-9.665455369730612</v>
      </c>
      <c r="AI144" s="50">
        <f t="shared" si="248"/>
        <v>54.964857093455585</v>
      </c>
      <c r="AJ144" s="51">
        <f t="shared" si="249"/>
        <v>-9.665455369730612</v>
      </c>
      <c r="AK144" s="11">
        <f t="shared" si="251"/>
        <v>-448.43695557225482</v>
      </c>
      <c r="AL144" s="50">
        <f t="shared" si="276"/>
        <v>-7.8267013623553785</v>
      </c>
      <c r="AM144" s="32">
        <f t="shared" si="250"/>
        <v>-0.47721288214210944</v>
      </c>
    </row>
    <row r="145" spans="2:39" ht="18.649999999999999" customHeight="1" thickBot="1">
      <c r="D145" s="235" t="s">
        <v>12</v>
      </c>
      <c r="E145" s="236"/>
      <c r="F145" s="237" t="s">
        <v>13</v>
      </c>
      <c r="G145" s="238"/>
      <c r="I145" s="235" t="s">
        <v>14</v>
      </c>
      <c r="J145" s="236"/>
      <c r="K145" s="241"/>
      <c r="L145" s="242"/>
      <c r="N145" s="235" t="s">
        <v>16</v>
      </c>
      <c r="O145" s="236"/>
      <c r="P145" s="241"/>
      <c r="Q145" s="242"/>
      <c r="S145" s="235" t="s">
        <v>12</v>
      </c>
      <c r="T145" s="236"/>
      <c r="U145" s="237" t="s">
        <v>13</v>
      </c>
      <c r="V145" s="238"/>
      <c r="X145" s="235" t="s">
        <v>16</v>
      </c>
      <c r="Y145" s="236"/>
      <c r="Z145" s="237" t="s">
        <v>17</v>
      </c>
      <c r="AA145" s="238"/>
      <c r="AB145" s="4"/>
      <c r="AC145" s="37" t="s">
        <v>71</v>
      </c>
      <c r="AE145" s="217" t="s">
        <v>72</v>
      </c>
      <c r="AF145" s="105"/>
      <c r="AG145" s="45">
        <f t="shared" si="235"/>
        <v>0.9564999999999938</v>
      </c>
      <c r="AH145" s="49">
        <f t="shared" si="247"/>
        <v>-9.5719057638744758</v>
      </c>
      <c r="AI145" s="50">
        <f t="shared" si="248"/>
        <v>54.740638615669482</v>
      </c>
      <c r="AJ145" s="51">
        <f t="shared" si="249"/>
        <v>-9.5719057638744758</v>
      </c>
      <c r="AK145" s="11">
        <f t="shared" si="251"/>
        <v>-456.76661369125128</v>
      </c>
      <c r="AL145" s="50">
        <f t="shared" si="276"/>
        <v>-7.9720813220973445</v>
      </c>
      <c r="AM145" s="32">
        <f t="shared" si="250"/>
        <v>-0.48831914520420266</v>
      </c>
    </row>
    <row r="146" spans="2:39" ht="18.649999999999999" customHeight="1" thickTop="1" thickBot="1">
      <c r="D146" s="24">
        <v>0</v>
      </c>
      <c r="E146" s="28">
        <v>0</v>
      </c>
      <c r="F146" s="26">
        <v>1</v>
      </c>
      <c r="G146" s="27">
        <v>0</v>
      </c>
      <c r="I146" s="24">
        <v>0</v>
      </c>
      <c r="J146" s="28">
        <f t="shared" ref="J146" si="410">IF(0=(1-$J$8*$K$8*$B143^2),0,-1*(1-$J$8*$K$8*$B143^2)/($B143*$K$8))</f>
        <v>-0.48665092780611069</v>
      </c>
      <c r="K146" s="26">
        <v>1</v>
      </c>
      <c r="L146" s="27">
        <v>0</v>
      </c>
      <c r="N146" s="24">
        <f t="shared" ref="N146" si="411">D146*I143+F146*I146-E146*J143-G146*J146</f>
        <v>0</v>
      </c>
      <c r="O146" s="28">
        <f t="shared" ref="O146" si="412">(D146*J143+E146*I143+F146*J146+G146*I146)</f>
        <v>-0.48665092780611069</v>
      </c>
      <c r="P146" s="26">
        <f t="shared" ref="P146" si="413">D146*K143+F146*K146-E146*L143-G146*L146</f>
        <v>1</v>
      </c>
      <c r="Q146" s="27">
        <f t="shared" ref="Q146" si="414">(D146*L143+E146*K143+F146*L146+G146*K146)</f>
        <v>0</v>
      </c>
      <c r="S146" s="24">
        <v>0</v>
      </c>
      <c r="T146" s="28">
        <v>0</v>
      </c>
      <c r="U146" s="26">
        <v>1</v>
      </c>
      <c r="V146" s="27">
        <v>0</v>
      </c>
      <c r="X146" s="24">
        <f t="shared" ref="X146" si="415">N146*S143+P146*S146-O146*T143-Q146*T146</f>
        <v>0</v>
      </c>
      <c r="Y146" s="28">
        <f t="shared" ref="Y146" si="416">(N146*T143+O146*S143+P146*T146+Q146*S146)</f>
        <v>-0.48665092780611069</v>
      </c>
      <c r="Z146" s="26">
        <f t="shared" ref="Z146" si="417">N146*U143+P146*U146-O146*V143-Q146*V146</f>
        <v>-2.6790123785592654</v>
      </c>
      <c r="AA146" s="27">
        <f t="shared" ref="AA146" si="418">(N146*V143+O146*U143+P146*V146+Q146*U146)</f>
        <v>0</v>
      </c>
      <c r="AB146" s="8"/>
      <c r="AC146" s="39">
        <f t="shared" ref="AC146" si="419">(180/PI())*ATAN(-1*(($X$8*Y143+AA143+$X$8*Y146+AA146)/($X$8*X143+Z143+$X$8*X146+Z146)))</f>
        <v>66.300906574299304</v>
      </c>
      <c r="AE146" s="218">
        <f t="shared" ref="AE146" si="420">20*LOG(((($X$8*X143+Z143-$X$8*Y146-Z146)^2+($X$8*Y143+AA143-$X$8*Y146-AA146)^2)/(($X$8*X143+Z143+$X$8*X146+Z146)^2+($X$8*Y143+AA143+$X$8*Y146+AA146)^2))^0.5)</f>
        <v>-9.2955751901899072E-2</v>
      </c>
      <c r="AF146" s="105"/>
      <c r="AG146" s="45">
        <f t="shared" si="235"/>
        <v>0.95699999999999374</v>
      </c>
      <c r="AH146" s="49">
        <f t="shared" si="247"/>
        <v>-9.4777040102143477</v>
      </c>
      <c r="AI146" s="50">
        <f t="shared" si="248"/>
        <v>54.512255308823882</v>
      </c>
      <c r="AJ146" s="51">
        <f t="shared" si="249"/>
        <v>-9.4777040102143477</v>
      </c>
      <c r="AK146" s="11">
        <f t="shared" si="251"/>
        <v>-465.32499344773169</v>
      </c>
      <c r="AL146" s="50">
        <f t="shared" si="276"/>
        <v>-8.1214532274839577</v>
      </c>
      <c r="AM146" s="32">
        <f t="shared" si="250"/>
        <v>-0.49977818119475015</v>
      </c>
    </row>
    <row r="147" spans="2:39" ht="18.649999999999999" customHeight="1">
      <c r="AE147" s="33"/>
      <c r="AF147" s="105"/>
      <c r="AG147" s="45">
        <f t="shared" si="235"/>
        <v>0.95749999999999369</v>
      </c>
      <c r="AH147" s="49">
        <f t="shared" si="247"/>
        <v>-9.3828423865883455</v>
      </c>
      <c r="AI147" s="50">
        <f t="shared" si="248"/>
        <v>54.279592812100041</v>
      </c>
      <c r="AJ147" s="51">
        <f t="shared" si="249"/>
        <v>-9.3828423865883455</v>
      </c>
      <c r="AK147" s="11">
        <f t="shared" si="251"/>
        <v>-474.11997705118375</v>
      </c>
      <c r="AL147" s="50">
        <f t="shared" si="276"/>
        <v>-8.2749546490231118</v>
      </c>
      <c r="AM147" s="32">
        <f t="shared" si="250"/>
        <v>-0.51160435676450133</v>
      </c>
    </row>
    <row r="148" spans="2:39" ht="18.649999999999999" customHeight="1" thickBot="1">
      <c r="E148" s="21" t="s">
        <v>0</v>
      </c>
      <c r="J148" s="21" t="s">
        <v>1</v>
      </c>
      <c r="O148" s="21" t="s">
        <v>2</v>
      </c>
      <c r="T148" s="21" t="s">
        <v>3</v>
      </c>
      <c r="Y148" s="21" t="s">
        <v>4</v>
      </c>
      <c r="AF148" s="105"/>
      <c r="AG148" s="45">
        <f t="shared" si="235"/>
        <v>0.95799999999999363</v>
      </c>
      <c r="AH148" s="49">
        <f t="shared" si="247"/>
        <v>-9.2873131548267533</v>
      </c>
      <c r="AI148" s="50">
        <f t="shared" si="248"/>
        <v>54.042532823574476</v>
      </c>
      <c r="AJ148" s="51">
        <f t="shared" si="249"/>
        <v>-9.2873131548267533</v>
      </c>
      <c r="AK148" s="11">
        <f t="shared" si="251"/>
        <v>-483.15975856611351</v>
      </c>
      <c r="AL148" s="50">
        <f t="shared" si="276"/>
        <v>-8.4327286001195585</v>
      </c>
      <c r="AM148" s="32">
        <f t="shared" si="250"/>
        <v>-0.52381275105211522</v>
      </c>
    </row>
    <row r="149" spans="2:39" ht="18.649999999999999" customHeight="1" thickBot="1">
      <c r="B149" s="20"/>
      <c r="D149" s="235" t="s">
        <v>6</v>
      </c>
      <c r="E149" s="236"/>
      <c r="F149" s="237" t="s">
        <v>7</v>
      </c>
      <c r="G149" s="238"/>
      <c r="I149" s="235" t="s">
        <v>8</v>
      </c>
      <c r="J149" s="236"/>
      <c r="K149" s="237" t="s">
        <v>9</v>
      </c>
      <c r="L149" s="238"/>
      <c r="N149" s="235" t="s">
        <v>10</v>
      </c>
      <c r="O149" s="236"/>
      <c r="P149" s="237" t="s">
        <v>11</v>
      </c>
      <c r="Q149" s="238"/>
      <c r="S149" s="235" t="s">
        <v>6</v>
      </c>
      <c r="T149" s="236"/>
      <c r="U149" s="237" t="s">
        <v>7</v>
      </c>
      <c r="V149" s="238"/>
      <c r="X149" s="235" t="s">
        <v>10</v>
      </c>
      <c r="Y149" s="236"/>
      <c r="Z149" s="237" t="s">
        <v>11</v>
      </c>
      <c r="AA149" s="238"/>
      <c r="AB149" s="4"/>
      <c r="AC149" s="212" t="s">
        <v>70</v>
      </c>
      <c r="AE149" s="213" t="s">
        <v>37</v>
      </c>
      <c r="AF149" s="105"/>
      <c r="AG149" s="45">
        <f t="shared" si="235"/>
        <v>0.95849999999999358</v>
      </c>
      <c r="AH149" s="49">
        <f t="shared" si="247"/>
        <v>-9.1911085698969544</v>
      </c>
      <c r="AI149" s="50">
        <f t="shared" si="248"/>
        <v>53.800952944291446</v>
      </c>
      <c r="AJ149" s="51">
        <f t="shared" si="249"/>
        <v>-9.1911085698969544</v>
      </c>
      <c r="AK149" s="11">
        <f t="shared" si="251"/>
        <v>-492.4528567719309</v>
      </c>
      <c r="AL149" s="50">
        <f t="shared" si="276"/>
        <v>-8.5949237615222494</v>
      </c>
      <c r="AM149" s="32">
        <f t="shared" si="250"/>
        <v>-0.53641919711436303</v>
      </c>
    </row>
    <row r="150" spans="2:39" ht="18.649999999999999" customHeight="1" thickTop="1" thickBot="1">
      <c r="B150" s="40">
        <f t="shared" ref="B150" si="421">B143+$E$5</f>
        <v>0.90899999999999903</v>
      </c>
      <c r="D150" s="24">
        <v>1</v>
      </c>
      <c r="E150" s="25">
        <v>0</v>
      </c>
      <c r="F150" s="26">
        <v>0</v>
      </c>
      <c r="G150" s="27">
        <f t="shared" ref="G150" si="422">-1/($E$8*$B150)</f>
        <v>-7.5557006250075629</v>
      </c>
      <c r="I150" s="24">
        <v>1</v>
      </c>
      <c r="J150" s="28">
        <v>0</v>
      </c>
      <c r="K150" s="26">
        <v>0</v>
      </c>
      <c r="L150" s="27">
        <v>0</v>
      </c>
      <c r="N150" s="24">
        <f t="shared" ref="N150" si="423">D150*I150+F150*I153-E150*J150-G150*J153</f>
        <v>-2.6684322897862787</v>
      </c>
      <c r="O150" s="28">
        <f t="shared" ref="O150" si="424">(D150*J150+E150*I150+F150*J153+G150*I153)</f>
        <v>0</v>
      </c>
      <c r="P150" s="26">
        <f t="shared" ref="P150" si="425">D150*K150+F150*K153-E150*L150-G150*L153</f>
        <v>0</v>
      </c>
      <c r="Q150" s="27">
        <f t="shared" ref="Q150" si="426">(D150*L150+E150*K150+F150*L153+G150*K153)</f>
        <v>-7.5557006250075629</v>
      </c>
      <c r="S150" s="24">
        <v>1</v>
      </c>
      <c r="T150" s="25">
        <v>0</v>
      </c>
      <c r="U150" s="26">
        <v>0</v>
      </c>
      <c r="V150" s="27">
        <f t="shared" ref="V150" si="427">-1/($T$8*$B150)</f>
        <v>-7.5557006250075629</v>
      </c>
      <c r="X150" s="24">
        <f t="shared" ref="X150" si="428">N150*S150+P150*S153-O150*T150-Q150*T153</f>
        <v>-2.6684322897862787</v>
      </c>
      <c r="Y150" s="28">
        <f t="shared" ref="Y150" si="429">(N150*T150+O150*S150+P150*T153+Q150*S153)</f>
        <v>0</v>
      </c>
      <c r="Z150" s="26">
        <f t="shared" ref="Z150" si="430">N150*U150+P150*U153-O150*V150-Q150*V153</f>
        <v>0</v>
      </c>
      <c r="AA150" s="27">
        <f t="shared" ref="AA150" si="431">(N150*V150+O150*U150+P150*V153+Q150*U153)</f>
        <v>12.606174894720983</v>
      </c>
      <c r="AB150" s="8"/>
      <c r="AC150" s="214">
        <f t="shared" ref="AC150" si="432">20*LOG((2*$X$8)/(($X$8*X150+Z150+$Z$8*X153+Z153)^2+($X$8*Y150+AA150+$X$8*Y153+AA153)^2)^0.5)</f>
        <v>-16.419508672764152</v>
      </c>
      <c r="AE150" s="215">
        <f t="shared" ref="AE150" si="433">((X150^2+Y150^2)/(X153^2+Y153^2))^0.5</f>
        <v>5.4960467924850729</v>
      </c>
      <c r="AF150" s="105"/>
      <c r="AG150" s="45">
        <f t="shared" si="235"/>
        <v>0.95899999999999352</v>
      </c>
      <c r="AH150" s="49">
        <f t="shared" si="247"/>
        <v>-9.0942208899921226</v>
      </c>
      <c r="AI150" s="50">
        <f t="shared" si="248"/>
        <v>53.554726515905507</v>
      </c>
      <c r="AJ150" s="51">
        <f t="shared" si="249"/>
        <v>-9.0942208899921226</v>
      </c>
      <c r="AK150" s="11">
        <f t="shared" si="251"/>
        <v>-502.00812847287881</v>
      </c>
      <c r="AL150" s="50">
        <f t="shared" si="276"/>
        <v>-8.7616947136264276</v>
      </c>
      <c r="AM150" s="32">
        <f t="shared" si="250"/>
        <v>-0.54944032610170424</v>
      </c>
    </row>
    <row r="151" spans="2:39" ht="18.649999999999999" customHeight="1" thickBot="1">
      <c r="D151" s="30"/>
      <c r="G151" s="31"/>
      <c r="I151" s="30"/>
      <c r="K151" s="239" t="s">
        <v>15</v>
      </c>
      <c r="L151" s="240"/>
      <c r="N151" s="30"/>
      <c r="P151" s="239" t="s">
        <v>17</v>
      </c>
      <c r="Q151" s="240"/>
      <c r="S151" s="30"/>
      <c r="V151" s="31"/>
      <c r="X151" s="30"/>
      <c r="AA151" s="31"/>
      <c r="AE151" s="216"/>
      <c r="AF151" s="105"/>
      <c r="AG151" s="45">
        <f t="shared" si="235"/>
        <v>0.95949999999999347</v>
      </c>
      <c r="AH151" s="49">
        <f t="shared" si="247"/>
        <v>-8.9966423876448705</v>
      </c>
      <c r="AI151" s="50">
        <f t="shared" si="248"/>
        <v>53.303722451669096</v>
      </c>
      <c r="AJ151" s="51">
        <f t="shared" si="249"/>
        <v>-8.9966423876448705</v>
      </c>
      <c r="AK151" s="11">
        <f t="shared" si="251"/>
        <v>-511.83478225610156</v>
      </c>
      <c r="AL151" s="50">
        <f t="shared" si="276"/>
        <v>-8.9332021765972218</v>
      </c>
      <c r="AM151" s="32">
        <f t="shared" si="250"/>
        <v>-0.56289361438189478</v>
      </c>
    </row>
    <row r="152" spans="2:39" ht="18.649999999999999" customHeight="1" thickBot="1">
      <c r="D152" s="235" t="s">
        <v>12</v>
      </c>
      <c r="E152" s="236"/>
      <c r="F152" s="237" t="s">
        <v>13</v>
      </c>
      <c r="G152" s="238"/>
      <c r="I152" s="235" t="s">
        <v>14</v>
      </c>
      <c r="J152" s="236"/>
      <c r="K152" s="241"/>
      <c r="L152" s="242"/>
      <c r="N152" s="235" t="s">
        <v>16</v>
      </c>
      <c r="O152" s="236"/>
      <c r="P152" s="241"/>
      <c r="Q152" s="242"/>
      <c r="S152" s="235" t="s">
        <v>12</v>
      </c>
      <c r="T152" s="236"/>
      <c r="U152" s="237" t="s">
        <v>13</v>
      </c>
      <c r="V152" s="238"/>
      <c r="X152" s="235" t="s">
        <v>16</v>
      </c>
      <c r="Y152" s="236"/>
      <c r="Z152" s="237" t="s">
        <v>17</v>
      </c>
      <c r="AA152" s="238"/>
      <c r="AB152" s="4"/>
      <c r="AC152" s="37" t="s">
        <v>71</v>
      </c>
      <c r="AE152" s="217" t="s">
        <v>72</v>
      </c>
      <c r="AF152" s="105"/>
      <c r="AG152" s="45">
        <f t="shared" si="235"/>
        <v>0.95999999999999341</v>
      </c>
      <c r="AH152" s="49">
        <f t="shared" si="247"/>
        <v>-8.8983653619536405</v>
      </c>
      <c r="AI152" s="50">
        <f t="shared" si="248"/>
        <v>53.047805060541073</v>
      </c>
      <c r="AJ152" s="51">
        <f t="shared" si="249"/>
        <v>-8.8983653619536405</v>
      </c>
      <c r="AK152" s="11">
        <f t="shared" si="251"/>
        <v>-521.94239269331956</v>
      </c>
      <c r="AL152" s="50">
        <f t="shared" si="276"/>
        <v>-9.1096132582356208</v>
      </c>
      <c r="AM152" s="32">
        <f t="shared" si="250"/>
        <v>-0.57679743383070858</v>
      </c>
    </row>
    <row r="153" spans="2:39" ht="18.649999999999999" customHeight="1" thickTop="1" thickBot="1">
      <c r="D153" s="24">
        <v>0</v>
      </c>
      <c r="E153" s="28">
        <v>0</v>
      </c>
      <c r="F153" s="26">
        <v>1</v>
      </c>
      <c r="G153" s="27">
        <v>0</v>
      </c>
      <c r="I153" s="24">
        <v>0</v>
      </c>
      <c r="J153" s="28">
        <f t="shared" ref="J153" si="434">IF(0=(1-$J$8*$K$8*$B150^2),0,-1*(1-$J$8*$K$8*$B150^2)/($B150*$K$8))</f>
        <v>-0.48551848092612943</v>
      </c>
      <c r="K153" s="26">
        <v>1</v>
      </c>
      <c r="L153" s="27">
        <v>0</v>
      </c>
      <c r="N153" s="24">
        <f t="shared" ref="N153" si="435">D153*I150+F153*I153-E153*J150-G153*J153</f>
        <v>0</v>
      </c>
      <c r="O153" s="28">
        <f t="shared" ref="O153" si="436">(D153*J150+E153*I150+F153*J153+G153*I153)</f>
        <v>-0.48551848092612943</v>
      </c>
      <c r="P153" s="26">
        <f t="shared" ref="P153" si="437">D153*K150+F153*K153-E153*L150-G153*L153</f>
        <v>1</v>
      </c>
      <c r="Q153" s="27">
        <f t="shared" ref="Q153" si="438">(D153*L150+E153*K150+F153*L153+G153*K153)</f>
        <v>0</v>
      </c>
      <c r="S153" s="24">
        <v>0</v>
      </c>
      <c r="T153" s="28">
        <v>0</v>
      </c>
      <c r="U153" s="26">
        <v>1</v>
      </c>
      <c r="V153" s="27">
        <v>0</v>
      </c>
      <c r="X153" s="24">
        <f t="shared" ref="X153" si="439">N153*S150+P153*S153-O153*T150-Q153*T153</f>
        <v>0</v>
      </c>
      <c r="Y153" s="28">
        <f t="shared" ref="Y153" si="440">(N153*T150+O153*S150+P153*T153+Q153*S153)</f>
        <v>-0.48551848092612943</v>
      </c>
      <c r="Z153" s="26">
        <f t="shared" ref="Z153" si="441">N153*U150+P153*U153-O153*V150-Q153*V153</f>
        <v>-2.6684322897862787</v>
      </c>
      <c r="AA153" s="27">
        <f t="shared" ref="AA153" si="442">(N153*V150+O153*U150+P153*V153+Q153*U153)</f>
        <v>0</v>
      </c>
      <c r="AB153" s="8"/>
      <c r="AC153" s="39">
        <f t="shared" ref="AC153" si="443">(180/PI())*ATAN(-1*(($X$8*Y150+AA150+$X$8*Y153+AA153)/($X$8*X150+Z150+$X$8*X153+Z153)))</f>
        <v>66.235553761602091</v>
      </c>
      <c r="AE153" s="218">
        <f t="shared" ref="AE153" si="444">20*LOG(((($X$8*X150+Z150-$X$8*Y153-Z153)^2+($X$8*Y150+AA150-$X$8*Y153-AA153)^2)/(($X$8*X150+Z150+$X$8*X153+Z153)^2+($X$8*Y150+AA150+$X$8*Y153+AA153)^2))^0.5)</f>
        <v>-9.422302896773993E-2</v>
      </c>
      <c r="AF153" s="105"/>
      <c r="AG153" s="45">
        <f t="shared" si="235"/>
        <v>0.96049999999999336</v>
      </c>
      <c r="AH153" s="49">
        <f t="shared" si="247"/>
        <v>-8.7993821520171522</v>
      </c>
      <c r="AI153" s="50">
        <f t="shared" si="248"/>
        <v>52.786833864194442</v>
      </c>
      <c r="AJ153" s="51">
        <f t="shared" si="249"/>
        <v>-8.7993821520171522</v>
      </c>
      <c r="AK153" s="11">
        <f t="shared" si="251"/>
        <v>-532.34091497908946</v>
      </c>
      <c r="AL153" s="50">
        <f t="shared" si="276"/>
        <v>-9.2911017094643125</v>
      </c>
      <c r="AM153" s="32">
        <f t="shared" si="250"/>
        <v>-0.59117110552654062</v>
      </c>
    </row>
    <row r="154" spans="2:39" ht="18.649999999999999" customHeight="1">
      <c r="AE154" s="33"/>
      <c r="AF154" s="105"/>
      <c r="AG154" s="45">
        <f t="shared" si="235"/>
        <v>0.9609999999999933</v>
      </c>
      <c r="AH154" s="49">
        <f t="shared" si="247"/>
        <v>-8.6996851516798799</v>
      </c>
      <c r="AI154" s="50">
        <f t="shared" si="248"/>
        <v>52.520663406704927</v>
      </c>
      <c r="AJ154" s="51">
        <f t="shared" si="249"/>
        <v>-8.6996851516798799</v>
      </c>
      <c r="AK154" s="11">
        <f t="shared" si="251"/>
        <v>-543.04069999250555</v>
      </c>
      <c r="AL154" s="50">
        <f t="shared" si="276"/>
        <v>-9.4778481872039677</v>
      </c>
      <c r="AM154" s="32">
        <f t="shared" si="250"/>
        <v>-0.60603495710503974</v>
      </c>
    </row>
    <row r="155" spans="2:39" ht="18.649999999999999" customHeight="1" thickBot="1">
      <c r="E155" s="21" t="s">
        <v>0</v>
      </c>
      <c r="J155" s="21" t="s">
        <v>1</v>
      </c>
      <c r="O155" s="21" t="s">
        <v>2</v>
      </c>
      <c r="T155" s="21" t="s">
        <v>3</v>
      </c>
      <c r="Y155" s="21" t="s">
        <v>4</v>
      </c>
      <c r="AF155" s="105"/>
      <c r="AG155" s="45">
        <f t="shared" si="235"/>
        <v>0.96149999999999325</v>
      </c>
      <c r="AH155" s="49">
        <f t="shared" si="247"/>
        <v>-8.5992668256999565</v>
      </c>
      <c r="AI155" s="50">
        <f t="shared" si="248"/>
        <v>52.249143056708704</v>
      </c>
      <c r="AJ155" s="51">
        <f t="shared" si="249"/>
        <v>-8.5992668256999565</v>
      </c>
      <c r="AK155" s="11">
        <f t="shared" si="251"/>
        <v>-554.05250976425145</v>
      </c>
      <c r="AL155" s="50">
        <f t="shared" si="276"/>
        <v>-9.6700405243242198</v>
      </c>
      <c r="AM155" s="32">
        <f t="shared" si="250"/>
        <v>-0.62141038405094784</v>
      </c>
    </row>
    <row r="156" spans="2:39" ht="18.649999999999999" customHeight="1" thickBot="1">
      <c r="B156" s="20"/>
      <c r="D156" s="235" t="s">
        <v>6</v>
      </c>
      <c r="E156" s="236"/>
      <c r="F156" s="237" t="s">
        <v>7</v>
      </c>
      <c r="G156" s="238"/>
      <c r="I156" s="235" t="s">
        <v>8</v>
      </c>
      <c r="J156" s="236"/>
      <c r="K156" s="237" t="s">
        <v>9</v>
      </c>
      <c r="L156" s="238"/>
      <c r="N156" s="235" t="s">
        <v>10</v>
      </c>
      <c r="O156" s="236"/>
      <c r="P156" s="237" t="s">
        <v>11</v>
      </c>
      <c r="Q156" s="238"/>
      <c r="S156" s="235" t="s">
        <v>6</v>
      </c>
      <c r="T156" s="236"/>
      <c r="U156" s="237" t="s">
        <v>7</v>
      </c>
      <c r="V156" s="238"/>
      <c r="X156" s="235" t="s">
        <v>10</v>
      </c>
      <c r="Y156" s="236"/>
      <c r="Z156" s="237" t="s">
        <v>11</v>
      </c>
      <c r="AA156" s="238"/>
      <c r="AB156" s="4"/>
      <c r="AC156" s="212" t="s">
        <v>70</v>
      </c>
      <c r="AE156" s="213" t="s">
        <v>37</v>
      </c>
      <c r="AF156" s="105"/>
      <c r="AG156" s="45">
        <f t="shared" si="235"/>
        <v>0.96199999999999319</v>
      </c>
      <c r="AH156" s="49">
        <f t="shared" si="247"/>
        <v>-8.4981197274603364</v>
      </c>
      <c r="AI156" s="50">
        <f t="shared" si="248"/>
        <v>51.972116801826608</v>
      </c>
      <c r="AJ156" s="51">
        <f t="shared" si="249"/>
        <v>-8.4981197274603364</v>
      </c>
      <c r="AK156" s="11">
        <f t="shared" si="251"/>
        <v>-565.38753332615079</v>
      </c>
      <c r="AL156" s="50">
        <f t="shared" si="276"/>
        <v>-9.8678740062704993</v>
      </c>
      <c r="AM156" s="32">
        <f t="shared" si="250"/>
        <v>-0.63731991522712939</v>
      </c>
    </row>
    <row r="157" spans="2:39" ht="18.649999999999999" customHeight="1" thickTop="1" thickBot="1">
      <c r="B157" s="40">
        <f t="shared" ref="B157" si="445">B150+$E$5</f>
        <v>0.90949999999999898</v>
      </c>
      <c r="D157" s="24">
        <v>1</v>
      </c>
      <c r="E157" s="25">
        <v>0</v>
      </c>
      <c r="F157" s="26">
        <v>0</v>
      </c>
      <c r="G157" s="27">
        <f t="shared" ref="G157" si="446">-1/($E$8*$B157)</f>
        <v>-7.5515468588585772</v>
      </c>
      <c r="I157" s="24">
        <v>1</v>
      </c>
      <c r="J157" s="28">
        <v>0</v>
      </c>
      <c r="K157" s="26">
        <v>0</v>
      </c>
      <c r="L157" s="27">
        <v>0</v>
      </c>
      <c r="N157" s="24">
        <f t="shared" ref="N157" si="447">D157*I157+F157*I160-E157*J157-G157*J160</f>
        <v>-2.6578696455107482</v>
      </c>
      <c r="O157" s="28">
        <f t="shared" ref="O157" si="448">(D157*J157+E157*I157+F157*J160+G157*I160)</f>
        <v>0</v>
      </c>
      <c r="P157" s="26">
        <f t="shared" ref="P157" si="449">D157*K157+F157*K160-E157*L157-G157*L160</f>
        <v>0</v>
      </c>
      <c r="Q157" s="27">
        <f t="shared" ref="Q157" si="450">(D157*L157+E157*K157+F157*L160+G157*K160)</f>
        <v>-7.5515468588585772</v>
      </c>
      <c r="S157" s="24">
        <v>1</v>
      </c>
      <c r="T157" s="25">
        <v>0</v>
      </c>
      <c r="U157" s="26">
        <v>0</v>
      </c>
      <c r="V157" s="27">
        <f t="shared" ref="V157" si="451">-1/($T$8*$B157)</f>
        <v>-7.5515468588585772</v>
      </c>
      <c r="X157" s="24">
        <f t="shared" ref="X157" si="452">N157*S157+P157*S160-O157*T157-Q157*T160</f>
        <v>-2.6578696455107482</v>
      </c>
      <c r="Y157" s="28">
        <f t="shared" ref="Y157" si="453">(N157*T157+O157*S157+P157*T160+Q157*S160)</f>
        <v>0</v>
      </c>
      <c r="Z157" s="26">
        <f t="shared" ref="Z157" si="454">N157*U157+P157*U160-O157*V157-Q157*V160</f>
        <v>0</v>
      </c>
      <c r="AA157" s="27">
        <f t="shared" ref="AA157" si="455">(N157*V157+O157*U157+P157*V160+Q157*U160)</f>
        <v>12.519480313953673</v>
      </c>
      <c r="AB157" s="8"/>
      <c r="AC157" s="214">
        <f t="shared" ref="AC157" si="456">20*LOG((2*$X$8)/(($X$8*X157+Z157+$Z$8*X160+Z160)^2+($X$8*Y157+AA157+$X$8*Y160+AA160)^2)^0.5)</f>
        <v>-16.362384815720333</v>
      </c>
      <c r="AE157" s="215">
        <f t="shared" ref="AE157" si="457">((X157^2+Y157^2)/(X160^2+Y160^2))^0.5</f>
        <v>5.4870810383976201</v>
      </c>
      <c r="AF157" s="105"/>
      <c r="AG157" s="45">
        <f t="shared" si="235"/>
        <v>0.96249999999999314</v>
      </c>
      <c r="AH157" s="49">
        <f t="shared" si="247"/>
        <v>-8.3962365183534651</v>
      </c>
      <c r="AI157" s="50">
        <f t="shared" si="248"/>
        <v>51.689423035163564</v>
      </c>
      <c r="AJ157" s="51">
        <f t="shared" si="249"/>
        <v>-8.3962365183534651</v>
      </c>
      <c r="AK157" s="11">
        <f t="shared" si="251"/>
        <v>-577.05740291103029</v>
      </c>
      <c r="AL157" s="50">
        <f t="shared" si="276"/>
        <v>-10.07155165380499</v>
      </c>
      <c r="AM157" s="32">
        <f t="shared" si="250"/>
        <v>-0.65378728296573096</v>
      </c>
    </row>
    <row r="158" spans="2:39" ht="18.649999999999999" customHeight="1" thickBot="1">
      <c r="D158" s="30"/>
      <c r="G158" s="31"/>
      <c r="I158" s="30"/>
      <c r="K158" s="239" t="s">
        <v>15</v>
      </c>
      <c r="L158" s="240"/>
      <c r="N158" s="30"/>
      <c r="P158" s="239" t="s">
        <v>17</v>
      </c>
      <c r="Q158" s="240"/>
      <c r="S158" s="30"/>
      <c r="V158" s="31"/>
      <c r="X158" s="30"/>
      <c r="AA158" s="31"/>
      <c r="AE158" s="216"/>
      <c r="AF158" s="105"/>
      <c r="AG158" s="45">
        <f t="shared" si="235"/>
        <v>0.96299999999999308</v>
      </c>
      <c r="AH158" s="49">
        <f t="shared" si="247"/>
        <v>-8.2936099889807622</v>
      </c>
      <c r="AI158" s="50">
        <f t="shared" si="248"/>
        <v>51.400894333708081</v>
      </c>
      <c r="AJ158" s="51">
        <f t="shared" si="249"/>
        <v>-8.2936099889807622</v>
      </c>
      <c r="AK158" s="11">
        <f t="shared" si="251"/>
        <v>-589.07421046397087</v>
      </c>
      <c r="AL158" s="50">
        <f t="shared" si="276"/>
        <v>-10.281284511182324</v>
      </c>
      <c r="AM158" s="32">
        <f t="shared" si="250"/>
        <v>-0.67083749807344217</v>
      </c>
    </row>
    <row r="159" spans="2:39" ht="18.649999999999999" customHeight="1" thickBot="1">
      <c r="D159" s="235" t="s">
        <v>12</v>
      </c>
      <c r="E159" s="236"/>
      <c r="F159" s="237" t="s">
        <v>13</v>
      </c>
      <c r="G159" s="238"/>
      <c r="I159" s="235" t="s">
        <v>14</v>
      </c>
      <c r="J159" s="236"/>
      <c r="K159" s="241"/>
      <c r="L159" s="242"/>
      <c r="N159" s="235" t="s">
        <v>16</v>
      </c>
      <c r="O159" s="236"/>
      <c r="P159" s="241"/>
      <c r="Q159" s="242"/>
      <c r="S159" s="235" t="s">
        <v>12</v>
      </c>
      <c r="T159" s="236"/>
      <c r="U159" s="237" t="s">
        <v>13</v>
      </c>
      <c r="V159" s="238"/>
      <c r="X159" s="235" t="s">
        <v>16</v>
      </c>
      <c r="Y159" s="236"/>
      <c r="Z159" s="237" t="s">
        <v>17</v>
      </c>
      <c r="AA159" s="238"/>
      <c r="AB159" s="4"/>
      <c r="AC159" s="37" t="s">
        <v>71</v>
      </c>
      <c r="AE159" s="217" t="s">
        <v>72</v>
      </c>
      <c r="AF159" s="105"/>
      <c r="AG159" s="45">
        <f t="shared" si="235"/>
        <v>0.96349999999999303</v>
      </c>
      <c r="AH159" s="49">
        <f t="shared" si="247"/>
        <v>-8.1902330823193878</v>
      </c>
      <c r="AI159" s="50">
        <f t="shared" si="248"/>
        <v>51.106357228476128</v>
      </c>
      <c r="AJ159" s="51">
        <f t="shared" si="249"/>
        <v>-8.1902330823193878</v>
      </c>
      <c r="AK159" s="11">
        <f t="shared" si="251"/>
        <v>-601.45052441719804</v>
      </c>
      <c r="AL159" s="50">
        <f t="shared" si="276"/>
        <v>-10.497291938926654</v>
      </c>
      <c r="AM159" s="32">
        <f t="shared" si="250"/>
        <v>-0.68849693013235946</v>
      </c>
    </row>
    <row r="160" spans="2:39" ht="18.649999999999999" customHeight="1" thickTop="1" thickBot="1">
      <c r="D160" s="24">
        <v>0</v>
      </c>
      <c r="E160" s="28">
        <v>0</v>
      </c>
      <c r="F160" s="26">
        <v>1</v>
      </c>
      <c r="G160" s="27">
        <v>0</v>
      </c>
      <c r="I160" s="24">
        <v>0</v>
      </c>
      <c r="J160" s="28">
        <f t="shared" ref="J160" si="458">IF(0=(1-$J$8*$K$8*$B157^2),0,-1*(1-$J$8*$K$8*$B157^2)/($B157*$K$8))</f>
        <v>-0.48438680364139836</v>
      </c>
      <c r="K160" s="26">
        <v>1</v>
      </c>
      <c r="L160" s="27">
        <v>0</v>
      </c>
      <c r="N160" s="24">
        <f t="shared" ref="N160" si="459">D160*I157+F160*I160-E160*J157-G160*J160</f>
        <v>0</v>
      </c>
      <c r="O160" s="28">
        <f t="shared" ref="O160" si="460">(D160*J157+E160*I157+F160*J160+G160*I160)</f>
        <v>-0.48438680364139836</v>
      </c>
      <c r="P160" s="26">
        <f t="shared" ref="P160" si="461">D160*K157+F160*K160-E160*L157-G160*L160</f>
        <v>1</v>
      </c>
      <c r="Q160" s="27">
        <f t="shared" ref="Q160" si="462">(D160*L157+E160*K157+F160*L160+G160*K160)</f>
        <v>0</v>
      </c>
      <c r="S160" s="24">
        <v>0</v>
      </c>
      <c r="T160" s="28">
        <v>0</v>
      </c>
      <c r="U160" s="26">
        <v>1</v>
      </c>
      <c r="V160" s="27">
        <v>0</v>
      </c>
      <c r="X160" s="24">
        <f t="shared" ref="X160" si="463">N160*S157+P160*S160-O160*T157-Q160*T160</f>
        <v>0</v>
      </c>
      <c r="Y160" s="28">
        <f t="shared" ref="Y160" si="464">(N160*T157+O160*S157+P160*T160+Q160*S160)</f>
        <v>-0.48438680364139836</v>
      </c>
      <c r="Z160" s="26">
        <f t="shared" ref="Z160" si="465">N160*U157+P160*U160-O160*V157-Q160*V160</f>
        <v>-2.6578696455107482</v>
      </c>
      <c r="AA160" s="27">
        <f t="shared" ref="AA160" si="466">(N160*V157+O160*U157+P160*V160+Q160*U160)</f>
        <v>0</v>
      </c>
      <c r="AB160" s="8"/>
      <c r="AC160" s="39">
        <f t="shared" ref="AC160" si="467">(180/PI())*ATAN(-1*(($X$8*Y157+AA157+$X$8*Y160+AA160)/($X$8*X157+Z157+$X$8*X160+Z160)))</f>
        <v>66.16959582079356</v>
      </c>
      <c r="AE160" s="218">
        <f t="shared" ref="AE160" si="468">20*LOG(((($X$8*X157+Z157-$X$8*Y160-Z160)^2+($X$8*Y157+AA157-$X$8*Y160-AA160)^2)/(($X$8*X157+Z157+$X$8*X160+Z160)^2+($X$8*Y157+AA157+$X$8*Y160+AA160)^2))^0.5)</f>
        <v>-9.5512520038796414E-2</v>
      </c>
      <c r="AF160" s="105"/>
      <c r="AG160" s="45">
        <f t="shared" ref="AG160:AG223" si="469">INDEX(B:B,(ROW()-32)*7+24)</f>
        <v>0.96399999999999297</v>
      </c>
      <c r="AH160" s="49">
        <f t="shared" si="247"/>
        <v>-8.0860989190209391</v>
      </c>
      <c r="AI160" s="50">
        <f t="shared" si="248"/>
        <v>50.805631966267562</v>
      </c>
      <c r="AJ160" s="51">
        <f t="shared" si="249"/>
        <v>-8.0860989190209391</v>
      </c>
      <c r="AK160" s="11">
        <f t="shared" si="251"/>
        <v>-614.19940666713671</v>
      </c>
      <c r="AL160" s="50">
        <f t="shared" si="276"/>
        <v>-10.719801910137148</v>
      </c>
      <c r="AM160" s="32">
        <f t="shared" si="250"/>
        <v>-0.70679339351013737</v>
      </c>
    </row>
    <row r="161" spans="2:39" ht="18.649999999999999" customHeight="1">
      <c r="AE161" s="33"/>
      <c r="AF161" s="105"/>
      <c r="AG161" s="45">
        <f t="shared" si="469"/>
        <v>0.96449999999999292</v>
      </c>
      <c r="AH161" s="49">
        <f t="shared" si="247"/>
        <v>-7.9812008250202551</v>
      </c>
      <c r="AI161" s="50">
        <f t="shared" si="248"/>
        <v>50.498532262934027</v>
      </c>
      <c r="AJ161" s="51">
        <f t="shared" si="249"/>
        <v>-7.9812008250202551</v>
      </c>
      <c r="AK161" s="11">
        <f t="shared" si="251"/>
        <v>-627.33442968223392</v>
      </c>
      <c r="AL161" s="50">
        <f t="shared" si="276"/>
        <v>-10.949051309075827</v>
      </c>
      <c r="AM161" s="32">
        <f t="shared" si="250"/>
        <v>-0.72575623952805202</v>
      </c>
    </row>
    <row r="162" spans="2:39" ht="18.649999999999999" customHeight="1" thickBot="1">
      <c r="E162" s="21" t="s">
        <v>0</v>
      </c>
      <c r="J162" s="21" t="s">
        <v>1</v>
      </c>
      <c r="O162" s="21" t="s">
        <v>2</v>
      </c>
      <c r="T162" s="21" t="s">
        <v>3</v>
      </c>
      <c r="Y162" s="21" t="s">
        <v>4</v>
      </c>
      <c r="AF162" s="105"/>
      <c r="AG162" s="45">
        <f t="shared" si="469"/>
        <v>0.96499999999999286</v>
      </c>
      <c r="AH162" s="49">
        <f t="shared" ref="AH162:AH225" si="470">INDEX(AC:AC,(ROW()-32)*7+24)</f>
        <v>-7.8755323616462611</v>
      </c>
      <c r="AI162" s="50">
        <f t="shared" ref="AI162:AI225" si="471">INDEX(AC:AC,(ROW()-32)*7+27)</f>
        <v>50.184865048092945</v>
      </c>
      <c r="AJ162" s="51">
        <f t="shared" ref="AJ162:AJ225" si="472">AH162</f>
        <v>-7.8755323616462611</v>
      </c>
      <c r="AK162" s="11">
        <f t="shared" si="251"/>
        <v>-640.86969365501955</v>
      </c>
      <c r="AL162" s="50">
        <f t="shared" si="276"/>
        <v>-11.185286230527504</v>
      </c>
      <c r="AM162" s="32">
        <f t="shared" ref="AM162:AM225" si="473">INDEX(AE:AE,(ROW()-32)*7+27)</f>
        <v>-0.74541645527392519</v>
      </c>
    </row>
    <row r="163" spans="2:39" ht="18.649999999999999" customHeight="1" thickBot="1">
      <c r="B163" s="20"/>
      <c r="D163" s="235" t="s">
        <v>6</v>
      </c>
      <c r="E163" s="236"/>
      <c r="F163" s="237" t="s">
        <v>7</v>
      </c>
      <c r="G163" s="238"/>
      <c r="I163" s="235" t="s">
        <v>8</v>
      </c>
      <c r="J163" s="236"/>
      <c r="K163" s="237" t="s">
        <v>9</v>
      </c>
      <c r="L163" s="238"/>
      <c r="N163" s="235" t="s">
        <v>10</v>
      </c>
      <c r="O163" s="236"/>
      <c r="P163" s="237" t="s">
        <v>11</v>
      </c>
      <c r="Q163" s="238"/>
      <c r="S163" s="235" t="s">
        <v>6</v>
      </c>
      <c r="T163" s="236"/>
      <c r="U163" s="237" t="s">
        <v>7</v>
      </c>
      <c r="V163" s="238"/>
      <c r="X163" s="235" t="s">
        <v>10</v>
      </c>
      <c r="Y163" s="236"/>
      <c r="Z163" s="237" t="s">
        <v>11</v>
      </c>
      <c r="AA163" s="238"/>
      <c r="AB163" s="4"/>
      <c r="AC163" s="212" t="s">
        <v>70</v>
      </c>
      <c r="AE163" s="213" t="s">
        <v>37</v>
      </c>
      <c r="AF163" s="105"/>
      <c r="AG163" s="45">
        <f t="shared" si="469"/>
        <v>0.96549999999999281</v>
      </c>
      <c r="AH163" s="49">
        <f t="shared" si="470"/>
        <v>-7.7690873584421407</v>
      </c>
      <c r="AI163" s="50">
        <f t="shared" si="471"/>
        <v>49.864430201265471</v>
      </c>
      <c r="AJ163" s="51">
        <f t="shared" si="472"/>
        <v>-7.7690873584421407</v>
      </c>
      <c r="AK163" s="11">
        <f t="shared" ref="AK163:AK226" si="474">(AI164-AI163)/(AG164-AG163)</f>
        <v>-654.81984359256376</v>
      </c>
      <c r="AL163" s="50">
        <f t="shared" si="276"/>
        <v>-11.428762278084532</v>
      </c>
      <c r="AM163" s="32">
        <f t="shared" si="473"/>
        <v>-0.76580676958842253</v>
      </c>
    </row>
    <row r="164" spans="2:39" ht="18.649999999999999" customHeight="1" thickTop="1" thickBot="1">
      <c r="B164" s="40">
        <f t="shared" ref="B164" si="475">B157+$E$5</f>
        <v>0.90999999999999892</v>
      </c>
      <c r="D164" s="24">
        <v>1</v>
      </c>
      <c r="E164" s="25">
        <v>0</v>
      </c>
      <c r="F164" s="26">
        <v>0</v>
      </c>
      <c r="G164" s="27">
        <f t="shared" ref="G164" si="476">-1/($E$8*$B164)</f>
        <v>-7.5473976572877763</v>
      </c>
      <c r="I164" s="24">
        <v>1</v>
      </c>
      <c r="J164" s="28">
        <v>0</v>
      </c>
      <c r="K164" s="26">
        <v>0</v>
      </c>
      <c r="L164" s="27">
        <v>0</v>
      </c>
      <c r="N164" s="24">
        <f t="shared" ref="N164" si="477">D164*I164+F164*I167-E164*J164-G164*J167</f>
        <v>-2.6473244074036528</v>
      </c>
      <c r="O164" s="28">
        <f t="shared" ref="O164" si="478">(D164*J164+E164*I164+F164*J167+G164*I167)</f>
        <v>0</v>
      </c>
      <c r="P164" s="26">
        <f t="shared" ref="P164" si="479">D164*K164+F164*K167-E164*L164-G164*L167</f>
        <v>0</v>
      </c>
      <c r="Q164" s="27">
        <f t="shared" ref="Q164" si="480">(D164*L164+E164*K164+F164*L167+G164*K167)</f>
        <v>-7.5473976572877763</v>
      </c>
      <c r="S164" s="24">
        <v>1</v>
      </c>
      <c r="T164" s="25">
        <v>0</v>
      </c>
      <c r="U164" s="26">
        <v>0</v>
      </c>
      <c r="V164" s="27">
        <f t="shared" ref="V164" si="481">-1/($T$8*$B164)</f>
        <v>-7.5473976572877763</v>
      </c>
      <c r="X164" s="24">
        <f t="shared" ref="X164" si="482">N164*S164+P164*S167-O164*T164-Q164*T167</f>
        <v>-2.6473244074036528</v>
      </c>
      <c r="Y164" s="28">
        <f t="shared" ref="Y164" si="483">(N164*T164+O164*S164+P164*T167+Q164*S167)</f>
        <v>0</v>
      </c>
      <c r="Z164" s="26">
        <f t="shared" ref="Z164" si="484">N164*U164+P164*U167-O164*V164-Q164*V167</f>
        <v>0</v>
      </c>
      <c r="AA164" s="27">
        <f t="shared" ref="AA164" si="485">(N164*V164+O164*U164+P164*V167+Q164*U167)</f>
        <v>12.433012373231305</v>
      </c>
      <c r="AB164" s="8"/>
      <c r="AC164" s="214">
        <f t="shared" ref="AC164" si="486">20*LOG((2*$X$8)/(($X$8*X164+Z164+$Z$8*X167+Z167)^2+($X$8*Y164+AA164+$X$8*Y167+AA167)^2)^0.5)</f>
        <v>-16.305041138876895</v>
      </c>
      <c r="AE164" s="215">
        <f t="shared" ref="AE164" si="487">((X164^2+Y164^2)/(X167^2+Y167^2))^0.5</f>
        <v>5.4781006016248854</v>
      </c>
      <c r="AF164" s="105"/>
      <c r="AG164" s="45">
        <f t="shared" si="469"/>
        <v>0.96599999999999275</v>
      </c>
      <c r="AH164" s="49">
        <f t="shared" si="470"/>
        <v>-7.6618599489183739</v>
      </c>
      <c r="AI164" s="50">
        <f t="shared" si="471"/>
        <v>49.537020279469225</v>
      </c>
      <c r="AJ164" s="51">
        <f t="shared" si="472"/>
        <v>-7.6618599489183739</v>
      </c>
      <c r="AK164" s="11">
        <f t="shared" si="474"/>
        <v>-669.2000862267688</v>
      </c>
      <c r="AL164" s="50">
        <f t="shared" si="276"/>
        <v>-11.679744859287073</v>
      </c>
      <c r="AM164" s="32">
        <f t="shared" si="473"/>
        <v>-0.78696176679866958</v>
      </c>
    </row>
    <row r="165" spans="2:39" ht="18.649999999999999" customHeight="1" thickBot="1">
      <c r="D165" s="30"/>
      <c r="G165" s="31"/>
      <c r="I165" s="30"/>
      <c r="K165" s="239" t="s">
        <v>15</v>
      </c>
      <c r="L165" s="240"/>
      <c r="N165" s="30"/>
      <c r="P165" s="239" t="s">
        <v>17</v>
      </c>
      <c r="Q165" s="240"/>
      <c r="S165" s="30"/>
      <c r="V165" s="31"/>
      <c r="X165" s="30"/>
      <c r="AA165" s="31"/>
      <c r="AE165" s="216"/>
      <c r="AF165" s="105"/>
      <c r="AG165" s="45">
        <f t="shared" si="469"/>
        <v>0.9664999999999927</v>
      </c>
      <c r="AH165" s="49">
        <f t="shared" si="470"/>
        <v>-7.5538446094789933</v>
      </c>
      <c r="AI165" s="50">
        <f t="shared" si="471"/>
        <v>49.202420236355877</v>
      </c>
      <c r="AJ165" s="51">
        <f t="shared" si="472"/>
        <v>-7.5538446094789933</v>
      </c>
      <c r="AK165" s="11">
        <f t="shared" si="474"/>
        <v>-684.02620659604884</v>
      </c>
      <c r="AL165" s="50">
        <f t="shared" si="276"/>
        <v>-11.938509475028006</v>
      </c>
      <c r="AM165" s="32">
        <f t="shared" si="473"/>
        <v>-0.80891800882286224</v>
      </c>
    </row>
    <row r="166" spans="2:39" ht="18.649999999999999" customHeight="1" thickBot="1">
      <c r="D166" s="235" t="s">
        <v>12</v>
      </c>
      <c r="E166" s="236"/>
      <c r="F166" s="237" t="s">
        <v>13</v>
      </c>
      <c r="G166" s="238"/>
      <c r="I166" s="235" t="s">
        <v>14</v>
      </c>
      <c r="J166" s="236"/>
      <c r="K166" s="241"/>
      <c r="L166" s="242"/>
      <c r="N166" s="235" t="s">
        <v>16</v>
      </c>
      <c r="O166" s="236"/>
      <c r="P166" s="241"/>
      <c r="Q166" s="242"/>
      <c r="S166" s="235" t="s">
        <v>12</v>
      </c>
      <c r="T166" s="236"/>
      <c r="U166" s="237" t="s">
        <v>13</v>
      </c>
      <c r="V166" s="238"/>
      <c r="X166" s="235" t="s">
        <v>16</v>
      </c>
      <c r="Y166" s="236"/>
      <c r="Z166" s="237" t="s">
        <v>17</v>
      </c>
      <c r="AA166" s="238"/>
      <c r="AB166" s="4"/>
      <c r="AC166" s="37" t="s">
        <v>71</v>
      </c>
      <c r="AE166" s="217" t="s">
        <v>72</v>
      </c>
      <c r="AF166" s="105"/>
      <c r="AG166" s="45">
        <f t="shared" si="469"/>
        <v>0.96699999999999264</v>
      </c>
      <c r="AH166" s="49">
        <f t="shared" si="470"/>
        <v>-7.4450362017804386</v>
      </c>
      <c r="AI166" s="50">
        <f t="shared" si="471"/>
        <v>48.86040713305789</v>
      </c>
      <c r="AJ166" s="51">
        <f t="shared" si="472"/>
        <v>-7.4450362017804386</v>
      </c>
      <c r="AK166" s="11">
        <f t="shared" si="474"/>
        <v>-699.3145841322447</v>
      </c>
      <c r="AL166" s="50">
        <f t="shared" si="276"/>
        <v>-12.205342000322563</v>
      </c>
      <c r="AM166" s="32">
        <f t="shared" si="473"/>
        <v>-0.83171416632352924</v>
      </c>
    </row>
    <row r="167" spans="2:39" ht="18.649999999999999" customHeight="1" thickTop="1" thickBot="1">
      <c r="D167" s="24">
        <v>0</v>
      </c>
      <c r="E167" s="28">
        <v>0</v>
      </c>
      <c r="F167" s="26">
        <v>1</v>
      </c>
      <c r="G167" s="27">
        <v>0</v>
      </c>
      <c r="I167" s="24">
        <v>0</v>
      </c>
      <c r="J167" s="28">
        <f t="shared" ref="J167" si="488">IF(0=(1-$J$8*$K$8*$B164^2),0,-1*(1-$J$8*$K$8*$B164^2)/($B164*$K$8))</f>
        <v>-0.48325589468335378</v>
      </c>
      <c r="K167" s="26">
        <v>1</v>
      </c>
      <c r="L167" s="27">
        <v>0</v>
      </c>
      <c r="N167" s="24">
        <f t="shared" ref="N167" si="489">D167*I164+F167*I167-E167*J164-G167*J167</f>
        <v>0</v>
      </c>
      <c r="O167" s="28">
        <f t="shared" ref="O167" si="490">(D167*J164+E167*I164+F167*J167+G167*I167)</f>
        <v>-0.48325589468335378</v>
      </c>
      <c r="P167" s="26">
        <f t="shared" ref="P167" si="491">D167*K164+F167*K167-E167*L164-G167*L167</f>
        <v>1</v>
      </c>
      <c r="Q167" s="27">
        <f t="shared" ref="Q167" si="492">(D167*L164+E167*K164+F167*L167+G167*K167)</f>
        <v>0</v>
      </c>
      <c r="S167" s="24">
        <v>0</v>
      </c>
      <c r="T167" s="28">
        <v>0</v>
      </c>
      <c r="U167" s="26">
        <v>1</v>
      </c>
      <c r="V167" s="27">
        <v>0</v>
      </c>
      <c r="X167" s="24">
        <f t="shared" ref="X167" si="493">N167*S164+P167*S167-O167*T164-Q167*T167</f>
        <v>0</v>
      </c>
      <c r="Y167" s="28">
        <f t="shared" ref="Y167" si="494">(N167*T164+O167*S164+P167*T167+Q167*S167)</f>
        <v>-0.48325589468335378</v>
      </c>
      <c r="Z167" s="26">
        <f t="shared" ref="Z167" si="495">N167*U164+P167*U167-O167*V164-Q167*V167</f>
        <v>-2.6473244074036528</v>
      </c>
      <c r="AA167" s="27">
        <f t="shared" ref="AA167" si="496">(N167*V164+O167*U164+P167*V167+Q167*U167)</f>
        <v>0</v>
      </c>
      <c r="AB167" s="8"/>
      <c r="AC167" s="39">
        <f t="shared" ref="AC167" si="497">(180/PI())*ATAN(-1*(($X$8*Y164+AA164+$X$8*Y167+AA167)/($X$8*X164+Z164+$X$8*X167+Z167)))</f>
        <v>66.103023352180642</v>
      </c>
      <c r="AE167" s="218">
        <f t="shared" ref="AE167" si="498">20*LOG(((($X$8*X164+Z164-$X$8*Y167-Z167)^2+($X$8*Y164+AA164-$X$8*Y167-AA167)^2)/(($X$8*X164+Z164+$X$8*X167+Z167)^2+($X$8*Y164+AA164+$X$8*Y167+AA167)^2))^0.5)</f>
        <v>-9.682471745299405E-2</v>
      </c>
      <c r="AF167" s="105"/>
      <c r="AG167" s="45">
        <f t="shared" si="469"/>
        <v>0.96749999999999259</v>
      </c>
      <c r="AH167" s="49">
        <f t="shared" si="470"/>
        <v>-7.335430018801345</v>
      </c>
      <c r="AI167" s="50">
        <f t="shared" si="471"/>
        <v>48.510749840991807</v>
      </c>
      <c r="AJ167" s="51">
        <f t="shared" si="472"/>
        <v>-7.335430018801345</v>
      </c>
      <c r="AK167" s="11">
        <f t="shared" si="474"/>
        <v>-715.08220805474627</v>
      </c>
      <c r="AL167" s="50">
        <f t="shared" si="276"/>
        <v>-12.480538952986439</v>
      </c>
      <c r="AM167" s="32">
        <f t="shared" si="473"/>
        <v>-0.85539115964632939</v>
      </c>
    </row>
    <row r="168" spans="2:39" ht="18.649999999999999" customHeight="1">
      <c r="AE168" s="33"/>
      <c r="AF168" s="105"/>
      <c r="AG168" s="45">
        <f t="shared" si="469"/>
        <v>0.96799999999999253</v>
      </c>
      <c r="AH168" s="49">
        <f t="shared" si="470"/>
        <v>-7.225021834922698</v>
      </c>
      <c r="AI168" s="50">
        <f t="shared" si="471"/>
        <v>48.153208736964473</v>
      </c>
      <c r="AJ168" s="51">
        <f t="shared" si="472"/>
        <v>-7.225021834922698</v>
      </c>
      <c r="AK168" s="11">
        <f t="shared" si="474"/>
        <v>-731.34669184383461</v>
      </c>
      <c r="AL168" s="50">
        <f t="shared" ref="AL168:AL231" si="499">PI()*(IF(AK168&lt;0,AK168,(AK169+AK167)/2))/180</f>
        <v>-12.764407746243274</v>
      </c>
      <c r="AM168" s="32">
        <f t="shared" si="473"/>
        <v>-0.87999231034585512</v>
      </c>
    </row>
    <row r="169" spans="2:39" ht="18.649999999999999" customHeight="1" thickBot="1">
      <c r="E169" s="21" t="s">
        <v>0</v>
      </c>
      <c r="J169" s="21" t="s">
        <v>1</v>
      </c>
      <c r="O169" s="21" t="s">
        <v>2</v>
      </c>
      <c r="T169" s="21" t="s">
        <v>3</v>
      </c>
      <c r="Y169" s="21" t="s">
        <v>4</v>
      </c>
      <c r="AF169" s="105"/>
      <c r="AG169" s="45">
        <f t="shared" si="469"/>
        <v>0.96849999999999248</v>
      </c>
      <c r="AH169" s="49">
        <f t="shared" si="470"/>
        <v>-7.1138079603392104</v>
      </c>
      <c r="AI169" s="50">
        <f t="shared" si="471"/>
        <v>47.787535391042596</v>
      </c>
      <c r="AJ169" s="51">
        <f t="shared" si="472"/>
        <v>-7.1138079603392104</v>
      </c>
      <c r="AK169" s="11">
        <f t="shared" si="474"/>
        <v>-748.12628652699402</v>
      </c>
      <c r="AL169" s="50">
        <f t="shared" si="499"/>
        <v>-13.05726692061454</v>
      </c>
      <c r="AM169" s="32">
        <f t="shared" si="473"/>
        <v>-0.90556350417050679</v>
      </c>
    </row>
    <row r="170" spans="2:39" ht="18.649999999999999" customHeight="1" thickBot="1">
      <c r="B170" s="20"/>
      <c r="D170" s="235" t="s">
        <v>6</v>
      </c>
      <c r="E170" s="236"/>
      <c r="F170" s="237" t="s">
        <v>7</v>
      </c>
      <c r="G170" s="238"/>
      <c r="I170" s="235" t="s">
        <v>8</v>
      </c>
      <c r="J170" s="236"/>
      <c r="K170" s="237" t="s">
        <v>9</v>
      </c>
      <c r="L170" s="238"/>
      <c r="N170" s="235" t="s">
        <v>10</v>
      </c>
      <c r="O170" s="236"/>
      <c r="P170" s="237" t="s">
        <v>11</v>
      </c>
      <c r="Q170" s="238"/>
      <c r="S170" s="235" t="s">
        <v>6</v>
      </c>
      <c r="T170" s="236"/>
      <c r="U170" s="237" t="s">
        <v>7</v>
      </c>
      <c r="V170" s="238"/>
      <c r="X170" s="235" t="s">
        <v>10</v>
      </c>
      <c r="Y170" s="236"/>
      <c r="Z170" s="237" t="s">
        <v>11</v>
      </c>
      <c r="AA170" s="238"/>
      <c r="AB170" s="4"/>
      <c r="AC170" s="212" t="s">
        <v>70</v>
      </c>
      <c r="AE170" s="213" t="s">
        <v>37</v>
      </c>
      <c r="AF170" s="105"/>
      <c r="AG170" s="45">
        <f t="shared" si="469"/>
        <v>0.96899999999999242</v>
      </c>
      <c r="AH170" s="49">
        <f t="shared" si="470"/>
        <v>-7.0017853001462784</v>
      </c>
      <c r="AI170" s="50">
        <f t="shared" si="471"/>
        <v>47.41347224777914</v>
      </c>
      <c r="AJ170" s="51">
        <f t="shared" si="472"/>
        <v>-7.0017853001462784</v>
      </c>
      <c r="AK170" s="11">
        <f t="shared" si="474"/>
        <v>-765.43989247477293</v>
      </c>
      <c r="AL170" s="50">
        <f t="shared" si="499"/>
        <v>-13.359446349796155</v>
      </c>
      <c r="AM170" s="32">
        <f t="shared" si="473"/>
        <v>-0.93215336645563496</v>
      </c>
    </row>
    <row r="171" spans="2:39" ht="18.649999999999999" customHeight="1" thickTop="1" thickBot="1">
      <c r="B171" s="40">
        <f t="shared" ref="B171" si="500">B164+$E$5</f>
        <v>0.91049999999999887</v>
      </c>
      <c r="D171" s="24">
        <v>1</v>
      </c>
      <c r="E171" s="25">
        <v>0</v>
      </c>
      <c r="F171" s="26">
        <v>0</v>
      </c>
      <c r="G171" s="27">
        <f t="shared" ref="G171" si="501">-1/($E$8*$B171)</f>
        <v>-7.5432530127752617</v>
      </c>
      <c r="I171" s="24">
        <v>1</v>
      </c>
      <c r="J171" s="28">
        <v>0</v>
      </c>
      <c r="K171" s="26">
        <v>0</v>
      </c>
      <c r="L171" s="27">
        <v>0</v>
      </c>
      <c r="N171" s="24">
        <f t="shared" ref="N171" si="502">D171*I171+F171*I174-E171*J171-G171*J174</f>
        <v>-2.6367965372411843</v>
      </c>
      <c r="O171" s="28">
        <f t="shared" ref="O171" si="503">(D171*J171+E171*I171+F171*J174+G171*I174)</f>
        <v>0</v>
      </c>
      <c r="P171" s="26">
        <f t="shared" ref="P171" si="504">D171*K171+F171*K174-E171*L171-G171*L174</f>
        <v>0</v>
      </c>
      <c r="Q171" s="27">
        <f t="shared" ref="Q171" si="505">(D171*L171+E171*K171+F171*L174+G171*K174)</f>
        <v>-7.5432530127752617</v>
      </c>
      <c r="S171" s="24">
        <v>1</v>
      </c>
      <c r="T171" s="25">
        <v>0</v>
      </c>
      <c r="U171" s="26">
        <v>0</v>
      </c>
      <c r="V171" s="27">
        <f t="shared" ref="V171" si="506">-1/($T$8*$B171)</f>
        <v>-7.5432530127752617</v>
      </c>
      <c r="X171" s="24">
        <f t="shared" ref="X171" si="507">N171*S171+P171*S174-O171*T171-Q171*T174</f>
        <v>-2.6367965372411843</v>
      </c>
      <c r="Y171" s="28">
        <f t="shared" ref="Y171" si="508">(N171*T171+O171*S171+P171*T174+Q171*S174)</f>
        <v>0</v>
      </c>
      <c r="Z171" s="26">
        <f t="shared" ref="Z171" si="509">N171*U171+P171*U174-O171*V171-Q171*V174</f>
        <v>0</v>
      </c>
      <c r="AA171" s="27">
        <f t="shared" ref="AA171" si="510">(N171*V171+O171*U171+P171*V174+Q171*U174)</f>
        <v>12.346770410844679</v>
      </c>
      <c r="AB171" s="8"/>
      <c r="AC171" s="214">
        <f t="shared" ref="AC171" si="511">20*LOG((2*$X$8)/(($X$8*X171+Z171+$Z$8*X174+Z174)^2+($X$8*Y171+AA171+$X$8*Y174+AA174)^2)^0.5)</f>
        <v>-16.247475440592105</v>
      </c>
      <c r="AE171" s="215">
        <f t="shared" ref="AE171" si="512">((X171^2+Y171^2)/(X174^2+Y174^2))^0.5</f>
        <v>5.4691053568556782</v>
      </c>
      <c r="AF171" s="105"/>
      <c r="AG171" s="45">
        <f t="shared" si="469"/>
        <v>0.96949999999999237</v>
      </c>
      <c r="AH171" s="49">
        <f t="shared" si="470"/>
        <v>-6.8889514184704677</v>
      </c>
      <c r="AI171" s="50">
        <f t="shared" si="471"/>
        <v>47.030752301541796</v>
      </c>
      <c r="AJ171" s="51">
        <f t="shared" si="472"/>
        <v>-6.8889514184704677</v>
      </c>
      <c r="AK171" s="11">
        <f t="shared" si="474"/>
        <v>-783.30706935271724</v>
      </c>
      <c r="AL171" s="50">
        <f t="shared" si="499"/>
        <v>-13.671287414352484</v>
      </c>
      <c r="AM171" s="32">
        <f t="shared" si="473"/>
        <v>-0.95981345095860993</v>
      </c>
    </row>
    <row r="172" spans="2:39" ht="18.649999999999999" customHeight="1" thickBot="1">
      <c r="D172" s="30"/>
      <c r="G172" s="31"/>
      <c r="I172" s="30"/>
      <c r="K172" s="239" t="s">
        <v>15</v>
      </c>
      <c r="L172" s="240"/>
      <c r="N172" s="30"/>
      <c r="P172" s="239" t="s">
        <v>17</v>
      </c>
      <c r="Q172" s="240"/>
      <c r="S172" s="30"/>
      <c r="V172" s="31"/>
      <c r="X172" s="30"/>
      <c r="AA172" s="31"/>
      <c r="AE172" s="216"/>
      <c r="AF172" s="105"/>
      <c r="AG172" s="45">
        <f t="shared" si="469"/>
        <v>0.96999999999999231</v>
      </c>
      <c r="AH172" s="49">
        <f t="shared" si="470"/>
        <v>-6.7753046080369241</v>
      </c>
      <c r="AI172" s="50">
        <f t="shared" si="471"/>
        <v>46.63909876686548</v>
      </c>
      <c r="AJ172" s="51">
        <f t="shared" si="472"/>
        <v>-6.7753046080369241</v>
      </c>
      <c r="AK172" s="11">
        <f t="shared" si="474"/>
        <v>-801.74804382857042</v>
      </c>
      <c r="AL172" s="50">
        <f t="shared" si="499"/>
        <v>-13.993143136232357</v>
      </c>
      <c r="AM172" s="32">
        <f t="shared" si="473"/>
        <v>-0.98859844326179047</v>
      </c>
    </row>
    <row r="173" spans="2:39" ht="18.649999999999999" customHeight="1" thickBot="1">
      <c r="D173" s="235" t="s">
        <v>12</v>
      </c>
      <c r="E173" s="236"/>
      <c r="F173" s="237" t="s">
        <v>13</v>
      </c>
      <c r="G173" s="238"/>
      <c r="I173" s="235" t="s">
        <v>14</v>
      </c>
      <c r="J173" s="236"/>
      <c r="K173" s="241"/>
      <c r="L173" s="242"/>
      <c r="N173" s="235" t="s">
        <v>16</v>
      </c>
      <c r="O173" s="236"/>
      <c r="P173" s="241"/>
      <c r="Q173" s="242"/>
      <c r="S173" s="235" t="s">
        <v>12</v>
      </c>
      <c r="T173" s="236"/>
      <c r="U173" s="237" t="s">
        <v>13</v>
      </c>
      <c r="V173" s="238"/>
      <c r="X173" s="235" t="s">
        <v>16</v>
      </c>
      <c r="Y173" s="236"/>
      <c r="Z173" s="237" t="s">
        <v>17</v>
      </c>
      <c r="AA173" s="238"/>
      <c r="AB173" s="4"/>
      <c r="AC173" s="37" t="s">
        <v>71</v>
      </c>
      <c r="AE173" s="217" t="s">
        <v>72</v>
      </c>
      <c r="AF173" s="105"/>
      <c r="AG173" s="45">
        <f t="shared" si="469"/>
        <v>0.97049999999999226</v>
      </c>
      <c r="AH173" s="49">
        <f t="shared" si="470"/>
        <v>-6.6608439655929139</v>
      </c>
      <c r="AI173" s="50">
        <f t="shared" si="471"/>
        <v>46.238224744951239</v>
      </c>
      <c r="AJ173" s="51">
        <f t="shared" si="472"/>
        <v>-6.6608439655929139</v>
      </c>
      <c r="AK173" s="11">
        <f t="shared" si="474"/>
        <v>-820.78371457094136</v>
      </c>
      <c r="AL173" s="50">
        <f t="shared" si="499"/>
        <v>-14.325378266012283</v>
      </c>
      <c r="AM173" s="32">
        <f t="shared" si="473"/>
        <v>-1.0185663799704372</v>
      </c>
    </row>
    <row r="174" spans="2:39" ht="18.649999999999999" customHeight="1" thickTop="1" thickBot="1">
      <c r="D174" s="24">
        <v>0</v>
      </c>
      <c r="E174" s="28">
        <v>0</v>
      </c>
      <c r="F174" s="26">
        <v>1</v>
      </c>
      <c r="G174" s="27">
        <v>0</v>
      </c>
      <c r="I174" s="24">
        <v>0</v>
      </c>
      <c r="J174" s="28">
        <f t="shared" ref="J174" si="513">IF(0=(1-$J$8*$K$8*$B171^2),0,-1*(1-$J$8*$K$8*$B171^2)/($B171*$K$8))</f>
        <v>-0.48212575278621855</v>
      </c>
      <c r="K174" s="26">
        <v>1</v>
      </c>
      <c r="L174" s="27">
        <v>0</v>
      </c>
      <c r="N174" s="24">
        <f t="shared" ref="N174" si="514">D174*I171+F174*I174-E174*J171-G174*J174</f>
        <v>0</v>
      </c>
      <c r="O174" s="28">
        <f t="shared" ref="O174" si="515">(D174*J171+E174*I171+F174*J174+G174*I174)</f>
        <v>-0.48212575278621855</v>
      </c>
      <c r="P174" s="26">
        <f t="shared" ref="P174" si="516">D174*K171+F174*K174-E174*L171-G174*L174</f>
        <v>1</v>
      </c>
      <c r="Q174" s="27">
        <f t="shared" ref="Q174" si="517">(D174*L171+E174*K171+F174*L174+G174*K174)</f>
        <v>0</v>
      </c>
      <c r="S174" s="24">
        <v>0</v>
      </c>
      <c r="T174" s="28">
        <v>0</v>
      </c>
      <c r="U174" s="26">
        <v>1</v>
      </c>
      <c r="V174" s="27">
        <v>0</v>
      </c>
      <c r="X174" s="24">
        <f t="shared" ref="X174" si="518">N174*S171+P174*S174-O174*T171-Q174*T174</f>
        <v>0</v>
      </c>
      <c r="Y174" s="28">
        <f t="shared" ref="Y174" si="519">(N174*T171+O174*S171+P174*T174+Q174*S174)</f>
        <v>-0.48212575278621855</v>
      </c>
      <c r="Z174" s="26">
        <f t="shared" ref="Z174" si="520">N174*U171+P174*U174-O174*V171-Q174*V174</f>
        <v>-2.6367965372411843</v>
      </c>
      <c r="AA174" s="27">
        <f t="shared" ref="AA174" si="521">(N174*V171+O174*U171+P174*V174+Q174*U174)</f>
        <v>0</v>
      </c>
      <c r="AB174" s="8"/>
      <c r="AC174" s="39">
        <f t="shared" ref="AC174" si="522">(180/PI())*ATAN(-1*(($X$8*Y171+AA171+$X$8*Y174+AA174)/($X$8*X171+Z171+$X$8*X174+Z174)))</f>
        <v>66.035826763127943</v>
      </c>
      <c r="AE174" s="218">
        <f t="shared" ref="AE174" si="523">20*LOG(((($X$8*X171+Z171-$X$8*Y174-Z174)^2+($X$8*Y171+AA171-$X$8*Y174-AA174)^2)/(($X$8*X171+Z171+$X$8*X174+Z174)^2+($X$8*Y171+AA171+$X$8*Y174+AA174)^2))^0.5)</f>
        <v>-9.8160126896061281E-2</v>
      </c>
      <c r="AF174" s="105"/>
      <c r="AG174" s="45">
        <f t="shared" si="469"/>
        <v>0.9709999999999922</v>
      </c>
      <c r="AH174" s="49">
        <f t="shared" si="470"/>
        <v>-6.5455694736338534</v>
      </c>
      <c r="AI174" s="50">
        <f t="shared" si="471"/>
        <v>45.827832887665814</v>
      </c>
      <c r="AJ174" s="51">
        <f t="shared" si="472"/>
        <v>-6.5455694736338534</v>
      </c>
      <c r="AK174" s="11">
        <f t="shared" si="474"/>
        <v>-840.43565401591297</v>
      </c>
      <c r="AL174" s="50">
        <f t="shared" si="499"/>
        <v>-14.668369313729585</v>
      </c>
      <c r="AM174" s="32">
        <f t="shared" si="473"/>
        <v>-1.0497788850432497</v>
      </c>
    </row>
    <row r="175" spans="2:39" ht="18.649999999999999" customHeight="1">
      <c r="AE175" s="33"/>
      <c r="AF175" s="105"/>
      <c r="AG175" s="45">
        <f t="shared" si="469"/>
        <v>0.97149999999999215</v>
      </c>
      <c r="AH175" s="49">
        <f t="shared" si="470"/>
        <v>-6.4294820889052096</v>
      </c>
      <c r="AI175" s="50">
        <f t="shared" si="471"/>
        <v>45.407615060657903</v>
      </c>
      <c r="AJ175" s="51">
        <f t="shared" si="472"/>
        <v>-6.4294820889052096</v>
      </c>
      <c r="AK175" s="11">
        <f t="shared" si="474"/>
        <v>-860.72610630180679</v>
      </c>
      <c r="AL175" s="50">
        <f t="shared" si="499"/>
        <v>-15.022504512837241</v>
      </c>
      <c r="AM175" s="32">
        <f t="shared" si="473"/>
        <v>-1.0823014247145191</v>
      </c>
    </row>
    <row r="176" spans="2:39" ht="18.649999999999999" customHeight="1" thickBot="1">
      <c r="E176" s="21" t="s">
        <v>0</v>
      </c>
      <c r="J176" s="21" t="s">
        <v>1</v>
      </c>
      <c r="O176" s="21" t="s">
        <v>2</v>
      </c>
      <c r="T176" s="21" t="s">
        <v>3</v>
      </c>
      <c r="Y176" s="21" t="s">
        <v>4</v>
      </c>
      <c r="AF176" s="105"/>
      <c r="AG176" s="45">
        <f t="shared" si="469"/>
        <v>0.97199999999999209</v>
      </c>
      <c r="AH176" s="49">
        <f t="shared" si="470"/>
        <v>-6.3125838381815189</v>
      </c>
      <c r="AI176" s="50">
        <f t="shared" si="471"/>
        <v>44.977252007507047</v>
      </c>
      <c r="AJ176" s="51">
        <f t="shared" si="472"/>
        <v>-6.3125838381815189</v>
      </c>
      <c r="AK176" s="11">
        <f t="shared" si="474"/>
        <v>-881.67798069177411</v>
      </c>
      <c r="AL176" s="50">
        <f t="shared" si="499"/>
        <v>-15.388183705406449</v>
      </c>
      <c r="AM176" s="32">
        <f t="shared" si="473"/>
        <v>-1.1162035825996994</v>
      </c>
    </row>
    <row r="177" spans="2:39" ht="18.649999999999999" customHeight="1" thickBot="1">
      <c r="B177" s="20"/>
      <c r="D177" s="235" t="s">
        <v>6</v>
      </c>
      <c r="E177" s="236"/>
      <c r="F177" s="237" t="s">
        <v>7</v>
      </c>
      <c r="G177" s="238"/>
      <c r="I177" s="235" t="s">
        <v>8</v>
      </c>
      <c r="J177" s="236"/>
      <c r="K177" s="237" t="s">
        <v>9</v>
      </c>
      <c r="L177" s="238"/>
      <c r="N177" s="235" t="s">
        <v>10</v>
      </c>
      <c r="O177" s="236"/>
      <c r="P177" s="237" t="s">
        <v>11</v>
      </c>
      <c r="Q177" s="238"/>
      <c r="S177" s="235" t="s">
        <v>6</v>
      </c>
      <c r="T177" s="236"/>
      <c r="U177" s="237" t="s">
        <v>7</v>
      </c>
      <c r="V177" s="238"/>
      <c r="X177" s="235" t="s">
        <v>10</v>
      </c>
      <c r="Y177" s="236"/>
      <c r="Z177" s="237" t="s">
        <v>11</v>
      </c>
      <c r="AA177" s="238"/>
      <c r="AB177" s="4"/>
      <c r="AC177" s="212" t="s">
        <v>70</v>
      </c>
      <c r="AE177" s="213" t="s">
        <v>37</v>
      </c>
      <c r="AF177" s="105"/>
      <c r="AG177" s="45">
        <f t="shared" si="469"/>
        <v>0.97249999999999204</v>
      </c>
      <c r="AH177" s="49">
        <f t="shared" si="470"/>
        <v>-6.194877921851706</v>
      </c>
      <c r="AI177" s="50">
        <f t="shared" si="471"/>
        <v>44.536413017161209</v>
      </c>
      <c r="AJ177" s="51">
        <f t="shared" si="472"/>
        <v>-6.194877921851706</v>
      </c>
      <c r="AK177" s="11">
        <f t="shared" si="474"/>
        <v>-903.31483971591808</v>
      </c>
      <c r="AL177" s="50">
        <f t="shared" si="499"/>
        <v>-15.76581813516761</v>
      </c>
      <c r="AM177" s="32">
        <f t="shared" si="473"/>
        <v>-1.1515593567219988</v>
      </c>
    </row>
    <row r="178" spans="2:39" ht="18.649999999999999" customHeight="1" thickTop="1" thickBot="1">
      <c r="B178" s="40">
        <f t="shared" ref="B178" si="524">B171+$E$5</f>
        <v>0.91099999999999881</v>
      </c>
      <c r="D178" s="24">
        <v>1</v>
      </c>
      <c r="E178" s="25">
        <v>0</v>
      </c>
      <c r="F178" s="26">
        <v>0</v>
      </c>
      <c r="G178" s="27">
        <f t="shared" ref="G178" si="525">-1/($E$8*$B178)</f>
        <v>-7.539112917817647</v>
      </c>
      <c r="I178" s="24">
        <v>1</v>
      </c>
      <c r="J178" s="28">
        <v>0</v>
      </c>
      <c r="K178" s="26">
        <v>0</v>
      </c>
      <c r="L178" s="27">
        <v>0</v>
      </c>
      <c r="N178" s="24">
        <f t="shared" ref="N178" si="526">D178*I178+F178*I181-E178*J178-G178*J181</f>
        <v>-2.6262859969044046</v>
      </c>
      <c r="O178" s="28">
        <f t="shared" ref="O178" si="527">(D178*J178+E178*I178+F178*J181+G178*I181)</f>
        <v>0</v>
      </c>
      <c r="P178" s="26">
        <f t="shared" ref="P178" si="528">D178*K178+F178*K181-E178*L178-G178*L181</f>
        <v>0</v>
      </c>
      <c r="Q178" s="27">
        <f t="shared" ref="Q178" si="529">(D178*L178+E178*K178+F178*L181+G178*K181)</f>
        <v>-7.539112917817647</v>
      </c>
      <c r="S178" s="24">
        <v>1</v>
      </c>
      <c r="T178" s="25">
        <v>0</v>
      </c>
      <c r="U178" s="26">
        <v>0</v>
      </c>
      <c r="V178" s="27">
        <f t="shared" ref="V178" si="530">-1/($T$8*$B178)</f>
        <v>-7.539112917817647</v>
      </c>
      <c r="X178" s="24">
        <f t="shared" ref="X178" si="531">N178*S178+P178*S181-O178*T178-Q178*T181</f>
        <v>-2.6262859969044046</v>
      </c>
      <c r="Y178" s="28">
        <f t="shared" ref="Y178" si="532">(N178*T178+O178*S178+P178*T181+Q178*S181)</f>
        <v>0</v>
      </c>
      <c r="Z178" s="26">
        <f t="shared" ref="Z178" si="533">N178*U178+P178*U181-O178*V178-Q178*V181</f>
        <v>0</v>
      </c>
      <c r="AA178" s="27">
        <f t="shared" ref="AA178" si="534">(N178*V178+O178*U178+P178*V181+Q178*U181)</f>
        <v>12.260753767327948</v>
      </c>
      <c r="AB178" s="8"/>
      <c r="AC178" s="214">
        <f t="shared" ref="AC178" si="535">20*LOG((2*$X$8)/(($X$8*X178+Z178+$Z$8*X181+Z181)^2+($X$8*Y178+AA178+$X$8*Y181+AA181)^2)^0.5)</f>
        <v>-16.189685489084745</v>
      </c>
      <c r="AE178" s="215">
        <f t="shared" ref="AE178" si="536">((X178^2+Y178^2)/(X181^2+Y181^2))^0.5</f>
        <v>5.4600951778342468</v>
      </c>
      <c r="AF178" s="105"/>
      <c r="AG178" s="45">
        <f t="shared" si="469"/>
        <v>0.97299999999999198</v>
      </c>
      <c r="AH178" s="49">
        <f t="shared" si="470"/>
        <v>-6.0763688258666759</v>
      </c>
      <c r="AI178" s="50">
        <f t="shared" si="471"/>
        <v>44.0847555973033</v>
      </c>
      <c r="AJ178" s="51">
        <f t="shared" si="472"/>
        <v>-6.0763688258666759</v>
      </c>
      <c r="AK178" s="11">
        <f t="shared" si="474"/>
        <v>-925.66088116243145</v>
      </c>
      <c r="AL178" s="50">
        <f t="shared" si="499"/>
        <v>-16.155830133196385</v>
      </c>
      <c r="AM178" s="32">
        <f t="shared" si="473"/>
        <v>-1.1884474803575134</v>
      </c>
    </row>
    <row r="179" spans="2:39" ht="18.649999999999999" customHeight="1" thickBot="1">
      <c r="D179" s="30"/>
      <c r="G179" s="31"/>
      <c r="I179" s="30"/>
      <c r="K179" s="239" t="s">
        <v>15</v>
      </c>
      <c r="L179" s="240"/>
      <c r="N179" s="30"/>
      <c r="P179" s="239" t="s">
        <v>17</v>
      </c>
      <c r="Q179" s="240"/>
      <c r="S179" s="30"/>
      <c r="V179" s="31"/>
      <c r="X179" s="30"/>
      <c r="AA179" s="31"/>
      <c r="AE179" s="216"/>
      <c r="AF179" s="105"/>
      <c r="AG179" s="45">
        <f t="shared" si="469"/>
        <v>0.97349999999999193</v>
      </c>
      <c r="AH179" s="49">
        <f t="shared" si="470"/>
        <v>-5.9570624426318375</v>
      </c>
      <c r="AI179" s="50">
        <f t="shared" si="471"/>
        <v>43.621925156722135</v>
      </c>
      <c r="AJ179" s="51">
        <f t="shared" si="472"/>
        <v>-5.9570624426318375</v>
      </c>
      <c r="AK179" s="11">
        <f t="shared" si="474"/>
        <v>-948.74091294074037</v>
      </c>
      <c r="AL179" s="50">
        <f t="shared" si="499"/>
        <v>-16.558652679192797</v>
      </c>
      <c r="AM179" s="32">
        <f t="shared" si="473"/>
        <v>-1.2269517687720459</v>
      </c>
    </row>
    <row r="180" spans="2:39" ht="18.649999999999999" customHeight="1" thickBot="1">
      <c r="D180" s="235" t="s">
        <v>12</v>
      </c>
      <c r="E180" s="236"/>
      <c r="F180" s="237" t="s">
        <v>13</v>
      </c>
      <c r="G180" s="238"/>
      <c r="I180" s="235" t="s">
        <v>14</v>
      </c>
      <c r="J180" s="236"/>
      <c r="K180" s="241"/>
      <c r="L180" s="242"/>
      <c r="N180" s="235" t="s">
        <v>16</v>
      </c>
      <c r="O180" s="236"/>
      <c r="P180" s="241"/>
      <c r="Q180" s="242"/>
      <c r="S180" s="235" t="s">
        <v>12</v>
      </c>
      <c r="T180" s="236"/>
      <c r="U180" s="237" t="s">
        <v>13</v>
      </c>
      <c r="V180" s="238"/>
      <c r="X180" s="235" t="s">
        <v>16</v>
      </c>
      <c r="Y180" s="236"/>
      <c r="Z180" s="237" t="s">
        <v>17</v>
      </c>
      <c r="AA180" s="238"/>
      <c r="AB180" s="4"/>
      <c r="AC180" s="37" t="s">
        <v>71</v>
      </c>
      <c r="AE180" s="217" t="s">
        <v>72</v>
      </c>
      <c r="AF180" s="105"/>
      <c r="AG180" s="45">
        <f t="shared" si="469"/>
        <v>0.97399999999999187</v>
      </c>
      <c r="AH180" s="49">
        <f t="shared" si="470"/>
        <v>-5.8369662014513599</v>
      </c>
      <c r="AI180" s="50">
        <f t="shared" si="471"/>
        <v>43.147554700251817</v>
      </c>
      <c r="AJ180" s="51">
        <f t="shared" si="472"/>
        <v>-5.8369662014513599</v>
      </c>
      <c r="AK180" s="11">
        <f t="shared" si="474"/>
        <v>-972.58031971366472</v>
      </c>
      <c r="AL180" s="50">
        <f t="shared" si="499"/>
        <v>-16.974728819102562</v>
      </c>
      <c r="AM180" s="32">
        <f t="shared" si="473"/>
        <v>-1.2671614941159526</v>
      </c>
    </row>
    <row r="181" spans="2:39" ht="18.649999999999999" customHeight="1" thickTop="1" thickBot="1">
      <c r="D181" s="24">
        <v>0</v>
      </c>
      <c r="E181" s="28">
        <v>0</v>
      </c>
      <c r="F181" s="26">
        <v>1</v>
      </c>
      <c r="G181" s="27">
        <v>0</v>
      </c>
      <c r="I181" s="24">
        <v>0</v>
      </c>
      <c r="J181" s="28">
        <f t="shared" ref="J181" si="537">IF(0=(1-$J$8*$K$8*$B178^2),0,-1*(1-$J$8*$K$8*$B178^2)/($B178*$K$8))</f>
        <v>-0.48099637668699469</v>
      </c>
      <c r="K181" s="26">
        <v>1</v>
      </c>
      <c r="L181" s="27">
        <v>0</v>
      </c>
      <c r="N181" s="24">
        <f t="shared" ref="N181" si="538">D181*I178+F181*I181-E181*J178-G181*J181</f>
        <v>0</v>
      </c>
      <c r="O181" s="28">
        <f t="shared" ref="O181" si="539">(D181*J178+E181*I178+F181*J181+G181*I181)</f>
        <v>-0.48099637668699469</v>
      </c>
      <c r="P181" s="26">
        <f t="shared" ref="P181" si="540">D181*K178+F181*K181-E181*L178-G181*L181</f>
        <v>1</v>
      </c>
      <c r="Q181" s="27">
        <f t="shared" ref="Q181" si="541">(D181*L178+E181*K178+F181*L181+G181*K181)</f>
        <v>0</v>
      </c>
      <c r="S181" s="24">
        <v>0</v>
      </c>
      <c r="T181" s="28">
        <v>0</v>
      </c>
      <c r="U181" s="26">
        <v>1</v>
      </c>
      <c r="V181" s="27">
        <v>0</v>
      </c>
      <c r="X181" s="24">
        <f t="shared" ref="X181" si="542">N181*S178+P181*S181-O181*T178-Q181*T181</f>
        <v>0</v>
      </c>
      <c r="Y181" s="28">
        <f t="shared" ref="Y181" si="543">(N181*T178+O181*S178+P181*T181+Q181*S181)</f>
        <v>-0.48099637668699469</v>
      </c>
      <c r="Z181" s="26">
        <f t="shared" ref="Z181" si="544">N181*U178+P181*U181-O181*V178-Q181*V181</f>
        <v>-2.6262859969044046</v>
      </c>
      <c r="AA181" s="27">
        <f t="shared" ref="AA181" si="545">(N181*V178+O181*U178+P181*V181+Q181*U181)</f>
        <v>0</v>
      </c>
      <c r="AB181" s="8"/>
      <c r="AC181" s="39">
        <f t="shared" ref="AC181" si="546">(180/PI())*ATAN(-1*(($X$8*Y178+AA178+$X$8*Y181+AA181)/($X$8*X178+Z178+$X$8*X181+Z181)))</f>
        <v>65.967996263154802</v>
      </c>
      <c r="AE181" s="218">
        <f t="shared" ref="AE181" si="547">20*LOG(((($X$8*X178+Z178-$X$8*Y181-Z181)^2+($X$8*Y178+AA178-$X$8*Y181-AA181)^2)/(($X$8*X178+Z178+$X$8*X181+Z181)^2+($X$8*Y178+AA178+$X$8*Y181+AA181)^2))^0.5)</f>
        <v>-9.9519267830924851E-2</v>
      </c>
      <c r="AF181" s="105"/>
      <c r="AG181" s="45">
        <f t="shared" si="469"/>
        <v>0.97449999999999182</v>
      </c>
      <c r="AH181" s="49">
        <f t="shared" si="470"/>
        <v>-5.7160892091535311</v>
      </c>
      <c r="AI181" s="50">
        <f t="shared" si="471"/>
        <v>42.661264540395038</v>
      </c>
      <c r="AJ181" s="51">
        <f t="shared" si="472"/>
        <v>-5.7160892091535311</v>
      </c>
      <c r="AK181" s="11">
        <f t="shared" si="474"/>
        <v>-997.20502006934066</v>
      </c>
      <c r="AL181" s="50">
        <f t="shared" si="499"/>
        <v>-17.404510917626126</v>
      </c>
      <c r="AM181" s="32">
        <f t="shared" si="473"/>
        <v>-1.30917179095556</v>
      </c>
    </row>
    <row r="182" spans="2:39" ht="18.649999999999999" customHeight="1">
      <c r="AE182" s="33"/>
      <c r="AF182" s="105"/>
      <c r="AG182" s="45">
        <f t="shared" si="469"/>
        <v>0.97499999999999176</v>
      </c>
      <c r="AH182" s="49">
        <f t="shared" si="470"/>
        <v>-5.5944424015449092</v>
      </c>
      <c r="AI182" s="50">
        <f t="shared" si="471"/>
        <v>42.162662030360423</v>
      </c>
      <c r="AJ182" s="51">
        <f t="shared" si="472"/>
        <v>-5.5944424015449092</v>
      </c>
      <c r="AK182" s="11">
        <f t="shared" si="474"/>
        <v>-1022.641412857168</v>
      </c>
      <c r="AL182" s="50">
        <f t="shared" si="499"/>
        <v>-17.848459721604254</v>
      </c>
      <c r="AM182" s="32">
        <f t="shared" si="473"/>
        <v>-1.3530840951537682</v>
      </c>
    </row>
    <row r="183" spans="2:39" ht="18.649999999999999" customHeight="1" thickBot="1">
      <c r="E183" s="21" t="s">
        <v>0</v>
      </c>
      <c r="J183" s="21" t="s">
        <v>1</v>
      </c>
      <c r="O183" s="21" t="s">
        <v>2</v>
      </c>
      <c r="T183" s="21" t="s">
        <v>3</v>
      </c>
      <c r="Y183" s="21" t="s">
        <v>4</v>
      </c>
      <c r="AF183" s="105"/>
      <c r="AG183" s="45">
        <f t="shared" si="469"/>
        <v>0.97549999999999171</v>
      </c>
      <c r="AH183" s="49">
        <f t="shared" si="470"/>
        <v>-5.4720387063549039</v>
      </c>
      <c r="AI183" s="50">
        <f t="shared" si="471"/>
        <v>41.651341323931895</v>
      </c>
      <c r="AJ183" s="51">
        <f t="shared" si="472"/>
        <v>-5.4720387063549039</v>
      </c>
      <c r="AK183" s="11">
        <f t="shared" si="474"/>
        <v>-1048.9163111558232</v>
      </c>
      <c r="AL183" s="50">
        <f t="shared" si="499"/>
        <v>-18.307043207542442</v>
      </c>
      <c r="AM183" s="32">
        <f t="shared" si="473"/>
        <v>-1.3990066190704222</v>
      </c>
    </row>
    <row r="184" spans="2:39" ht="18.649999999999999" customHeight="1" thickBot="1">
      <c r="B184" s="20"/>
      <c r="D184" s="235" t="s">
        <v>6</v>
      </c>
      <c r="E184" s="236"/>
      <c r="F184" s="237" t="s">
        <v>7</v>
      </c>
      <c r="G184" s="238"/>
      <c r="I184" s="235" t="s">
        <v>8</v>
      </c>
      <c r="J184" s="236"/>
      <c r="K184" s="237" t="s">
        <v>9</v>
      </c>
      <c r="L184" s="238"/>
      <c r="N184" s="235" t="s">
        <v>10</v>
      </c>
      <c r="O184" s="236"/>
      <c r="P184" s="237" t="s">
        <v>11</v>
      </c>
      <c r="Q184" s="238"/>
      <c r="S184" s="235" t="s">
        <v>6</v>
      </c>
      <c r="T184" s="236"/>
      <c r="U184" s="237" t="s">
        <v>7</v>
      </c>
      <c r="V184" s="238"/>
      <c r="X184" s="235" t="s">
        <v>10</v>
      </c>
      <c r="Y184" s="236"/>
      <c r="Z184" s="237" t="s">
        <v>11</v>
      </c>
      <c r="AA184" s="238"/>
      <c r="AB184" s="4"/>
      <c r="AC184" s="212" t="s">
        <v>70</v>
      </c>
      <c r="AE184" s="213" t="s">
        <v>37</v>
      </c>
      <c r="AF184" s="105"/>
      <c r="AG184" s="45">
        <f t="shared" si="469"/>
        <v>0.97599999999999165</v>
      </c>
      <c r="AH184" s="49">
        <f t="shared" si="470"/>
        <v>-5.3488932183405034</v>
      </c>
      <c r="AI184" s="50">
        <f t="shared" si="471"/>
        <v>41.126883168354041</v>
      </c>
      <c r="AJ184" s="51">
        <f t="shared" si="472"/>
        <v>-5.3488932183405034</v>
      </c>
      <c r="AK184" s="11">
        <f t="shared" si="474"/>
        <v>-1076.0568621739899</v>
      </c>
      <c r="AL184" s="50">
        <f t="shared" si="499"/>
        <v>-18.780735183614951</v>
      </c>
      <c r="AM184" s="32">
        <f t="shared" si="473"/>
        <v>-1.4470548663377176</v>
      </c>
    </row>
    <row r="185" spans="2:39" ht="18.649999999999999" customHeight="1" thickTop="1" thickBot="1">
      <c r="B185" s="40">
        <f t="shared" ref="B185" si="548">B178+$E$5</f>
        <v>0.91149999999999876</v>
      </c>
      <c r="D185" s="24">
        <v>1</v>
      </c>
      <c r="E185" s="25">
        <v>0</v>
      </c>
      <c r="F185" s="26">
        <v>0</v>
      </c>
      <c r="G185" s="27">
        <f t="shared" ref="G185" si="549">-1/($E$8*$B185)</f>
        <v>-7.5349773649280065</v>
      </c>
      <c r="I185" s="24">
        <v>1</v>
      </c>
      <c r="J185" s="28">
        <v>0</v>
      </c>
      <c r="K185" s="26">
        <v>0</v>
      </c>
      <c r="L185" s="27">
        <v>0</v>
      </c>
      <c r="N185" s="24">
        <f t="shared" ref="N185" si="550">D185*I185+F185*I188-E185*J185-G185*J188</f>
        <v>-2.6157927483788925</v>
      </c>
      <c r="O185" s="28">
        <f t="shared" ref="O185" si="551">(D185*J185+E185*I185+F185*J188+G185*I188)</f>
        <v>0</v>
      </c>
      <c r="P185" s="26">
        <f t="shared" ref="P185" si="552">D185*K185+F185*K188-E185*L185-G185*L188</f>
        <v>0</v>
      </c>
      <c r="Q185" s="27">
        <f t="shared" ref="Q185" si="553">(D185*L185+E185*K185+F185*L188+G185*K188)</f>
        <v>-7.5349773649280065</v>
      </c>
      <c r="S185" s="24">
        <v>1</v>
      </c>
      <c r="T185" s="25">
        <v>0</v>
      </c>
      <c r="U185" s="26">
        <v>0</v>
      </c>
      <c r="V185" s="27">
        <f t="shared" ref="V185" si="554">-1/($T$8*$B185)</f>
        <v>-7.5349773649280065</v>
      </c>
      <c r="X185" s="24">
        <f t="shared" ref="X185" si="555">N185*S185+P185*S188-O185*T185-Q185*T188</f>
        <v>-2.6157927483788925</v>
      </c>
      <c r="Y185" s="28">
        <f t="shared" ref="Y185" si="556">(N185*T185+O185*S185+P185*T188+Q185*S188)</f>
        <v>0</v>
      </c>
      <c r="Z185" s="26">
        <f t="shared" ref="Z185" si="557">N185*U185+P185*U188-O185*V185-Q185*V188</f>
        <v>0</v>
      </c>
      <c r="AA185" s="27">
        <f t="shared" ref="AA185" si="558">(N185*V185+O185*U185+P185*V188+Q185*U188)</f>
        <v>12.174961785449767</v>
      </c>
      <c r="AB185" s="8"/>
      <c r="AC185" s="214">
        <f t="shared" ref="AC185" si="559">20*LOG((2*$X$8)/(($X$8*X185+Z185+$Z$8*X188+Z188)^2+($X$8*Y185+AA185+$X$8*Y188+AA188)^2)^0.5)</f>
        <v>-16.131669021921624</v>
      </c>
      <c r="AE185" s="215">
        <f t="shared" ref="AE185" si="560">((X185^2+Y185^2)/(X188^2+Y188^2))^0.5</f>
        <v>5.4510699373504048</v>
      </c>
      <c r="AF185" s="105"/>
      <c r="AG185" s="45">
        <f t="shared" si="469"/>
        <v>0.9764999999999916</v>
      </c>
      <c r="AH185" s="49">
        <f t="shared" si="470"/>
        <v>-5.2250233872210741</v>
      </c>
      <c r="AI185" s="50">
        <f t="shared" si="471"/>
        <v>40.588854737267106</v>
      </c>
      <c r="AJ185" s="51">
        <f t="shared" si="472"/>
        <v>-5.2250233872210741</v>
      </c>
      <c r="AK185" s="11">
        <f t="shared" si="474"/>
        <v>-1104.0904512143691</v>
      </c>
      <c r="AL185" s="50">
        <f t="shared" si="499"/>
        <v>-19.270013613520568</v>
      </c>
      <c r="AM185" s="32">
        <f t="shared" si="473"/>
        <v>-1.4973521897808877</v>
      </c>
    </row>
    <row r="186" spans="2:39" ht="18.649999999999999" customHeight="1" thickBot="1">
      <c r="D186" s="30"/>
      <c r="G186" s="31"/>
      <c r="I186" s="30"/>
      <c r="K186" s="239" t="s">
        <v>15</v>
      </c>
      <c r="L186" s="240"/>
      <c r="N186" s="30"/>
      <c r="P186" s="239" t="s">
        <v>17</v>
      </c>
      <c r="Q186" s="240"/>
      <c r="S186" s="30"/>
      <c r="V186" s="31"/>
      <c r="X186" s="30"/>
      <c r="AA186" s="31"/>
      <c r="AE186" s="216"/>
      <c r="AF186" s="105"/>
      <c r="AG186" s="45">
        <f t="shared" si="469"/>
        <v>0.97699999999999154</v>
      </c>
      <c r="AH186" s="49">
        <f t="shared" si="470"/>
        <v>-5.1004492191029307</v>
      </c>
      <c r="AI186" s="50">
        <f t="shared" si="471"/>
        <v>40.036809511659982</v>
      </c>
      <c r="AJ186" s="51">
        <f t="shared" si="472"/>
        <v>-5.1004492191029307</v>
      </c>
      <c r="AK186" s="11">
        <f t="shared" si="474"/>
        <v>-1133.0445876307747</v>
      </c>
      <c r="AL186" s="50">
        <f t="shared" si="499"/>
        <v>-19.775358626058434</v>
      </c>
      <c r="AM186" s="32">
        <f t="shared" si="473"/>
        <v>-1.5500303964036544</v>
      </c>
    </row>
    <row r="187" spans="2:39" ht="18.649999999999999" customHeight="1" thickBot="1">
      <c r="D187" s="235" t="s">
        <v>12</v>
      </c>
      <c r="E187" s="236"/>
      <c r="F187" s="237" t="s">
        <v>13</v>
      </c>
      <c r="G187" s="238"/>
      <c r="I187" s="235" t="s">
        <v>14</v>
      </c>
      <c r="J187" s="236"/>
      <c r="K187" s="241"/>
      <c r="L187" s="242"/>
      <c r="N187" s="235" t="s">
        <v>16</v>
      </c>
      <c r="O187" s="236"/>
      <c r="P187" s="241"/>
      <c r="Q187" s="242"/>
      <c r="S187" s="235" t="s">
        <v>12</v>
      </c>
      <c r="T187" s="236"/>
      <c r="U187" s="237" t="s">
        <v>13</v>
      </c>
      <c r="V187" s="238"/>
      <c r="X187" s="235" t="s">
        <v>16</v>
      </c>
      <c r="Y187" s="236"/>
      <c r="Z187" s="237" t="s">
        <v>17</v>
      </c>
      <c r="AA187" s="238"/>
      <c r="AB187" s="4"/>
      <c r="AC187" s="37" t="s">
        <v>71</v>
      </c>
      <c r="AE187" s="217" t="s">
        <v>72</v>
      </c>
      <c r="AF187" s="105"/>
      <c r="AG187" s="45">
        <f t="shared" si="469"/>
        <v>0.97749999999999149</v>
      </c>
      <c r="AH187" s="49">
        <f t="shared" si="470"/>
        <v>-4.975193492032183</v>
      </c>
      <c r="AI187" s="50">
        <f t="shared" si="471"/>
        <v>39.470287217844657</v>
      </c>
      <c r="AJ187" s="51">
        <f t="shared" si="472"/>
        <v>-4.975193492032183</v>
      </c>
      <c r="AK187" s="11">
        <f t="shared" si="474"/>
        <v>-1162.9467705246414</v>
      </c>
      <c r="AL187" s="50">
        <f t="shared" si="499"/>
        <v>-20.297250171089935</v>
      </c>
      <c r="AM187" s="32">
        <f t="shared" si="473"/>
        <v>-1.6052304037449938</v>
      </c>
    </row>
    <row r="188" spans="2:39" ht="18.649999999999999" customHeight="1" thickTop="1" thickBot="1">
      <c r="D188" s="24">
        <v>0</v>
      </c>
      <c r="E188" s="28">
        <v>0</v>
      </c>
      <c r="F188" s="26">
        <v>1</v>
      </c>
      <c r="G188" s="27">
        <v>0</v>
      </c>
      <c r="I188" s="24">
        <v>0</v>
      </c>
      <c r="J188" s="28">
        <f t="shared" ref="J188" si="561">IF(0=(1-$J$8*$K$8*$B185^2),0,-1*(1-$J$8*$K$8*$B185^2)/($B185*$K$8))</f>
        <v>-0.47986776512545498</v>
      </c>
      <c r="K188" s="26">
        <v>1</v>
      </c>
      <c r="L188" s="27">
        <v>0</v>
      </c>
      <c r="N188" s="24">
        <f t="shared" ref="N188" si="562">D188*I185+F188*I188-E188*J185-G188*J188</f>
        <v>0</v>
      </c>
      <c r="O188" s="28">
        <f t="shared" ref="O188" si="563">(D188*J185+E188*I185+F188*J188+G188*I188)</f>
        <v>-0.47986776512545498</v>
      </c>
      <c r="P188" s="26">
        <f t="shared" ref="P188" si="564">D188*K185+F188*K188-E188*L185-G188*L188</f>
        <v>1</v>
      </c>
      <c r="Q188" s="27">
        <f t="shared" ref="Q188" si="565">(D188*L185+E188*K185+F188*L188+G188*K188)</f>
        <v>0</v>
      </c>
      <c r="S188" s="24">
        <v>0</v>
      </c>
      <c r="T188" s="28">
        <v>0</v>
      </c>
      <c r="U188" s="26">
        <v>1</v>
      </c>
      <c r="V188" s="27">
        <v>0</v>
      </c>
      <c r="X188" s="24">
        <f t="shared" ref="X188" si="566">N188*S185+P188*S188-O188*T185-Q188*T188</f>
        <v>0</v>
      </c>
      <c r="Y188" s="28">
        <f t="shared" ref="Y188" si="567">(N188*T185+O188*S185+P188*T188+Q188*S188)</f>
        <v>-0.47986776512545498</v>
      </c>
      <c r="Z188" s="26">
        <f t="shared" ref="Z188" si="568">N188*U185+P188*U188-O188*V185-Q188*V188</f>
        <v>-2.6157927483788925</v>
      </c>
      <c r="AA188" s="27">
        <f t="shared" ref="AA188" si="569">(N188*V185+O188*U185+P188*V188+Q188*U188)</f>
        <v>0</v>
      </c>
      <c r="AB188" s="8"/>
      <c r="AC188" s="39">
        <f t="shared" ref="AC188" si="570">(180/PI())*ATAN(-1*(($X$8*Y185+AA185+$X$8*Y188+AA188)/($X$8*X185+Z185+$X$8*X188+Z188)))</f>
        <v>65.89952185888437</v>
      </c>
      <c r="AE188" s="218">
        <f t="shared" ref="AE188" si="571">20*LOG(((($X$8*X185+Z185-$X$8*Y188-Z188)^2+($X$8*Y185+AA185-$X$8*Y188-AA188)^2)/(($X$8*X185+Z185+$X$8*X188+Z188)^2+($X$8*Y185+AA185+$X$8*Y188+AA188)^2))^0.5)</f>
        <v>-0.10090267394312094</v>
      </c>
      <c r="AF188" s="105"/>
      <c r="AG188" s="45">
        <f t="shared" si="469"/>
        <v>0.97799999999999143</v>
      </c>
      <c r="AH188" s="49">
        <f t="shared" si="470"/>
        <v>-4.8492819862775454</v>
      </c>
      <c r="AI188" s="50">
        <f t="shared" si="471"/>
        <v>38.8888138325824</v>
      </c>
      <c r="AJ188" s="51">
        <f t="shared" si="472"/>
        <v>-4.8492819862775454</v>
      </c>
      <c r="AK188" s="11">
        <f t="shared" si="474"/>
        <v>-1193.8243317221584</v>
      </c>
      <c r="AL188" s="50">
        <f t="shared" si="499"/>
        <v>-20.836165278972651</v>
      </c>
      <c r="AM188" s="32">
        <f t="shared" si="473"/>
        <v>-1.6631029523451537</v>
      </c>
    </row>
    <row r="189" spans="2:39" ht="18.649999999999999" customHeight="1">
      <c r="AE189" s="33"/>
      <c r="AF189" s="105"/>
      <c r="AG189" s="45">
        <f t="shared" si="469"/>
        <v>0.97849999999999138</v>
      </c>
      <c r="AH189" s="49">
        <f t="shared" si="470"/>
        <v>-4.7227437298899115</v>
      </c>
      <c r="AI189" s="50">
        <f t="shared" si="471"/>
        <v>38.291901666721387</v>
      </c>
      <c r="AJ189" s="51">
        <f t="shared" si="472"/>
        <v>-4.7227437298899115</v>
      </c>
      <c r="AK189" s="11">
        <f t="shared" si="474"/>
        <v>-1225.704253369237</v>
      </c>
      <c r="AL189" s="50">
        <f t="shared" si="499"/>
        <v>-21.392574876991983</v>
      </c>
      <c r="AM189" s="32">
        <f t="shared" si="473"/>
        <v>-1.7238093795398122</v>
      </c>
    </row>
    <row r="190" spans="2:39" ht="18.649999999999999" customHeight="1" thickBot="1">
      <c r="E190" s="21" t="s">
        <v>0</v>
      </c>
      <c r="J190" s="21" t="s">
        <v>1</v>
      </c>
      <c r="O190" s="21" t="s">
        <v>2</v>
      </c>
      <c r="T190" s="21" t="s">
        <v>3</v>
      </c>
      <c r="Y190" s="21" t="s">
        <v>4</v>
      </c>
      <c r="AF190" s="105"/>
      <c r="AG190" s="45">
        <f t="shared" si="469"/>
        <v>0.97899999999999132</v>
      </c>
      <c r="AH190" s="49">
        <f t="shared" si="470"/>
        <v>-4.5956112600096315</v>
      </c>
      <c r="AI190" s="50">
        <f t="shared" si="471"/>
        <v>37.679049540036836</v>
      </c>
      <c r="AJ190" s="51">
        <f t="shared" si="472"/>
        <v>-4.5956112600096315</v>
      </c>
      <c r="AK190" s="11">
        <f t="shared" si="474"/>
        <v>-1258.61295728809</v>
      </c>
      <c r="AL190" s="50">
        <f t="shared" si="499"/>
        <v>-21.96694011293993</v>
      </c>
      <c r="AM190" s="32">
        <f t="shared" si="473"/>
        <v>-1.7875224603394284</v>
      </c>
    </row>
    <row r="191" spans="2:39" ht="18.649999999999999" customHeight="1" thickBot="1">
      <c r="B191" s="20"/>
      <c r="D191" s="235" t="s">
        <v>6</v>
      </c>
      <c r="E191" s="236"/>
      <c r="F191" s="237" t="s">
        <v>7</v>
      </c>
      <c r="G191" s="238"/>
      <c r="I191" s="235" t="s">
        <v>8</v>
      </c>
      <c r="J191" s="236"/>
      <c r="K191" s="237" t="s">
        <v>9</v>
      </c>
      <c r="L191" s="238"/>
      <c r="N191" s="235" t="s">
        <v>10</v>
      </c>
      <c r="O191" s="236"/>
      <c r="P191" s="237" t="s">
        <v>11</v>
      </c>
      <c r="Q191" s="238"/>
      <c r="S191" s="235" t="s">
        <v>6</v>
      </c>
      <c r="T191" s="236"/>
      <c r="U191" s="237" t="s">
        <v>7</v>
      </c>
      <c r="V191" s="238"/>
      <c r="X191" s="235" t="s">
        <v>10</v>
      </c>
      <c r="Y191" s="236"/>
      <c r="Z191" s="237" t="s">
        <v>11</v>
      </c>
      <c r="AA191" s="238"/>
      <c r="AB191" s="4"/>
      <c r="AC191" s="212" t="s">
        <v>70</v>
      </c>
      <c r="AE191" s="213" t="s">
        <v>37</v>
      </c>
      <c r="AF191" s="105"/>
      <c r="AG191" s="45">
        <f t="shared" si="469"/>
        <v>0.97949999999999127</v>
      </c>
      <c r="AH191" s="49">
        <f t="shared" si="470"/>
        <v>-4.4679209002901805</v>
      </c>
      <c r="AI191" s="50">
        <f t="shared" si="471"/>
        <v>37.04974306139286</v>
      </c>
      <c r="AJ191" s="51">
        <f t="shared" si="472"/>
        <v>-4.4679209002901805</v>
      </c>
      <c r="AK191" s="11">
        <f t="shared" si="474"/>
        <v>-1292.5760630439245</v>
      </c>
      <c r="AL191" s="50">
        <f t="shared" si="499"/>
        <v>-22.55970813258228</v>
      </c>
      <c r="AM191" s="32">
        <f t="shared" si="473"/>
        <v>-1.854427321755149</v>
      </c>
    </row>
    <row r="192" spans="2:39" ht="18.649999999999999" customHeight="1" thickTop="1" thickBot="1">
      <c r="B192" s="40">
        <f t="shared" ref="B192" si="572">B185+$E$5</f>
        <v>0.9119999999999987</v>
      </c>
      <c r="D192" s="24">
        <v>1</v>
      </c>
      <c r="E192" s="25">
        <v>0</v>
      </c>
      <c r="F192" s="26">
        <v>0</v>
      </c>
      <c r="G192" s="27">
        <f t="shared" ref="G192" si="573">-1/($E$8*$B192)</f>
        <v>-7.5308463466358297</v>
      </c>
      <c r="I192" s="24">
        <v>1</v>
      </c>
      <c r="J192" s="28">
        <v>0</v>
      </c>
      <c r="K192" s="26">
        <v>0</v>
      </c>
      <c r="L192" s="27">
        <v>0</v>
      </c>
      <c r="N192" s="24">
        <f t="shared" ref="N192" si="574">D192*I192+F192*I195-E192*J192-G192*J195</f>
        <v>-2.6053167537544049</v>
      </c>
      <c r="O192" s="28">
        <f t="shared" ref="O192" si="575">(D192*J192+E192*I192+F192*J195+G192*I195)</f>
        <v>0</v>
      </c>
      <c r="P192" s="26">
        <f t="shared" ref="P192" si="576">D192*K192+F192*K195-E192*L192-G192*L195</f>
        <v>0</v>
      </c>
      <c r="Q192" s="27">
        <f t="shared" ref="Q192" si="577">(D192*L192+E192*K192+F192*L195+G192*K195)</f>
        <v>-7.5308463466358297</v>
      </c>
      <c r="S192" s="24">
        <v>1</v>
      </c>
      <c r="T192" s="25">
        <v>0</v>
      </c>
      <c r="U192" s="26">
        <v>0</v>
      </c>
      <c r="V192" s="27">
        <f t="shared" ref="V192" si="578">-1/($T$8*$B192)</f>
        <v>-7.5308463466358297</v>
      </c>
      <c r="X192" s="24">
        <f t="shared" ref="X192" si="579">N192*S192+P192*S195-O192*T192-Q192*T195</f>
        <v>-2.6053167537544049</v>
      </c>
      <c r="Y192" s="28">
        <f t="shared" ref="Y192" si="580">(N192*T192+O192*S192+P192*T195+Q192*S195)</f>
        <v>0</v>
      </c>
      <c r="Z192" s="26">
        <f t="shared" ref="Z192" si="581">N192*U192+P192*U195-O192*V192-Q192*V195</f>
        <v>0</v>
      </c>
      <c r="AA192" s="27">
        <f t="shared" ref="AA192" si="582">(N192*V192+O192*U192+P192*V195+Q192*U195)</f>
        <v>12.089393810204651</v>
      </c>
      <c r="AB192" s="8"/>
      <c r="AC192" s="214">
        <f t="shared" ref="AC192" si="583">20*LOG((2*$X$8)/(($X$8*X192+Z192+$Z$8*X195+Z195)^2+($X$8*Y192+AA192+$X$8*Y195+AA195)^2)^0.5)</f>
        <v>-16.073423745495646</v>
      </c>
      <c r="AE192" s="215">
        <f t="shared" ref="AE192" si="584">((X192^2+Y192^2)/(X195^2+Y195^2))^0.5</f>
        <v>5.4420295072295373</v>
      </c>
      <c r="AF192" s="105"/>
      <c r="AG192" s="45">
        <f t="shared" si="469"/>
        <v>0.97999999999999121</v>
      </c>
      <c r="AH192" s="49">
        <f t="shared" si="470"/>
        <v>-4.3397130546748617</v>
      </c>
      <c r="AI192" s="50">
        <f t="shared" si="471"/>
        <v>36.403455029870969</v>
      </c>
      <c r="AJ192" s="51">
        <f t="shared" si="472"/>
        <v>-4.3397130546748617</v>
      </c>
      <c r="AK192" s="11">
        <f t="shared" si="474"/>
        <v>-1327.6181115060026</v>
      </c>
      <c r="AL192" s="50">
        <f t="shared" si="499"/>
        <v>-23.171307254888955</v>
      </c>
      <c r="AM192" s="32">
        <f t="shared" si="473"/>
        <v>-1.9247224376130974</v>
      </c>
    </row>
    <row r="193" spans="2:39" ht="18.649999999999999" customHeight="1" thickBot="1">
      <c r="D193" s="30"/>
      <c r="G193" s="31"/>
      <c r="I193" s="30"/>
      <c r="K193" s="239" t="s">
        <v>15</v>
      </c>
      <c r="L193" s="240"/>
      <c r="N193" s="30"/>
      <c r="P193" s="239" t="s">
        <v>17</v>
      </c>
      <c r="Q193" s="240"/>
      <c r="S193" s="30"/>
      <c r="V193" s="31"/>
      <c r="X193" s="30"/>
      <c r="AA193" s="31"/>
      <c r="AE193" s="216"/>
      <c r="AF193" s="105"/>
      <c r="AG193" s="45">
        <f t="shared" si="469"/>
        <v>0.98049999999999116</v>
      </c>
      <c r="AH193" s="49">
        <f t="shared" si="470"/>
        <v>-4.2110325175952301</v>
      </c>
      <c r="AI193" s="50">
        <f t="shared" si="471"/>
        <v>35.739645974118041</v>
      </c>
      <c r="AJ193" s="51">
        <f t="shared" si="472"/>
        <v>-4.2110325175952301</v>
      </c>
      <c r="AK193" s="11">
        <f t="shared" si="474"/>
        <v>-1363.7622505456984</v>
      </c>
      <c r="AL193" s="50">
        <f t="shared" si="499"/>
        <v>-23.802141486430273</v>
      </c>
      <c r="AM193" s="32">
        <f t="shared" si="473"/>
        <v>-1.9986207116687551</v>
      </c>
    </row>
    <row r="194" spans="2:39" ht="18.649999999999999" customHeight="1" thickBot="1">
      <c r="D194" s="235" t="s">
        <v>12</v>
      </c>
      <c r="E194" s="236"/>
      <c r="F194" s="237" t="s">
        <v>13</v>
      </c>
      <c r="G194" s="238"/>
      <c r="I194" s="235" t="s">
        <v>14</v>
      </c>
      <c r="J194" s="236"/>
      <c r="K194" s="241"/>
      <c r="L194" s="242"/>
      <c r="N194" s="235" t="s">
        <v>16</v>
      </c>
      <c r="O194" s="236"/>
      <c r="P194" s="241"/>
      <c r="Q194" s="242"/>
      <c r="S194" s="235" t="s">
        <v>12</v>
      </c>
      <c r="T194" s="236"/>
      <c r="U194" s="237" t="s">
        <v>13</v>
      </c>
      <c r="V194" s="238"/>
      <c r="X194" s="235" t="s">
        <v>16</v>
      </c>
      <c r="Y194" s="236"/>
      <c r="Z194" s="237" t="s">
        <v>17</v>
      </c>
      <c r="AA194" s="238"/>
      <c r="AB194" s="4"/>
      <c r="AC194" s="37" t="s">
        <v>71</v>
      </c>
      <c r="AE194" s="217" t="s">
        <v>72</v>
      </c>
      <c r="AF194" s="105"/>
      <c r="AG194" s="45">
        <f t="shared" si="469"/>
        <v>0.9809999999999911</v>
      </c>
      <c r="AH194" s="49">
        <f t="shared" si="470"/>
        <v>-4.0819288004505614</v>
      </c>
      <c r="AI194" s="50">
        <f t="shared" si="471"/>
        <v>35.057764848845267</v>
      </c>
      <c r="AJ194" s="51">
        <f t="shared" si="472"/>
        <v>-4.0819288004505614</v>
      </c>
      <c r="AK194" s="11">
        <f t="shared" si="474"/>
        <v>-1401.029879402797</v>
      </c>
      <c r="AL194" s="50">
        <f t="shared" si="499"/>
        <v>-24.452584314397892</v>
      </c>
      <c r="AM194" s="32">
        <f t="shared" si="473"/>
        <v>-2.0763506577073314</v>
      </c>
    </row>
    <row r="195" spans="2:39" ht="18.649999999999999" customHeight="1" thickTop="1" thickBot="1">
      <c r="D195" s="24">
        <v>0</v>
      </c>
      <c r="E195" s="28">
        <v>0</v>
      </c>
      <c r="F195" s="26">
        <v>1</v>
      </c>
      <c r="G195" s="27">
        <v>0</v>
      </c>
      <c r="I195" s="24">
        <v>0</v>
      </c>
      <c r="J195" s="28">
        <f t="shared" ref="J195" si="585">IF(0=(1-$J$8*$K$8*$B192^2),0,-1*(1-$J$8*$K$8*$B192^2)/($B192*$K$8))</f>
        <v>-0.4787399168441363</v>
      </c>
      <c r="K195" s="26">
        <v>1</v>
      </c>
      <c r="L195" s="27">
        <v>0</v>
      </c>
      <c r="N195" s="24">
        <f t="shared" ref="N195" si="586">D195*I192+F195*I195-E195*J192-G195*J195</f>
        <v>0</v>
      </c>
      <c r="O195" s="28">
        <f t="shared" ref="O195" si="587">(D195*J192+E195*I192+F195*J195+G195*I195)</f>
        <v>-0.4787399168441363</v>
      </c>
      <c r="P195" s="26">
        <f t="shared" ref="P195" si="588">D195*K192+F195*K195-E195*L192-G195*L195</f>
        <v>1</v>
      </c>
      <c r="Q195" s="27">
        <f t="shared" ref="Q195" si="589">(D195*L192+E195*K192+F195*L195+G195*K195)</f>
        <v>0</v>
      </c>
      <c r="S195" s="24">
        <v>0</v>
      </c>
      <c r="T195" s="28">
        <v>0</v>
      </c>
      <c r="U195" s="26">
        <v>1</v>
      </c>
      <c r="V195" s="27">
        <v>0</v>
      </c>
      <c r="X195" s="24">
        <f t="shared" ref="X195" si="590">N195*S192+P195*S195-O195*T192-Q195*T195</f>
        <v>0</v>
      </c>
      <c r="Y195" s="28">
        <f t="shared" ref="Y195" si="591">(N195*T192+O195*S192+P195*T195+Q195*S195)</f>
        <v>-0.4787399168441363</v>
      </c>
      <c r="Z195" s="26">
        <f t="shared" ref="Z195" si="592">N195*U192+P195*U195-O195*V192-Q195*V195</f>
        <v>-2.6053167537544049</v>
      </c>
      <c r="AA195" s="27">
        <f t="shared" ref="AA195" si="593">(N195*V192+O195*U192+P195*V195+Q195*U195)</f>
        <v>0</v>
      </c>
      <c r="AB195" s="8"/>
      <c r="AC195" s="39">
        <f t="shared" ref="AC195" si="594">(180/PI())*ATAN(-1*(($X$8*Y192+AA192+$X$8*Y195+AA195)/($X$8*X192+Z192+$X$8*X195+Z195)))</f>
        <v>65.830393348839905</v>
      </c>
      <c r="AE195" s="218">
        <f t="shared" ref="AE195" si="595">20*LOG(((($X$8*X192+Z192-$X$8*Y195-Z195)^2+($X$8*Y192+AA192-$X$8*Y195-AA195)^2)/(($X$8*X192+Z192+$X$8*X195+Z195)^2+($X$8*Y192+AA192+$X$8*Y195+AA195)^2))^0.5)</f>
        <v>-0.10231089360287589</v>
      </c>
      <c r="AF195" s="105"/>
      <c r="AG195" s="45">
        <f t="shared" si="469"/>
        <v>0.98149999999999105</v>
      </c>
      <c r="AH195" s="49">
        <f t="shared" si="470"/>
        <v>-3.9524564739719992</v>
      </c>
      <c r="AI195" s="50">
        <f t="shared" si="471"/>
        <v>34.357249909143945</v>
      </c>
      <c r="AJ195" s="51">
        <f t="shared" si="472"/>
        <v>-3.9524564739719992</v>
      </c>
      <c r="AK195" s="11">
        <f t="shared" si="474"/>
        <v>-1439.4402482294902</v>
      </c>
      <c r="AL195" s="50">
        <f t="shared" si="499"/>
        <v>-25.122971717329079</v>
      </c>
      <c r="AM195" s="32">
        <f t="shared" si="473"/>
        <v>-2.1581576863124114</v>
      </c>
    </row>
    <row r="196" spans="2:39" ht="18.649999999999999" customHeight="1">
      <c r="AE196" s="33"/>
      <c r="AF196" s="105"/>
      <c r="AG196" s="45">
        <f t="shared" si="469"/>
        <v>0.98199999999999099</v>
      </c>
      <c r="AH196" s="49">
        <f t="shared" si="470"/>
        <v>-3.8226755257633362</v>
      </c>
      <c r="AI196" s="50">
        <f t="shared" si="471"/>
        <v>33.63752978502928</v>
      </c>
      <c r="AJ196" s="51">
        <f t="shared" si="472"/>
        <v>-3.8226755257633362</v>
      </c>
      <c r="AK196" s="11">
        <f t="shared" si="474"/>
        <v>-1479.0100093398232</v>
      </c>
      <c r="AL196" s="50">
        <f t="shared" si="499"/>
        <v>-25.813594332932002</v>
      </c>
      <c r="AM196" s="32">
        <f t="shared" si="473"/>
        <v>-2.2443055091278539</v>
      </c>
    </row>
    <row r="197" spans="2:39" ht="18.649999999999999" customHeight="1" thickBot="1">
      <c r="E197" s="21" t="s">
        <v>0</v>
      </c>
      <c r="J197" s="21" t="s">
        <v>1</v>
      </c>
      <c r="O197" s="21" t="s">
        <v>2</v>
      </c>
      <c r="T197" s="21" t="s">
        <v>3</v>
      </c>
      <c r="Y197" s="21" t="s">
        <v>4</v>
      </c>
      <c r="AF197" s="105"/>
      <c r="AG197" s="45">
        <f t="shared" si="469"/>
        <v>0.98249999999999094</v>
      </c>
      <c r="AH197" s="49">
        <f t="shared" si="470"/>
        <v>-3.6926517319390095</v>
      </c>
      <c r="AI197" s="50">
        <f t="shared" si="471"/>
        <v>32.898024780359449</v>
      </c>
      <c r="AJ197" s="51">
        <f t="shared" si="472"/>
        <v>-3.6926517319390095</v>
      </c>
      <c r="AK197" s="11">
        <f t="shared" si="474"/>
        <v>-1519.7527168343581</v>
      </c>
      <c r="AL197" s="50">
        <f t="shared" si="499"/>
        <v>-26.524688724888605</v>
      </c>
      <c r="AM197" s="32">
        <f t="shared" si="473"/>
        <v>-2.3350776727518983</v>
      </c>
    </row>
    <row r="198" spans="2:39" ht="18.649999999999999" customHeight="1" thickBot="1">
      <c r="B198" s="20"/>
      <c r="D198" s="235" t="s">
        <v>6</v>
      </c>
      <c r="E198" s="236"/>
      <c r="F198" s="237" t="s">
        <v>7</v>
      </c>
      <c r="G198" s="238"/>
      <c r="I198" s="235" t="s">
        <v>8</v>
      </c>
      <c r="J198" s="236"/>
      <c r="K198" s="237" t="s">
        <v>9</v>
      </c>
      <c r="L198" s="238"/>
      <c r="N198" s="235" t="s">
        <v>10</v>
      </c>
      <c r="O198" s="236"/>
      <c r="P198" s="237" t="s">
        <v>11</v>
      </c>
      <c r="Q198" s="238"/>
      <c r="S198" s="235" t="s">
        <v>6</v>
      </c>
      <c r="T198" s="236"/>
      <c r="U198" s="237" t="s">
        <v>7</v>
      </c>
      <c r="V198" s="238"/>
      <c r="X198" s="235" t="s">
        <v>10</v>
      </c>
      <c r="Y198" s="236"/>
      <c r="Z198" s="237" t="s">
        <v>11</v>
      </c>
      <c r="AA198" s="238"/>
      <c r="AB198" s="4"/>
      <c r="AC198" s="212" t="s">
        <v>70</v>
      </c>
      <c r="AE198" s="213" t="s">
        <v>37</v>
      </c>
      <c r="AF198" s="105"/>
      <c r="AG198" s="45">
        <f t="shared" si="469"/>
        <v>0.98299999999999088</v>
      </c>
      <c r="AH198" s="49">
        <f t="shared" si="470"/>
        <v>-3.5624570413393735</v>
      </c>
      <c r="AI198" s="50">
        <f t="shared" si="471"/>
        <v>32.138148421942354</v>
      </c>
      <c r="AJ198" s="51">
        <f t="shared" si="472"/>
        <v>-3.5624570413393735</v>
      </c>
      <c r="AK198" s="11">
        <f t="shared" si="474"/>
        <v>-1561.6782715291977</v>
      </c>
      <c r="AL198" s="50">
        <f t="shared" si="499"/>
        <v>-27.256427695038518</v>
      </c>
      <c r="AM198" s="32">
        <f t="shared" si="473"/>
        <v>-2.4307792359224729</v>
      </c>
    </row>
    <row r="199" spans="2:39" ht="18.649999999999999" customHeight="1" thickTop="1" thickBot="1">
      <c r="B199" s="40">
        <f t="shared" ref="B199" si="596">B192+$E$5</f>
        <v>0.91249999999999865</v>
      </c>
      <c r="D199" s="24">
        <v>1</v>
      </c>
      <c r="E199" s="25">
        <v>0</v>
      </c>
      <c r="F199" s="26">
        <v>0</v>
      </c>
      <c r="G199" s="27">
        <f t="shared" ref="G199" si="597">-1/($E$8*$B199)</f>
        <v>-7.5267198554869896</v>
      </c>
      <c r="I199" s="24">
        <v>1</v>
      </c>
      <c r="J199" s="28">
        <v>0</v>
      </c>
      <c r="K199" s="26">
        <v>0</v>
      </c>
      <c r="L199" s="27">
        <v>0</v>
      </c>
      <c r="N199" s="24">
        <f t="shared" ref="N199" si="598">D199*I199+F199*I202-E199*J199-G199*J202</f>
        <v>-2.5948579752245378</v>
      </c>
      <c r="O199" s="28">
        <f t="shared" ref="O199" si="599">(D199*J199+E199*I199+F199*J202+G199*I202)</f>
        <v>0</v>
      </c>
      <c r="P199" s="26">
        <f t="shared" ref="P199" si="600">D199*K199+F199*K202-E199*L199-G199*L202</f>
        <v>0</v>
      </c>
      <c r="Q199" s="27">
        <f t="shared" ref="Q199" si="601">(D199*L199+E199*K199+F199*L202+G199*K202)</f>
        <v>-7.5267198554869896</v>
      </c>
      <c r="S199" s="24">
        <v>1</v>
      </c>
      <c r="T199" s="25">
        <v>0</v>
      </c>
      <c r="U199" s="26">
        <v>0</v>
      </c>
      <c r="V199" s="27">
        <f t="shared" ref="V199" si="602">-1/($T$8*$B199)</f>
        <v>-7.5267198554869896</v>
      </c>
      <c r="X199" s="24">
        <f t="shared" ref="X199" si="603">N199*S199+P199*S202-O199*T199-Q199*T202</f>
        <v>-2.5948579752245378</v>
      </c>
      <c r="Y199" s="28">
        <f t="shared" ref="Y199" si="604">(N199*T199+O199*S199+P199*T202+Q199*S202)</f>
        <v>0</v>
      </c>
      <c r="Z199" s="26">
        <f t="shared" ref="Z199" si="605">N199*U199+P199*U202-O199*V199-Q199*V202</f>
        <v>0</v>
      </c>
      <c r="AA199" s="27">
        <f t="shared" ref="AA199" si="606">(N199*V199+O199*U199+P199*V202+Q199*U202)</f>
        <v>12.004049188804307</v>
      </c>
      <c r="AB199" s="8"/>
      <c r="AC199" s="214">
        <f t="shared" ref="AC199" si="607">20*LOG((2*$X$8)/(($X$8*X199+Z199+$Z$8*X202+Z202)^2+($X$8*Y199+AA199+$X$8*Y202+AA202)^2)^0.5)</f>
        <v>-16.014947334494149</v>
      </c>
      <c r="AE199" s="215">
        <f t="shared" ref="AE199" si="608">((X199^2+Y199^2)/(X202^2+Y202^2))^0.5</f>
        <v>5.4329737583225066</v>
      </c>
      <c r="AF199" s="105"/>
      <c r="AG199" s="45">
        <f t="shared" si="469"/>
        <v>0.98349999999999083</v>
      </c>
      <c r="AH199" s="49">
        <f t="shared" si="470"/>
        <v>-3.4321699702874198</v>
      </c>
      <c r="AI199" s="50">
        <f t="shared" si="471"/>
        <v>31.357309286177841</v>
      </c>
      <c r="AJ199" s="51">
        <f t="shared" si="472"/>
        <v>-3.4321699702874198</v>
      </c>
      <c r="AK199" s="11">
        <f t="shared" si="474"/>
        <v>-1604.7923085427406</v>
      </c>
      <c r="AL199" s="50">
        <f t="shared" si="499"/>
        <v>-28.008909594751543</v>
      </c>
      <c r="AM199" s="32">
        <f t="shared" si="473"/>
        <v>-2.5317386054171944</v>
      </c>
    </row>
    <row r="200" spans="2:39" ht="18.649999999999999" customHeight="1" thickBot="1">
      <c r="D200" s="30"/>
      <c r="G200" s="31"/>
      <c r="I200" s="30"/>
      <c r="K200" s="239" t="s">
        <v>15</v>
      </c>
      <c r="L200" s="240"/>
      <c r="N200" s="30"/>
      <c r="P200" s="239" t="s">
        <v>17</v>
      </c>
      <c r="Q200" s="240"/>
      <c r="S200" s="30"/>
      <c r="V200" s="31"/>
      <c r="X200" s="30"/>
      <c r="AA200" s="31"/>
      <c r="AE200" s="216"/>
      <c r="AF200" s="105"/>
      <c r="AG200" s="45">
        <f t="shared" si="469"/>
        <v>0.98399999999999077</v>
      </c>
      <c r="AH200" s="49">
        <f t="shared" si="470"/>
        <v>-3.3018760052520664</v>
      </c>
      <c r="AI200" s="50">
        <f t="shared" si="471"/>
        <v>30.554913131906559</v>
      </c>
      <c r="AJ200" s="51">
        <f t="shared" si="472"/>
        <v>-3.3018760052520664</v>
      </c>
      <c r="AK200" s="11">
        <f t="shared" si="474"/>
        <v>-1649.0955254933551</v>
      </c>
      <c r="AL200" s="50">
        <f t="shared" si="499"/>
        <v>-28.782146599765131</v>
      </c>
      <c r="AM200" s="32">
        <f t="shared" si="473"/>
        <v>-2.6383095481500844</v>
      </c>
    </row>
    <row r="201" spans="2:39" ht="18.649999999999999" customHeight="1" thickBot="1">
      <c r="D201" s="235" t="s">
        <v>12</v>
      </c>
      <c r="E201" s="236"/>
      <c r="F201" s="237" t="s">
        <v>13</v>
      </c>
      <c r="G201" s="238"/>
      <c r="I201" s="235" t="s">
        <v>14</v>
      </c>
      <c r="J201" s="236"/>
      <c r="K201" s="241"/>
      <c r="L201" s="242"/>
      <c r="N201" s="235" t="s">
        <v>16</v>
      </c>
      <c r="O201" s="236"/>
      <c r="P201" s="241"/>
      <c r="Q201" s="242"/>
      <c r="S201" s="235" t="s">
        <v>12</v>
      </c>
      <c r="T201" s="236"/>
      <c r="U201" s="237" t="s">
        <v>13</v>
      </c>
      <c r="V201" s="238"/>
      <c r="X201" s="235" t="s">
        <v>16</v>
      </c>
      <c r="Y201" s="236"/>
      <c r="Z201" s="237" t="s">
        <v>17</v>
      </c>
      <c r="AA201" s="238"/>
      <c r="AB201" s="4"/>
      <c r="AC201" s="37" t="s">
        <v>71</v>
      </c>
      <c r="AE201" s="217" t="s">
        <v>72</v>
      </c>
      <c r="AF201" s="105"/>
      <c r="AG201" s="45">
        <f t="shared" si="469"/>
        <v>0.98449999999999072</v>
      </c>
      <c r="AH201" s="49">
        <f t="shared" si="470"/>
        <v>-3.1716680100962829</v>
      </c>
      <c r="AI201" s="50">
        <f t="shared" si="471"/>
        <v>29.730365369159973</v>
      </c>
      <c r="AJ201" s="51">
        <f t="shared" si="472"/>
        <v>-3.1716680100962829</v>
      </c>
      <c r="AK201" s="11">
        <f t="shared" si="474"/>
        <v>-1694.5829501104886</v>
      </c>
      <c r="AL201" s="50">
        <f t="shared" si="499"/>
        <v>-29.576051927586832</v>
      </c>
      <c r="AM201" s="32">
        <f t="shared" si="473"/>
        <v>-2.7508733993551204</v>
      </c>
    </row>
    <row r="202" spans="2:39" ht="18.649999999999999" customHeight="1" thickTop="1" thickBot="1">
      <c r="D202" s="24">
        <v>0</v>
      </c>
      <c r="E202" s="28">
        <v>0</v>
      </c>
      <c r="F202" s="26">
        <v>1</v>
      </c>
      <c r="G202" s="27">
        <v>0</v>
      </c>
      <c r="I202" s="24">
        <v>0</v>
      </c>
      <c r="J202" s="28">
        <f t="shared" ref="J202" si="609">IF(0=(1-$J$8*$K$8*$B199^2),0,-1*(1-$J$8*$K$8*$B199^2)/($B199*$K$8))</f>
        <v>-0.47761283058833143</v>
      </c>
      <c r="K202" s="26">
        <v>1</v>
      </c>
      <c r="L202" s="27">
        <v>0</v>
      </c>
      <c r="N202" s="24">
        <f t="shared" ref="N202" si="610">D202*I199+F202*I202-E202*J199-G202*J202</f>
        <v>0</v>
      </c>
      <c r="O202" s="28">
        <f t="shared" ref="O202" si="611">(D202*J199+E202*I199+F202*J202+G202*I202)</f>
        <v>-0.47761283058833143</v>
      </c>
      <c r="P202" s="26">
        <f t="shared" ref="P202" si="612">D202*K199+F202*K202-E202*L199-G202*L202</f>
        <v>1</v>
      </c>
      <c r="Q202" s="27">
        <f t="shared" ref="Q202" si="613">(D202*L199+E202*K199+F202*L202+G202*K202)</f>
        <v>0</v>
      </c>
      <c r="S202" s="24">
        <v>0</v>
      </c>
      <c r="T202" s="28">
        <v>0</v>
      </c>
      <c r="U202" s="26">
        <v>1</v>
      </c>
      <c r="V202" s="27">
        <v>0</v>
      </c>
      <c r="X202" s="24">
        <f t="shared" ref="X202" si="614">N202*S199+P202*S202-O202*T199-Q202*T202</f>
        <v>0</v>
      </c>
      <c r="Y202" s="28">
        <f t="shared" ref="Y202" si="615">(N202*T199+O202*S199+P202*T202+Q202*S202)</f>
        <v>-0.47761283058833143</v>
      </c>
      <c r="Z202" s="26">
        <f t="shared" ref="Z202" si="616">N202*U199+P202*U202-O202*V199-Q202*V202</f>
        <v>-2.5948579752245378</v>
      </c>
      <c r="AA202" s="27">
        <f t="shared" ref="AA202" si="617">(N202*V199+O202*U199+P202*V202+Q202*U202)</f>
        <v>0</v>
      </c>
      <c r="AB202" s="8"/>
      <c r="AC202" s="39">
        <f t="shared" ref="AC202" si="618">(180/PI())*ATAN(-1*(($X$8*Y199+AA199+$X$8*Y202+AA202)/($X$8*X199+Z199+$X$8*X202+Z202)))</f>
        <v>65.760600318082652</v>
      </c>
      <c r="AE202" s="218">
        <f t="shared" ref="AE202" si="619">20*LOG(((($X$8*X199+Z199-$X$8*Y202-Z202)^2+($X$8*Y199+AA199-$X$8*Y202-AA202)^2)/(($X$8*X199+Z199+$X$8*X202+Z202)^2+($X$8*Y199+AA199+$X$8*Y202+AA202)^2))^0.5)</f>
        <v>-0.10374449034460037</v>
      </c>
      <c r="AF202" s="105"/>
      <c r="AG202" s="45">
        <f t="shared" si="469"/>
        <v>0.98499999999999066</v>
      </c>
      <c r="AH202" s="49">
        <f t="shared" si="470"/>
        <v>-3.0416466338072183</v>
      </c>
      <c r="AI202" s="50">
        <f t="shared" si="471"/>
        <v>28.883073894104822</v>
      </c>
      <c r="AJ202" s="51">
        <f t="shared" si="472"/>
        <v>-3.0416466338072183</v>
      </c>
      <c r="AK202" s="11">
        <f t="shared" si="474"/>
        <v>-1741.243147168042</v>
      </c>
      <c r="AL202" s="50">
        <f t="shared" si="499"/>
        <v>-30.390425995870508</v>
      </c>
      <c r="AM202" s="32">
        <f t="shared" si="473"/>
        <v>-2.8698414895742226</v>
      </c>
    </row>
    <row r="203" spans="2:39" ht="18.649999999999999" customHeight="1">
      <c r="AE203" s="33"/>
      <c r="AF203" s="105"/>
      <c r="AG203" s="45">
        <f t="shared" si="469"/>
        <v>0.98549999999999061</v>
      </c>
      <c r="AH203" s="49">
        <f t="shared" si="470"/>
        <v>-2.9119207137282368</v>
      </c>
      <c r="AI203" s="50">
        <f t="shared" si="471"/>
        <v>28.012452320520897</v>
      </c>
      <c r="AJ203" s="51">
        <f t="shared" si="472"/>
        <v>-2.9119207137282368</v>
      </c>
      <c r="AK203" s="11">
        <f t="shared" si="474"/>
        <v>-1789.0573660747416</v>
      </c>
      <c r="AL203" s="50">
        <f t="shared" si="499"/>
        <v>-31.224941545061743</v>
      </c>
      <c r="AM203" s="32">
        <f t="shared" si="473"/>
        <v>-2.9956578164929488</v>
      </c>
    </row>
    <row r="204" spans="2:39" ht="18.649999999999999" customHeight="1" thickBot="1">
      <c r="E204" s="21" t="s">
        <v>0</v>
      </c>
      <c r="J204" s="21" t="s">
        <v>1</v>
      </c>
      <c r="O204" s="21" t="s">
        <v>2</v>
      </c>
      <c r="T204" s="21" t="s">
        <v>3</v>
      </c>
      <c r="Y204" s="21" t="s">
        <v>4</v>
      </c>
      <c r="AF204" s="105"/>
      <c r="AG204" s="45">
        <f t="shared" si="469"/>
        <v>0.98599999999999055</v>
      </c>
      <c r="AH204" s="49">
        <f t="shared" si="470"/>
        <v>-2.7826076683389918</v>
      </c>
      <c r="AI204" s="50">
        <f t="shared" si="471"/>
        <v>27.117923637483624</v>
      </c>
      <c r="AJ204" s="51">
        <f t="shared" si="472"/>
        <v>-2.7826076683389918</v>
      </c>
      <c r="AK204" s="11">
        <f t="shared" si="474"/>
        <v>-1837.9986322323098</v>
      </c>
      <c r="AL204" s="50">
        <f t="shared" si="499"/>
        <v>-32.079127779606175</v>
      </c>
      <c r="AM204" s="32">
        <f t="shared" si="473"/>
        <v>-3.1288019915825718</v>
      </c>
    </row>
    <row r="205" spans="2:39" ht="18.649999999999999" customHeight="1" thickBot="1">
      <c r="B205" s="20"/>
      <c r="D205" s="235" t="s">
        <v>6</v>
      </c>
      <c r="E205" s="236"/>
      <c r="F205" s="237" t="s">
        <v>7</v>
      </c>
      <c r="G205" s="238"/>
      <c r="I205" s="235" t="s">
        <v>8</v>
      </c>
      <c r="J205" s="236"/>
      <c r="K205" s="237" t="s">
        <v>9</v>
      </c>
      <c r="L205" s="238"/>
      <c r="N205" s="235" t="s">
        <v>10</v>
      </c>
      <c r="O205" s="236"/>
      <c r="P205" s="237" t="s">
        <v>11</v>
      </c>
      <c r="Q205" s="238"/>
      <c r="S205" s="235" t="s">
        <v>6</v>
      </c>
      <c r="T205" s="236"/>
      <c r="U205" s="237" t="s">
        <v>7</v>
      </c>
      <c r="V205" s="238"/>
      <c r="X205" s="235" t="s">
        <v>10</v>
      </c>
      <c r="Y205" s="236"/>
      <c r="Z205" s="237" t="s">
        <v>11</v>
      </c>
      <c r="AA205" s="238"/>
      <c r="AB205" s="4"/>
      <c r="AC205" s="212" t="s">
        <v>70</v>
      </c>
      <c r="AE205" s="213" t="s">
        <v>37</v>
      </c>
      <c r="AF205" s="105"/>
      <c r="AG205" s="45">
        <f t="shared" si="469"/>
        <v>0.9864999999999905</v>
      </c>
      <c r="AH205" s="49">
        <f t="shared" si="470"/>
        <v>-2.6538338725632342</v>
      </c>
      <c r="AI205" s="50">
        <f t="shared" si="471"/>
        <v>26.198924321367571</v>
      </c>
      <c r="AJ205" s="51">
        <f t="shared" si="472"/>
        <v>-2.6538338725632342</v>
      </c>
      <c r="AK205" s="11">
        <f t="shared" si="474"/>
        <v>-1888.03078745533</v>
      </c>
      <c r="AL205" s="50">
        <f t="shared" si="499"/>
        <v>-32.95235362011676</v>
      </c>
      <c r="AM205" s="32">
        <f t="shared" si="473"/>
        <v>-3.2697924961139591</v>
      </c>
    </row>
    <row r="206" spans="2:39" ht="18.649999999999999" customHeight="1" thickTop="1" thickBot="1">
      <c r="B206" s="40">
        <f t="shared" ref="B206" si="620">B199+$E$5</f>
        <v>0.91299999999999859</v>
      </c>
      <c r="D206" s="24">
        <v>1</v>
      </c>
      <c r="E206" s="25">
        <v>0</v>
      </c>
      <c r="F206" s="26">
        <v>0</v>
      </c>
      <c r="G206" s="27">
        <f t="shared" ref="G206" si="621">-1/($E$8*$B206)</f>
        <v>-7.5225978840436785</v>
      </c>
      <c r="I206" s="24">
        <v>1</v>
      </c>
      <c r="J206" s="28">
        <v>0</v>
      </c>
      <c r="K206" s="26">
        <v>0</v>
      </c>
      <c r="L206" s="27">
        <v>0</v>
      </c>
      <c r="N206" s="24">
        <f t="shared" ref="N206" si="622">D206*I206+F206*I209-E206*J206-G206*J209</f>
        <v>-2.5844163750863767</v>
      </c>
      <c r="O206" s="28">
        <f t="shared" ref="O206" si="623">(D206*J206+E206*I206+F206*J209+G206*I209)</f>
        <v>0</v>
      </c>
      <c r="P206" s="26">
        <f t="shared" ref="P206" si="624">D206*K206+F206*K209-E206*L206-G206*L209</f>
        <v>0</v>
      </c>
      <c r="Q206" s="27">
        <f t="shared" ref="Q206" si="625">(D206*L206+E206*K206+F206*L209+G206*K209)</f>
        <v>-7.5225978840436785</v>
      </c>
      <c r="S206" s="24">
        <v>1</v>
      </c>
      <c r="T206" s="25">
        <v>0</v>
      </c>
      <c r="U206" s="26">
        <v>0</v>
      </c>
      <c r="V206" s="27">
        <f t="shared" ref="V206" si="626">-1/($T$8*$B206)</f>
        <v>-7.5225978840436785</v>
      </c>
      <c r="X206" s="24">
        <f t="shared" ref="X206" si="627">N206*S206+P206*S209-O206*T206-Q206*T209</f>
        <v>-2.5844163750863767</v>
      </c>
      <c r="Y206" s="28">
        <f t="shared" ref="Y206" si="628">(N206*T206+O206*S206+P206*T209+Q206*S209)</f>
        <v>0</v>
      </c>
      <c r="Z206" s="26">
        <f t="shared" ref="Z206" si="629">N206*U206+P206*U209-O206*V206-Q206*V209</f>
        <v>0</v>
      </c>
      <c r="AA206" s="27">
        <f t="shared" ref="AA206" si="630">(N206*V206+O206*U206+P206*V209+Q206*U209)</f>
        <v>11.918927270668933</v>
      </c>
      <c r="AB206" s="8"/>
      <c r="AC206" s="214">
        <f t="shared" ref="AC206" si="631">20*LOG((2*$X$8)/(($X$8*X206+Z206+$Z$8*X209+Z209)^2+($X$8*Y206+AA206+$X$8*Y209+AA209)^2)^0.5)</f>
        <v>-15.956237431357296</v>
      </c>
      <c r="AE206" s="215">
        <f t="shared" ref="AE206" si="632">((X206^2+Y206^2)/(X209^2+Y209^2))^0.5</f>
        <v>5.4239025604953923</v>
      </c>
      <c r="AF206" s="105"/>
      <c r="AG206" s="45">
        <f t="shared" si="469"/>
        <v>0.98699999999999044</v>
      </c>
      <c r="AH206" s="49">
        <f t="shared" si="470"/>
        <v>-2.5257350074331226</v>
      </c>
      <c r="AI206" s="50">
        <f t="shared" si="471"/>
        <v>25.25490892764001</v>
      </c>
      <c r="AJ206" s="51">
        <f t="shared" si="472"/>
        <v>-2.5257350074331226</v>
      </c>
      <c r="AK206" s="11">
        <f t="shared" si="474"/>
        <v>-1939.1074873542568</v>
      </c>
      <c r="AL206" s="50">
        <f t="shared" si="499"/>
        <v>-33.84381020440609</v>
      </c>
      <c r="AM206" s="32">
        <f t="shared" si="473"/>
        <v>-3.4191902865152644</v>
      </c>
    </row>
    <row r="207" spans="2:39" ht="18.649999999999999" customHeight="1" thickBot="1">
      <c r="D207" s="30"/>
      <c r="G207" s="31"/>
      <c r="I207" s="30"/>
      <c r="K207" s="239" t="s">
        <v>15</v>
      </c>
      <c r="L207" s="240"/>
      <c r="N207" s="30"/>
      <c r="P207" s="239" t="s">
        <v>17</v>
      </c>
      <c r="Q207" s="240"/>
      <c r="S207" s="30"/>
      <c r="V207" s="31"/>
      <c r="X207" s="30"/>
      <c r="AA207" s="31"/>
      <c r="AE207" s="216"/>
      <c r="AF207" s="105"/>
      <c r="AG207" s="45">
        <f t="shared" si="469"/>
        <v>0.98749999999999039</v>
      </c>
      <c r="AH207" s="49">
        <f t="shared" si="470"/>
        <v>-2.3984563747182155</v>
      </c>
      <c r="AI207" s="50">
        <f t="shared" si="471"/>
        <v>24.285355183962988</v>
      </c>
      <c r="AJ207" s="51">
        <f t="shared" si="472"/>
        <v>-2.3984563747182155</v>
      </c>
      <c r="AK207" s="11">
        <f t="shared" si="474"/>
        <v>-1991.171166628887</v>
      </c>
      <c r="AL207" s="50">
        <f t="shared" si="499"/>
        <v>-34.75249282845072</v>
      </c>
      <c r="AM207" s="32">
        <f t="shared" si="473"/>
        <v>-3.5776027953571488</v>
      </c>
    </row>
    <row r="208" spans="2:39" ht="18.649999999999999" customHeight="1" thickBot="1">
      <c r="D208" s="235" t="s">
        <v>12</v>
      </c>
      <c r="E208" s="236"/>
      <c r="F208" s="237" t="s">
        <v>13</v>
      </c>
      <c r="G208" s="238"/>
      <c r="I208" s="235" t="s">
        <v>14</v>
      </c>
      <c r="J208" s="236"/>
      <c r="K208" s="241"/>
      <c r="L208" s="242"/>
      <c r="N208" s="235" t="s">
        <v>16</v>
      </c>
      <c r="O208" s="236"/>
      <c r="P208" s="241"/>
      <c r="Q208" s="242"/>
      <c r="S208" s="235" t="s">
        <v>12</v>
      </c>
      <c r="T208" s="236"/>
      <c r="U208" s="237" t="s">
        <v>13</v>
      </c>
      <c r="V208" s="238"/>
      <c r="X208" s="235" t="s">
        <v>16</v>
      </c>
      <c r="Y208" s="236"/>
      <c r="Z208" s="237" t="s">
        <v>17</v>
      </c>
      <c r="AA208" s="238"/>
      <c r="AB208" s="4"/>
      <c r="AC208" s="37" t="s">
        <v>71</v>
      </c>
      <c r="AE208" s="217" t="s">
        <v>72</v>
      </c>
      <c r="AF208" s="105"/>
      <c r="AG208" s="45">
        <f t="shared" si="469"/>
        <v>0.98799999999999033</v>
      </c>
      <c r="AH208" s="49">
        <f t="shared" si="470"/>
        <v>-2.2721531658609431</v>
      </c>
      <c r="AI208" s="50">
        <f t="shared" si="471"/>
        <v>23.289769600648654</v>
      </c>
      <c r="AJ208" s="51">
        <f t="shared" si="472"/>
        <v>-2.2721531658609431</v>
      </c>
      <c r="AK208" s="11">
        <f t="shared" si="474"/>
        <v>-2044.1519867717921</v>
      </c>
      <c r="AL208" s="50">
        <f t="shared" si="499"/>
        <v>-35.677182580351342</v>
      </c>
      <c r="AM208" s="32">
        <f t="shared" si="473"/>
        <v>-3.7456883815500945</v>
      </c>
    </row>
    <row r="209" spans="2:39" ht="18.649999999999999" customHeight="1" thickTop="1" thickBot="1">
      <c r="D209" s="24">
        <v>0</v>
      </c>
      <c r="E209" s="28">
        <v>0</v>
      </c>
      <c r="F209" s="26">
        <v>1</v>
      </c>
      <c r="G209" s="27">
        <v>0</v>
      </c>
      <c r="I209" s="24">
        <v>0</v>
      </c>
      <c r="J209" s="28">
        <f t="shared" ref="J209" si="633">IF(0=(1-$J$8*$K$8*$B206^2),0,-1*(1-$J$8*$K$8*$B206^2)/($B206*$K$8))</f>
        <v>-0.47648650510608159</v>
      </c>
      <c r="K209" s="26">
        <v>1</v>
      </c>
      <c r="L209" s="27">
        <v>0</v>
      </c>
      <c r="N209" s="24">
        <f t="shared" ref="N209" si="634">D209*I206+F209*I209-E209*J206-G209*J209</f>
        <v>0</v>
      </c>
      <c r="O209" s="28">
        <f t="shared" ref="O209" si="635">(D209*J206+E209*I206+F209*J209+G209*I209)</f>
        <v>-0.47648650510608159</v>
      </c>
      <c r="P209" s="26">
        <f t="shared" ref="P209" si="636">D209*K206+F209*K209-E209*L206-G209*L209</f>
        <v>1</v>
      </c>
      <c r="Q209" s="27">
        <f t="shared" ref="Q209" si="637">(D209*L206+E209*K206+F209*L209+G209*K209)</f>
        <v>0</v>
      </c>
      <c r="S209" s="24">
        <v>0</v>
      </c>
      <c r="T209" s="28">
        <v>0</v>
      </c>
      <c r="U209" s="26">
        <v>1</v>
      </c>
      <c r="V209" s="27">
        <v>0</v>
      </c>
      <c r="X209" s="24">
        <f t="shared" ref="X209" si="638">N209*S206+P209*S209-O209*T206-Q209*T209</f>
        <v>0</v>
      </c>
      <c r="Y209" s="28">
        <f t="shared" ref="Y209" si="639">(N209*T206+O209*S206+P209*T209+Q209*S209)</f>
        <v>-0.47648650510608159</v>
      </c>
      <c r="Z209" s="26">
        <f t="shared" ref="Z209" si="640">N209*U206+P209*U209-O209*V206-Q209*V209</f>
        <v>-2.5844163750863767</v>
      </c>
      <c r="AA209" s="27">
        <f t="shared" ref="AA209" si="641">(N209*V206+O209*U206+P209*V209+Q209*U209)</f>
        <v>0</v>
      </c>
      <c r="AB209" s="8"/>
      <c r="AC209" s="39">
        <f t="shared" ref="AC209" si="642">(180/PI())*ATAN(-1*(($X$8*Y206+AA206+$X$8*Y209+AA209)/($X$8*X206+Z206+$X$8*X209+Z209)))</f>
        <v>65.690132132685733</v>
      </c>
      <c r="AE209" s="218">
        <f t="shared" ref="AE209" si="643">20*LOG(((($X$8*X206+Z206-$X$8*Y209-Z209)^2+($X$8*Y206+AA206-$X$8*Y209-AA209)^2)/(($X$8*X206+Z206+$X$8*X209+Z209)^2+($X$8*Y206+AA206+$X$8*Y209+AA209)^2))^0.5)</f>
        <v>-0.10520404336449428</v>
      </c>
      <c r="AF209" s="105"/>
      <c r="AG209" s="45">
        <f t="shared" si="469"/>
        <v>0.98849999999999028</v>
      </c>
      <c r="AH209" s="49">
        <f t="shared" si="470"/>
        <v>-2.1469906732761213</v>
      </c>
      <c r="AI209" s="50">
        <f t="shared" si="471"/>
        <v>22.267693607262871</v>
      </c>
      <c r="AJ209" s="51">
        <f t="shared" si="472"/>
        <v>-2.1469906732761213</v>
      </c>
      <c r="AK209" s="11">
        <f t="shared" si="474"/>
        <v>-2097.9667846171387</v>
      </c>
      <c r="AL209" s="50">
        <f t="shared" si="499"/>
        <v>-36.616427989047793</v>
      </c>
      <c r="AM209" s="32">
        <f t="shared" si="473"/>
        <v>-3.9241612916674558</v>
      </c>
    </row>
    <row r="210" spans="2:39" ht="18.649999999999999" customHeight="1">
      <c r="AE210" s="33"/>
      <c r="AF210" s="105"/>
      <c r="AG210" s="45">
        <f t="shared" si="469"/>
        <v>0.98899999999999022</v>
      </c>
      <c r="AH210" s="49">
        <f t="shared" si="470"/>
        <v>-2.0231444308164122</v>
      </c>
      <c r="AI210" s="50">
        <f t="shared" si="471"/>
        <v>21.218710214954417</v>
      </c>
      <c r="AJ210" s="51">
        <f t="shared" si="472"/>
        <v>-2.0231444308164122</v>
      </c>
      <c r="AK210" s="11">
        <f t="shared" si="474"/>
        <v>-2152.5180445607957</v>
      </c>
      <c r="AL210" s="50">
        <f t="shared" si="499"/>
        <v>-37.568527086175905</v>
      </c>
      <c r="AM210" s="32">
        <f t="shared" si="473"/>
        <v>-4.1137972035904227</v>
      </c>
    </row>
    <row r="211" spans="2:39" ht="18.649999999999999" customHeight="1" thickBot="1">
      <c r="E211" s="21" t="s">
        <v>0</v>
      </c>
      <c r="J211" s="21" t="s">
        <v>1</v>
      </c>
      <c r="O211" s="21" t="s">
        <v>2</v>
      </c>
      <c r="T211" s="21" t="s">
        <v>3</v>
      </c>
      <c r="Y211" s="21" t="s">
        <v>4</v>
      </c>
      <c r="AF211" s="105"/>
      <c r="AG211" s="45">
        <f t="shared" si="469"/>
        <v>0.98949999999999017</v>
      </c>
      <c r="AH211" s="49">
        <f t="shared" si="470"/>
        <v>-1.9008002690282231</v>
      </c>
      <c r="AI211" s="50">
        <f t="shared" si="471"/>
        <v>20.142451192674137</v>
      </c>
      <c r="AJ211" s="51">
        <f t="shared" si="472"/>
        <v>-1.9008002690282231</v>
      </c>
      <c r="AK211" s="11">
        <f t="shared" si="474"/>
        <v>-2207.6929219548251</v>
      </c>
      <c r="AL211" s="50">
        <f t="shared" si="499"/>
        <v>-38.531510361085907</v>
      </c>
      <c r="AM211" s="32">
        <f t="shared" si="473"/>
        <v>-4.3154394336451496</v>
      </c>
    </row>
    <row r="212" spans="2:39" ht="18.649999999999999" customHeight="1" thickBot="1">
      <c r="B212" s="20"/>
      <c r="D212" s="235" t="s">
        <v>6</v>
      </c>
      <c r="E212" s="236"/>
      <c r="F212" s="237" t="s">
        <v>7</v>
      </c>
      <c r="G212" s="238"/>
      <c r="I212" s="235" t="s">
        <v>8</v>
      </c>
      <c r="J212" s="236"/>
      <c r="K212" s="237" t="s">
        <v>9</v>
      </c>
      <c r="L212" s="238"/>
      <c r="N212" s="235" t="s">
        <v>10</v>
      </c>
      <c r="O212" s="236"/>
      <c r="P212" s="237" t="s">
        <v>11</v>
      </c>
      <c r="Q212" s="238"/>
      <c r="S212" s="235" t="s">
        <v>6</v>
      </c>
      <c r="T212" s="236"/>
      <c r="U212" s="237" t="s">
        <v>7</v>
      </c>
      <c r="V212" s="238"/>
      <c r="X212" s="235" t="s">
        <v>10</v>
      </c>
      <c r="Y212" s="236"/>
      <c r="Z212" s="237" t="s">
        <v>11</v>
      </c>
      <c r="AA212" s="238"/>
      <c r="AB212" s="4"/>
      <c r="AC212" s="212" t="s">
        <v>70</v>
      </c>
      <c r="AE212" s="213" t="s">
        <v>37</v>
      </c>
      <c r="AF212" s="105"/>
      <c r="AG212" s="45">
        <f t="shared" si="469"/>
        <v>0.98999999999999011</v>
      </c>
      <c r="AH212" s="49">
        <f t="shared" si="470"/>
        <v>-1.7801542697914057</v>
      </c>
      <c r="AI212" s="50">
        <f t="shared" si="471"/>
        <v>19.038604731696847</v>
      </c>
      <c r="AJ212" s="51">
        <f t="shared" si="472"/>
        <v>-1.7801542697914057</v>
      </c>
      <c r="AK212" s="11">
        <f t="shared" si="474"/>
        <v>-2263.3623500426911</v>
      </c>
      <c r="AL212" s="50">
        <f t="shared" si="499"/>
        <v>-39.503125173921376</v>
      </c>
      <c r="AM212" s="32">
        <f t="shared" si="473"/>
        <v>-4.5300058984466274</v>
      </c>
    </row>
    <row r="213" spans="2:39" ht="18.649999999999999" customHeight="1" thickTop="1" thickBot="1">
      <c r="B213" s="40">
        <f t="shared" ref="B213" si="644">B206+$E$5</f>
        <v>0.91349999999999854</v>
      </c>
      <c r="D213" s="24">
        <v>1</v>
      </c>
      <c r="E213" s="25">
        <v>0</v>
      </c>
      <c r="F213" s="26">
        <v>0</v>
      </c>
      <c r="G213" s="27">
        <f t="shared" ref="G213" si="645">-1/($E$8*$B213)</f>
        <v>-7.5184804248843786</v>
      </c>
      <c r="I213" s="24">
        <v>1</v>
      </c>
      <c r="J213" s="28">
        <v>0</v>
      </c>
      <c r="K213" s="26">
        <v>0</v>
      </c>
      <c r="L213" s="27">
        <v>0</v>
      </c>
      <c r="N213" s="24">
        <f t="shared" ref="N213" si="646">D213*I213+F213*I216-E213*J213-G213*J216</f>
        <v>-2.5739919157401649</v>
      </c>
      <c r="O213" s="28">
        <f t="shared" ref="O213" si="647">(D213*J213+E213*I213+F213*J216+G213*I216)</f>
        <v>0</v>
      </c>
      <c r="P213" s="26">
        <f t="shared" ref="P213" si="648">D213*K213+F213*K216-E213*L213-G213*L216</f>
        <v>0</v>
      </c>
      <c r="Q213" s="27">
        <f t="shared" ref="Q213" si="649">(D213*L213+E213*K213+F213*L216+G213*K216)</f>
        <v>-7.5184804248843786</v>
      </c>
      <c r="S213" s="24">
        <v>1</v>
      </c>
      <c r="T213" s="25">
        <v>0</v>
      </c>
      <c r="U213" s="26">
        <v>0</v>
      </c>
      <c r="V213" s="27">
        <f t="shared" ref="V213" si="650">-1/($T$8*$B213)</f>
        <v>-7.5184804248843786</v>
      </c>
      <c r="X213" s="24">
        <f t="shared" ref="X213" si="651">N213*S213+P213*S216-O213*T213-Q213*T216</f>
        <v>-2.5739919157401649</v>
      </c>
      <c r="Y213" s="28">
        <f t="shared" ref="Y213" si="652">(N213*T213+O213*S213+P213*T216+Q213*S216)</f>
        <v>0</v>
      </c>
      <c r="Z213" s="26">
        <f t="shared" ref="Z213" si="653">N213*U213+P213*U216-O213*V213-Q213*V216</f>
        <v>0</v>
      </c>
      <c r="AA213" s="27">
        <f t="shared" ref="AA213" si="654">(N213*V213+O213*U213+P213*V216+Q213*U216)</f>
        <v>11.834027407418693</v>
      </c>
      <c r="AB213" s="8"/>
      <c r="AC213" s="214">
        <f t="shared" ref="AC213" si="655">20*LOG((2*$X$8)/(($X$8*X213+Z213+$Z$8*X216+Z216)^2+($X$8*Y213+AA213+$X$8*Y216+AA216)^2)^0.5)</f>
        <v>-15.897291645726611</v>
      </c>
      <c r="AE213" s="215">
        <f t="shared" ref="AE213" si="656">((X213^2+Y213^2)/(X216^2+Y216^2))^0.5</f>
        <v>5.4148157826191428</v>
      </c>
      <c r="AF213" s="105"/>
      <c r="AG213" s="45">
        <f t="shared" si="469"/>
        <v>0.99049999999999006</v>
      </c>
      <c r="AH213" s="49">
        <f t="shared" si="470"/>
        <v>-1.6614126041302921</v>
      </c>
      <c r="AI213" s="50">
        <f t="shared" si="471"/>
        <v>17.906923556675626</v>
      </c>
      <c r="AJ213" s="51">
        <f t="shared" si="472"/>
        <v>-1.6614126041302921</v>
      </c>
      <c r="AK213" s="11">
        <f t="shared" si="474"/>
        <v>-2319.3802676737073</v>
      </c>
      <c r="AL213" s="50">
        <f t="shared" si="499"/>
        <v>-40.480822276693594</v>
      </c>
      <c r="AM213" s="32">
        <f t="shared" si="473"/>
        <v>-4.7584969315434309</v>
      </c>
    </row>
    <row r="214" spans="2:39" ht="18.649999999999999" customHeight="1" thickBot="1">
      <c r="D214" s="30"/>
      <c r="G214" s="31"/>
      <c r="I214" s="30"/>
      <c r="K214" s="239" t="s">
        <v>15</v>
      </c>
      <c r="L214" s="240"/>
      <c r="N214" s="30"/>
      <c r="P214" s="239" t="s">
        <v>17</v>
      </c>
      <c r="Q214" s="240"/>
      <c r="S214" s="30"/>
      <c r="V214" s="31"/>
      <c r="X214" s="30"/>
      <c r="AA214" s="31"/>
      <c r="AE214" s="216"/>
      <c r="AF214" s="105"/>
      <c r="AG214" s="45">
        <f t="shared" si="469"/>
        <v>0.99099999999999</v>
      </c>
      <c r="AH214" s="49">
        <f t="shared" si="470"/>
        <v>-1.5447912364933294</v>
      </c>
      <c r="AI214" s="50">
        <f t="shared" si="471"/>
        <v>16.747233422838899</v>
      </c>
      <c r="AJ214" s="51">
        <f t="shared" si="472"/>
        <v>-1.5447912364933294</v>
      </c>
      <c r="AK214" s="11">
        <f t="shared" si="474"/>
        <v>-2375.5830096374298</v>
      </c>
      <c r="AL214" s="50">
        <f t="shared" si="499"/>
        <v>-41.461745172609334</v>
      </c>
      <c r="AM214" s="32">
        <f t="shared" si="473"/>
        <v>-5.0020040603825375</v>
      </c>
    </row>
    <row r="215" spans="2:39" ht="18.649999999999999" customHeight="1" thickBot="1">
      <c r="D215" s="235" t="s">
        <v>12</v>
      </c>
      <c r="E215" s="236"/>
      <c r="F215" s="237" t="s">
        <v>13</v>
      </c>
      <c r="G215" s="238"/>
      <c r="I215" s="235" t="s">
        <v>14</v>
      </c>
      <c r="J215" s="236"/>
      <c r="K215" s="241"/>
      <c r="L215" s="242"/>
      <c r="N215" s="235" t="s">
        <v>16</v>
      </c>
      <c r="O215" s="236"/>
      <c r="P215" s="241"/>
      <c r="Q215" s="242"/>
      <c r="S215" s="235" t="s">
        <v>12</v>
      </c>
      <c r="T215" s="236"/>
      <c r="U215" s="237" t="s">
        <v>13</v>
      </c>
      <c r="V215" s="238"/>
      <c r="X215" s="235" t="s">
        <v>16</v>
      </c>
      <c r="Y215" s="236"/>
      <c r="Z215" s="237" t="s">
        <v>17</v>
      </c>
      <c r="AA215" s="238"/>
      <c r="AB215" s="4"/>
      <c r="AC215" s="37" t="s">
        <v>71</v>
      </c>
      <c r="AE215" s="217" t="s">
        <v>72</v>
      </c>
      <c r="AF215" s="105"/>
      <c r="AG215" s="45">
        <f t="shared" si="469"/>
        <v>0.99149999999998994</v>
      </c>
      <c r="AH215" s="49">
        <f t="shared" si="470"/>
        <v>-1.4305154787276122</v>
      </c>
      <c r="AI215" s="50">
        <f t="shared" si="471"/>
        <v>15.559441918020315</v>
      </c>
      <c r="AJ215" s="51">
        <f t="shared" si="472"/>
        <v>-1.4305154787276122</v>
      </c>
      <c r="AK215" s="11">
        <f t="shared" si="474"/>
        <v>-2431.788905504417</v>
      </c>
      <c r="AL215" s="50">
        <f t="shared" si="499"/>
        <v>-42.442723114521336</v>
      </c>
      <c r="AM215" s="32">
        <f t="shared" si="473"/>
        <v>-5.2617198469944473</v>
      </c>
    </row>
    <row r="216" spans="2:39" ht="18.649999999999999" customHeight="1" thickTop="1" thickBot="1">
      <c r="D216" s="24">
        <v>0</v>
      </c>
      <c r="E216" s="28">
        <v>0</v>
      </c>
      <c r="F216" s="26">
        <v>1</v>
      </c>
      <c r="G216" s="27">
        <v>0</v>
      </c>
      <c r="I216" s="24">
        <v>0</v>
      </c>
      <c r="J216" s="28">
        <f t="shared" ref="J216" si="657">IF(0=(1-$J$8*$K$8*$B213^2),0,-1*(1-$J$8*$K$8*$B213^2)/($B213*$K$8))</f>
        <v>-0.47536093914816929</v>
      </c>
      <c r="K216" s="26">
        <v>1</v>
      </c>
      <c r="L216" s="27">
        <v>0</v>
      </c>
      <c r="N216" s="24">
        <f t="shared" ref="N216" si="658">D216*I213+F216*I216-E216*J213-G216*J216</f>
        <v>0</v>
      </c>
      <c r="O216" s="28">
        <f t="shared" ref="O216" si="659">(D216*J213+E216*I213+F216*J216+G216*I216)</f>
        <v>-0.47536093914816929</v>
      </c>
      <c r="P216" s="26">
        <f t="shared" ref="P216" si="660">D216*K213+F216*K216-E216*L213-G216*L216</f>
        <v>1</v>
      </c>
      <c r="Q216" s="27">
        <f t="shared" ref="Q216" si="661">(D216*L213+E216*K213+F216*L216+G216*K216)</f>
        <v>0</v>
      </c>
      <c r="S216" s="24">
        <v>0</v>
      </c>
      <c r="T216" s="28">
        <v>0</v>
      </c>
      <c r="U216" s="26">
        <v>1</v>
      </c>
      <c r="V216" s="27">
        <v>0</v>
      </c>
      <c r="X216" s="24">
        <f t="shared" ref="X216" si="662">N216*S213+P216*S216-O216*T213-Q216*T216</f>
        <v>0</v>
      </c>
      <c r="Y216" s="28">
        <f t="shared" ref="Y216" si="663">(N216*T213+O216*S213+P216*T216+Q216*S216)</f>
        <v>-0.47536093914816929</v>
      </c>
      <c r="Z216" s="26">
        <f t="shared" ref="Z216" si="664">N216*U213+P216*U216-O216*V213-Q216*V216</f>
        <v>-2.5739919157401649</v>
      </c>
      <c r="AA216" s="27">
        <f t="shared" ref="AA216" si="665">(N216*V213+O216*U213+P216*V216+Q216*U216)</f>
        <v>0</v>
      </c>
      <c r="AB216" s="8"/>
      <c r="AC216" s="39">
        <f t="shared" ref="AC216" si="666">(180/PI())*ATAN(-1*(($X$8*Y213+AA213+$X$8*Y216+AA216)/($X$8*X213+Z213+$X$8*X216+Z216)))</f>
        <v>65.618977934038554</v>
      </c>
      <c r="AE216" s="218">
        <f t="shared" ref="AE216" si="667">20*LOG(((($X$8*X213+Z213-$X$8*Y216-Z216)^2+($X$8*Y213+AA213-$X$8*Y216-AA216)^2)/(($X$8*X213+Z213+$X$8*X216+Z216)^2+($X$8*Y213+AA213+$X$8*Y216+AA216)^2))^0.5)</f>
        <v>-0.10669014803707239</v>
      </c>
      <c r="AF216" s="105"/>
      <c r="AG216" s="45">
        <f t="shared" si="469"/>
        <v>0.99199999999998989</v>
      </c>
      <c r="AH216" s="49">
        <f t="shared" si="470"/>
        <v>-1.3188193774318502</v>
      </c>
      <c r="AI216" s="50">
        <f t="shared" si="471"/>
        <v>14.343547465268241</v>
      </c>
      <c r="AJ216" s="51">
        <f t="shared" si="472"/>
        <v>-1.3188193774318502</v>
      </c>
      <c r="AK216" s="11">
        <f t="shared" si="474"/>
        <v>-2487.7981359649229</v>
      </c>
      <c r="AL216" s="50">
        <f t="shared" si="499"/>
        <v>-43.42026859756546</v>
      </c>
      <c r="AM216" s="32">
        <f t="shared" si="473"/>
        <v>-5.5389488790009933</v>
      </c>
    </row>
    <row r="217" spans="2:39" ht="18.649999999999999" customHeight="1">
      <c r="AE217" s="33"/>
      <c r="AF217" s="105"/>
      <c r="AG217" s="45">
        <f t="shared" si="469"/>
        <v>0.99249999999998983</v>
      </c>
      <c r="AH217" s="49">
        <f t="shared" si="470"/>
        <v>-1.2099449194703267</v>
      </c>
      <c r="AI217" s="50">
        <f t="shared" si="471"/>
        <v>13.099648397285916</v>
      </c>
      <c r="AJ217" s="51">
        <f t="shared" si="472"/>
        <v>-1.2099449194703267</v>
      </c>
      <c r="AK217" s="11">
        <f t="shared" si="474"/>
        <v>-2543.3928973713864</v>
      </c>
      <c r="AL217" s="50">
        <f t="shared" si="499"/>
        <v>-44.390580230968922</v>
      </c>
      <c r="AM217" s="32">
        <f t="shared" si="473"/>
        <v>-5.8351199537693157</v>
      </c>
    </row>
    <row r="218" spans="2:39" ht="18.649999999999999" customHeight="1" thickBot="1">
      <c r="E218" s="21" t="s">
        <v>0</v>
      </c>
      <c r="J218" s="21" t="s">
        <v>1</v>
      </c>
      <c r="O218" s="21" t="s">
        <v>2</v>
      </c>
      <c r="T218" s="21" t="s">
        <v>3</v>
      </c>
      <c r="Y218" s="21" t="s">
        <v>4</v>
      </c>
      <c r="AF218" s="105"/>
      <c r="AG218" s="45">
        <f t="shared" si="469"/>
        <v>0.99299999999998978</v>
      </c>
      <c r="AH218" s="49">
        <f t="shared" si="470"/>
        <v>-1.1041410422811879</v>
      </c>
      <c r="AI218" s="50">
        <f t="shared" si="471"/>
        <v>11.827951948600363</v>
      </c>
      <c r="AJ218" s="51">
        <f t="shared" si="472"/>
        <v>-1.1041410422811879</v>
      </c>
      <c r="AK218" s="11">
        <f t="shared" si="474"/>
        <v>-2598.3379250671792</v>
      </c>
      <c r="AL218" s="50">
        <f t="shared" si="499"/>
        <v>-45.34955187185998</v>
      </c>
      <c r="AM218" s="32">
        <f t="shared" si="473"/>
        <v>-6.1517994066807136</v>
      </c>
    </row>
    <row r="219" spans="2:39" ht="18.649999999999999" customHeight="1" thickBot="1">
      <c r="B219" s="20"/>
      <c r="D219" s="235" t="s">
        <v>6</v>
      </c>
      <c r="E219" s="236"/>
      <c r="F219" s="237" t="s">
        <v>7</v>
      </c>
      <c r="G219" s="238"/>
      <c r="I219" s="235" t="s">
        <v>8</v>
      </c>
      <c r="J219" s="236"/>
      <c r="K219" s="237" t="s">
        <v>9</v>
      </c>
      <c r="L219" s="238"/>
      <c r="N219" s="235" t="s">
        <v>10</v>
      </c>
      <c r="O219" s="236"/>
      <c r="P219" s="237" t="s">
        <v>11</v>
      </c>
      <c r="Q219" s="238"/>
      <c r="S219" s="235" t="s">
        <v>6</v>
      </c>
      <c r="T219" s="236"/>
      <c r="U219" s="237" t="s">
        <v>7</v>
      </c>
      <c r="V219" s="238"/>
      <c r="X219" s="235" t="s">
        <v>10</v>
      </c>
      <c r="Y219" s="236"/>
      <c r="Z219" s="237" t="s">
        <v>11</v>
      </c>
      <c r="AA219" s="238"/>
      <c r="AB219" s="4"/>
      <c r="AC219" s="212" t="s">
        <v>70</v>
      </c>
      <c r="AE219" s="213" t="s">
        <v>37</v>
      </c>
      <c r="AF219" s="105"/>
      <c r="AG219" s="45">
        <f t="shared" si="469"/>
        <v>0.99349999999998972</v>
      </c>
      <c r="AH219" s="49">
        <f t="shared" si="470"/>
        <v>-1.0016624383126898</v>
      </c>
      <c r="AI219" s="50">
        <f t="shared" si="471"/>
        <v>10.528782986066917</v>
      </c>
      <c r="AJ219" s="51">
        <f t="shared" si="472"/>
        <v>-1.0016624383126898</v>
      </c>
      <c r="AK219" s="11">
        <f t="shared" si="474"/>
        <v>-2652.3814236337139</v>
      </c>
      <c r="AL219" s="50">
        <f t="shared" si="499"/>
        <v>-46.292788861142853</v>
      </c>
      <c r="AM219" s="32">
        <f t="shared" si="473"/>
        <v>-6.4907053584369461</v>
      </c>
    </row>
    <row r="220" spans="2:39" ht="18.649999999999999" customHeight="1" thickTop="1" thickBot="1">
      <c r="B220" s="40">
        <f t="shared" ref="B220" si="668">B213+$E$5</f>
        <v>0.91399999999999848</v>
      </c>
      <c r="D220" s="24">
        <v>1</v>
      </c>
      <c r="E220" s="25">
        <v>0</v>
      </c>
      <c r="F220" s="26">
        <v>0</v>
      </c>
      <c r="G220" s="27">
        <f t="shared" ref="G220" si="669">-1/($E$8*$B220)</f>
        <v>-7.5143674706038066</v>
      </c>
      <c r="I220" s="24">
        <v>1</v>
      </c>
      <c r="J220" s="28">
        <v>0</v>
      </c>
      <c r="K220" s="26">
        <v>0</v>
      </c>
      <c r="L220" s="27">
        <v>0</v>
      </c>
      <c r="N220" s="24">
        <f t="shared" ref="N220" si="670">D220*I220+F220*I223-E220*J220-G220*J223</f>
        <v>-2.5635845596889575</v>
      </c>
      <c r="O220" s="28">
        <f t="shared" ref="O220" si="671">(D220*J220+E220*I220+F220*J223+G220*I223)</f>
        <v>0</v>
      </c>
      <c r="P220" s="26">
        <f t="shared" ref="P220" si="672">D220*K220+F220*K223-E220*L220-G220*L223</f>
        <v>0</v>
      </c>
      <c r="Q220" s="27">
        <f t="shared" ref="Q220" si="673">(D220*L220+E220*K220+F220*L223+G220*K223)</f>
        <v>-7.5143674706038066</v>
      </c>
      <c r="S220" s="24">
        <v>1</v>
      </c>
      <c r="T220" s="25">
        <v>0</v>
      </c>
      <c r="U220" s="26">
        <v>0</v>
      </c>
      <c r="V220" s="27">
        <f t="shared" ref="V220" si="674">-1/($T$8*$B220)</f>
        <v>-7.5143674706038066</v>
      </c>
      <c r="X220" s="24">
        <f t="shared" ref="X220" si="675">N220*S220+P220*S223-O220*T220-Q220*T223</f>
        <v>-2.5635845596889575</v>
      </c>
      <c r="Y220" s="28">
        <f t="shared" ref="Y220" si="676">(N220*T220+O220*S220+P220*T223+Q220*S223)</f>
        <v>0</v>
      </c>
      <c r="Z220" s="26">
        <f t="shared" ref="Z220" si="677">N220*U220+P220*U223-O220*V220-Q220*V223</f>
        <v>0</v>
      </c>
      <c r="AA220" s="27">
        <f t="shared" ref="AA220" si="678">(N220*V220+O220*U220+P220*V223+Q220*U223)</f>
        <v>11.749348952865079</v>
      </c>
      <c r="AB220" s="8"/>
      <c r="AC220" s="214">
        <f t="shared" ref="AC220" si="679">20*LOG((2*$X$8)/(($X$8*X220+Z220+$Z$8*X223+Z223)^2+($X$8*Y220+AA220+$X$8*Y223+AA223)^2)^0.5)</f>
        <v>-15.838107553883203</v>
      </c>
      <c r="AE220" s="215">
        <f t="shared" ref="AE220" si="680">((X220^2+Y220^2)/(X223^2+Y223^2))^0.5</f>
        <v>5.405713292559077</v>
      </c>
      <c r="AF220" s="105"/>
      <c r="AG220" s="45">
        <f t="shared" si="469"/>
        <v>0.99399999999998967</v>
      </c>
      <c r="AH220" s="49">
        <f t="shared" si="470"/>
        <v>-0.90276814654559123</v>
      </c>
      <c r="AI220" s="50">
        <f t="shared" si="471"/>
        <v>9.2025922742502058</v>
      </c>
      <c r="AJ220" s="51">
        <f t="shared" si="472"/>
        <v>-0.90276814654559123</v>
      </c>
      <c r="AK220" s="11">
        <f t="shared" si="474"/>
        <v>-2705.2564469185995</v>
      </c>
      <c r="AL220" s="50">
        <f t="shared" si="499"/>
        <v>-47.215632109532763</v>
      </c>
      <c r="AM220" s="32">
        <f t="shared" si="473"/>
        <v>-6.853722334132736</v>
      </c>
    </row>
    <row r="221" spans="2:39" ht="18.649999999999999" customHeight="1" thickBot="1">
      <c r="D221" s="30"/>
      <c r="G221" s="31"/>
      <c r="I221" s="30"/>
      <c r="K221" s="239" t="s">
        <v>15</v>
      </c>
      <c r="L221" s="240"/>
      <c r="N221" s="30"/>
      <c r="P221" s="239" t="s">
        <v>17</v>
      </c>
      <c r="Q221" s="240"/>
      <c r="S221" s="30"/>
      <c r="V221" s="31"/>
      <c r="X221" s="30"/>
      <c r="AA221" s="31"/>
      <c r="AE221" s="216"/>
      <c r="AF221" s="105"/>
      <c r="AG221" s="45">
        <f t="shared" si="469"/>
        <v>0.99449999999998961</v>
      </c>
      <c r="AH221" s="49">
        <f t="shared" si="470"/>
        <v>-0.80771992865162734</v>
      </c>
      <c r="AI221" s="50">
        <f t="shared" si="471"/>
        <v>7.8499640507910549</v>
      </c>
      <c r="AJ221" s="51">
        <f t="shared" si="472"/>
        <v>-0.80771992865162734</v>
      </c>
      <c r="AK221" s="11">
        <f t="shared" si="474"/>
        <v>-2756.682762301622</v>
      </c>
      <c r="AL221" s="50">
        <f t="shared" si="499"/>
        <v>-48.113190635135524</v>
      </c>
      <c r="AM221" s="32">
        <f t="shared" si="473"/>
        <v>-7.2429151317617091</v>
      </c>
    </row>
    <row r="222" spans="2:39" ht="18.649999999999999" customHeight="1" thickBot="1">
      <c r="D222" s="235" t="s">
        <v>12</v>
      </c>
      <c r="E222" s="236"/>
      <c r="F222" s="237" t="s">
        <v>13</v>
      </c>
      <c r="G222" s="238"/>
      <c r="I222" s="235" t="s">
        <v>14</v>
      </c>
      <c r="J222" s="236"/>
      <c r="K222" s="241"/>
      <c r="L222" s="242"/>
      <c r="N222" s="235" t="s">
        <v>16</v>
      </c>
      <c r="O222" s="236"/>
      <c r="P222" s="241"/>
      <c r="Q222" s="242"/>
      <c r="S222" s="235" t="s">
        <v>12</v>
      </c>
      <c r="T222" s="236"/>
      <c r="U222" s="237" t="s">
        <v>13</v>
      </c>
      <c r="V222" s="238"/>
      <c r="X222" s="235" t="s">
        <v>16</v>
      </c>
      <c r="Y222" s="236"/>
      <c r="Z222" s="237" t="s">
        <v>17</v>
      </c>
      <c r="AA222" s="238"/>
      <c r="AB222" s="4"/>
      <c r="AC222" s="37" t="s">
        <v>71</v>
      </c>
      <c r="AE222" s="217" t="s">
        <v>72</v>
      </c>
      <c r="AF222" s="105"/>
      <c r="AG222" s="45">
        <f t="shared" si="469"/>
        <v>0.99499999999998956</v>
      </c>
      <c r="AH222" s="49">
        <f t="shared" si="470"/>
        <v>-0.71678043288908522</v>
      </c>
      <c r="AI222" s="50">
        <f t="shared" si="471"/>
        <v>6.4716226696403956</v>
      </c>
      <c r="AJ222" s="51">
        <f t="shared" si="472"/>
        <v>-0.71678043288908522</v>
      </c>
      <c r="AK222" s="11">
        <f t="shared" si="474"/>
        <v>-2806.3692217553894</v>
      </c>
      <c r="AL222" s="50">
        <f t="shared" si="499"/>
        <v>-48.980382946262431</v>
      </c>
      <c r="AM222" s="32">
        <f t="shared" si="473"/>
        <v>-7.6605398050982867</v>
      </c>
    </row>
    <row r="223" spans="2:39" ht="18.649999999999999" customHeight="1" thickTop="1" thickBot="1">
      <c r="D223" s="24">
        <v>0</v>
      </c>
      <c r="E223" s="28">
        <v>0</v>
      </c>
      <c r="F223" s="26">
        <v>1</v>
      </c>
      <c r="G223" s="27">
        <v>0</v>
      </c>
      <c r="I223" s="24">
        <v>0</v>
      </c>
      <c r="J223" s="28">
        <f t="shared" ref="J223" si="681">IF(0=(1-$J$8*$K$8*$B220^2),0,-1*(1-$J$8*$K$8*$B220^2)/($B220*$K$8))</f>
        <v>-0.47423613146811022</v>
      </c>
      <c r="K223" s="26">
        <v>1</v>
      </c>
      <c r="L223" s="27">
        <v>0</v>
      </c>
      <c r="N223" s="24">
        <f t="shared" ref="N223" si="682">D223*I220+F223*I223-E223*J220-G223*J223</f>
        <v>0</v>
      </c>
      <c r="O223" s="28">
        <f t="shared" ref="O223" si="683">(D223*J220+E223*I220+F223*J223+G223*I223)</f>
        <v>-0.47423613146811022</v>
      </c>
      <c r="P223" s="26">
        <f t="shared" ref="P223" si="684">D223*K220+F223*K223-E223*L220-G223*L223</f>
        <v>1</v>
      </c>
      <c r="Q223" s="27">
        <f t="shared" ref="Q223" si="685">(D223*L220+E223*K220+F223*L223+G223*K223)</f>
        <v>0</v>
      </c>
      <c r="S223" s="24">
        <v>0</v>
      </c>
      <c r="T223" s="28">
        <v>0</v>
      </c>
      <c r="U223" s="26">
        <v>1</v>
      </c>
      <c r="V223" s="27">
        <v>0</v>
      </c>
      <c r="X223" s="24">
        <f t="shared" ref="X223" si="686">N223*S220+P223*S223-O223*T220-Q223*T223</f>
        <v>0</v>
      </c>
      <c r="Y223" s="28">
        <f t="shared" ref="Y223" si="687">(N223*T220+O223*S220+P223*T223+Q223*S223)</f>
        <v>-0.47423613146811022</v>
      </c>
      <c r="Z223" s="26">
        <f t="shared" ref="Z223" si="688">N223*U220+P223*U223-O223*V220-Q223*V223</f>
        <v>-2.5635845596889575</v>
      </c>
      <c r="AA223" s="27">
        <f t="shared" ref="AA223" si="689">(N223*V220+O223*U220+P223*V223+Q223*U223)</f>
        <v>0</v>
      </c>
      <c r="AB223" s="8"/>
      <c r="AC223" s="39">
        <f t="shared" ref="AC223" si="690">(180/PI())*ATAN(-1*(($X$8*Y220+AA220+$X$8*Y223+AA223)/($X$8*X220+Z220+$X$8*X223+Z223)))</f>
        <v>65.54712663297552</v>
      </c>
      <c r="AE223" s="218">
        <f t="shared" ref="AE223" si="691">20*LOG(((($X$8*X220+Z220-$X$8*Y223-Z223)^2+($X$8*Y220+AA220-$X$8*Y223-AA223)^2)/(($X$8*X220+Z220+$X$8*X223+Z223)^2+($X$8*Y220+AA220+$X$8*Y223+AA223)^2))^0.5)</f>
        <v>-0.10820341645143614</v>
      </c>
      <c r="AF223" s="105"/>
      <c r="AG223" s="45">
        <f t="shared" si="469"/>
        <v>0.9954999999999895</v>
      </c>
      <c r="AH223" s="49">
        <f t="shared" si="470"/>
        <v>-0.63021115528473581</v>
      </c>
      <c r="AI223" s="50">
        <f t="shared" si="471"/>
        <v>5.0684380587628555</v>
      </c>
      <c r="AJ223" s="51">
        <f t="shared" si="472"/>
        <v>-0.63021115528473581</v>
      </c>
      <c r="AK223" s="11">
        <f t="shared" si="474"/>
        <v>-2854.0166469045262</v>
      </c>
      <c r="AL223" s="50">
        <f t="shared" si="499"/>
        <v>-49.811987395212405</v>
      </c>
      <c r="AM223" s="32">
        <f t="shared" si="473"/>
        <v>-8.1090478536142889</v>
      </c>
    </row>
    <row r="224" spans="2:39" ht="18.649999999999999" customHeight="1">
      <c r="AE224" s="33"/>
      <c r="AF224" s="105"/>
      <c r="AG224" s="45">
        <f t="shared" ref="AG224:AG287" si="692">INDEX(B:B,(ROW()-32)*7+24)</f>
        <v>0.99599999999998945</v>
      </c>
      <c r="AH224" s="49">
        <f t="shared" si="470"/>
        <v>-0.54827021485970306</v>
      </c>
      <c r="AI224" s="50">
        <f t="shared" si="471"/>
        <v>3.6414297353107496</v>
      </c>
      <c r="AJ224" s="51">
        <f t="shared" si="472"/>
        <v>-0.54827021485970306</v>
      </c>
      <c r="AK224" s="11">
        <f t="shared" si="474"/>
        <v>-2899.3212165586797</v>
      </c>
      <c r="AL224" s="50">
        <f t="shared" si="499"/>
        <v>-50.6027013018765</v>
      </c>
      <c r="AM224" s="32">
        <f t="shared" si="473"/>
        <v>-8.5910766166893175</v>
      </c>
    </row>
    <row r="225" spans="2:39" ht="18.649999999999999" customHeight="1" thickBot="1">
      <c r="E225" s="21" t="s">
        <v>0</v>
      </c>
      <c r="J225" s="21" t="s">
        <v>1</v>
      </c>
      <c r="O225" s="21" t="s">
        <v>2</v>
      </c>
      <c r="T225" s="21" t="s">
        <v>3</v>
      </c>
      <c r="Y225" s="21" t="s">
        <v>4</v>
      </c>
      <c r="AF225" s="105"/>
      <c r="AG225" s="45">
        <f t="shared" si="692"/>
        <v>0.99649999999998939</v>
      </c>
      <c r="AH225" s="49">
        <f t="shared" si="470"/>
        <v>-0.47120996741531107</v>
      </c>
      <c r="AI225" s="50">
        <f t="shared" si="471"/>
        <v>2.1917691270315696</v>
      </c>
      <c r="AJ225" s="51">
        <f t="shared" si="472"/>
        <v>-0.47120996741531107</v>
      </c>
      <c r="AK225" s="11">
        <f t="shared" si="474"/>
        <v>-2941.9783236449357</v>
      </c>
      <c r="AL225" s="50">
        <f t="shared" si="499"/>
        <v>-51.347208269907476</v>
      </c>
      <c r="AM225" s="32">
        <f t="shared" si="473"/>
        <v>-9.1094134613231752</v>
      </c>
    </row>
    <row r="226" spans="2:39" ht="18.649999999999999" customHeight="1" thickBot="1">
      <c r="B226" s="20"/>
      <c r="D226" s="235" t="s">
        <v>6</v>
      </c>
      <c r="E226" s="236"/>
      <c r="F226" s="237" t="s">
        <v>7</v>
      </c>
      <c r="G226" s="238"/>
      <c r="I226" s="235" t="s">
        <v>8</v>
      </c>
      <c r="J226" s="236"/>
      <c r="K226" s="237" t="s">
        <v>9</v>
      </c>
      <c r="L226" s="238"/>
      <c r="N226" s="235" t="s">
        <v>10</v>
      </c>
      <c r="O226" s="236"/>
      <c r="P226" s="237" t="s">
        <v>11</v>
      </c>
      <c r="Q226" s="238"/>
      <c r="S226" s="235" t="s">
        <v>6</v>
      </c>
      <c r="T226" s="236"/>
      <c r="U226" s="237" t="s">
        <v>7</v>
      </c>
      <c r="V226" s="238"/>
      <c r="X226" s="235" t="s">
        <v>10</v>
      </c>
      <c r="Y226" s="236"/>
      <c r="Z226" s="237" t="s">
        <v>11</v>
      </c>
      <c r="AA226" s="238"/>
      <c r="AB226" s="4"/>
      <c r="AC226" s="212" t="s">
        <v>70</v>
      </c>
      <c r="AE226" s="213" t="s">
        <v>37</v>
      </c>
      <c r="AF226" s="105"/>
      <c r="AG226" s="45">
        <f t="shared" si="692"/>
        <v>0.99699999999998934</v>
      </c>
      <c r="AH226" s="49">
        <f t="shared" ref="AH226:AH289" si="693">INDEX(AC:AC,(ROW()-32)*7+24)</f>
        <v>-0.3992744904111783</v>
      </c>
      <c r="AI226" s="50">
        <f t="shared" ref="AI226:AI289" si="694">INDEX(AC:AC,(ROW()-32)*7+27)</f>
        <v>0.72077996520926368</v>
      </c>
      <c r="AJ226" s="51">
        <f t="shared" ref="AJ226:AJ289" si="695">AH226</f>
        <v>-0.3992744904111783</v>
      </c>
      <c r="AK226" s="11">
        <f t="shared" si="474"/>
        <v>-2981.6868448589862</v>
      </c>
      <c r="AL226" s="50">
        <f t="shared" si="499"/>
        <v>-52.040252706190664</v>
      </c>
      <c r="AM226" s="32">
        <f t="shared" ref="AM226:AM289" si="696">INDEX(AE:AE,(ROW()-32)*7+27)</f>
        <v>-9.6669118979324899</v>
      </c>
    </row>
    <row r="227" spans="2:39" ht="18.649999999999999" customHeight="1" thickTop="1" thickBot="1">
      <c r="B227" s="40">
        <f t="shared" ref="B227" si="697">B220+$E$5</f>
        <v>0.91449999999999843</v>
      </c>
      <c r="D227" s="24">
        <v>1</v>
      </c>
      <c r="E227" s="25">
        <v>0</v>
      </c>
      <c r="F227" s="26">
        <v>0</v>
      </c>
      <c r="G227" s="27">
        <f t="shared" ref="G227" si="698">-1/($E$8*$B227)</f>
        <v>-7.5102590138128811</v>
      </c>
      <c r="I227" s="24">
        <v>1</v>
      </c>
      <c r="J227" s="28">
        <v>0</v>
      </c>
      <c r="K227" s="26">
        <v>0</v>
      </c>
      <c r="L227" s="27">
        <v>0</v>
      </c>
      <c r="N227" s="24">
        <f t="shared" ref="N227" si="699">D227*I227+F227*I230-E227*J227-G227*J230</f>
        <v>-2.5531942695382934</v>
      </c>
      <c r="O227" s="28">
        <f t="shared" ref="O227" si="700">(D227*J227+E227*I227+F227*J230+G227*I230)</f>
        <v>0</v>
      </c>
      <c r="P227" s="26">
        <f t="shared" ref="P227" si="701">D227*K227+F227*K230-E227*L227-G227*L230</f>
        <v>0</v>
      </c>
      <c r="Q227" s="27">
        <f t="shared" ref="Q227" si="702">(D227*L227+E227*K227+F227*L230+G227*K230)</f>
        <v>-7.5102590138128811</v>
      </c>
      <c r="S227" s="24">
        <v>1</v>
      </c>
      <c r="T227" s="25">
        <v>0</v>
      </c>
      <c r="U227" s="26">
        <v>0</v>
      </c>
      <c r="V227" s="27">
        <f t="shared" ref="V227" si="703">-1/($T$8*$B227)</f>
        <v>-7.5102590138128811</v>
      </c>
      <c r="X227" s="24">
        <f t="shared" ref="X227" si="704">N227*S227+P227*S230-O227*T227-Q227*T230</f>
        <v>-2.5531942695382934</v>
      </c>
      <c r="Y227" s="28">
        <f t="shared" ref="Y227" si="705">(N227*T227+O227*S227+P227*T230+Q227*S230)</f>
        <v>0</v>
      </c>
      <c r="Z227" s="26">
        <f t="shared" ref="Z227" si="706">N227*U227+P227*U230-O227*V227-Q227*V230</f>
        <v>0</v>
      </c>
      <c r="AA227" s="27">
        <f t="shared" ref="AA227" si="707">(N227*V227+O227*U227+P227*V230+Q227*U230)</f>
        <v>11.664891263002481</v>
      </c>
      <c r="AB227" s="8"/>
      <c r="AC227" s="214">
        <f t="shared" ref="AC227" si="708">20*LOG((2*$X$8)/(($X$8*X227+Z227+$Z$8*X230+Z230)^2+($X$8*Y227+AA227+$X$8*Y230+AA230)^2)^0.5)</f>
        <v>-15.778682698175819</v>
      </c>
      <c r="AE227" s="215">
        <f t="shared" ref="AE227" si="709">((X227^2+Y227^2)/(X230^2+Y230^2))^0.5</f>
        <v>5.396594957164278</v>
      </c>
      <c r="AF227" s="105"/>
      <c r="AG227" s="45">
        <f t="shared" si="692"/>
        <v>0.99749999999998928</v>
      </c>
      <c r="AH227" s="49">
        <f t="shared" si="693"/>
        <v>-0.33269697937676967</v>
      </c>
      <c r="AI227" s="50">
        <f t="shared" si="694"/>
        <v>-0.77006345722006531</v>
      </c>
      <c r="AJ227" s="51">
        <f t="shared" si="695"/>
        <v>-0.33269697937676967</v>
      </c>
      <c r="AK227" s="11">
        <f t="shared" ref="AK227:AK290" si="710">(AI228-AI227)/(AG228-AG227)</f>
        <v>-3018.1537418757771</v>
      </c>
      <c r="AL227" s="50">
        <f t="shared" si="499"/>
        <v>-52.676720127119367</v>
      </c>
      <c r="AM227" s="32">
        <f t="shared" si="696"/>
        <v>-10.266321254475342</v>
      </c>
    </row>
    <row r="228" spans="2:39" ht="18.649999999999999" customHeight="1" thickBot="1">
      <c r="D228" s="30"/>
      <c r="G228" s="31"/>
      <c r="I228" s="30"/>
      <c r="K228" s="239" t="s">
        <v>15</v>
      </c>
      <c r="L228" s="240"/>
      <c r="N228" s="30"/>
      <c r="P228" s="239" t="s">
        <v>17</v>
      </c>
      <c r="Q228" s="240"/>
      <c r="S228" s="30"/>
      <c r="V228" s="31"/>
      <c r="X228" s="30"/>
      <c r="AA228" s="31"/>
      <c r="AE228" s="216"/>
      <c r="AF228" s="105"/>
      <c r="AG228" s="45">
        <f t="shared" si="692"/>
        <v>0.99799999999998923</v>
      </c>
      <c r="AH228" s="49">
        <f t="shared" si="693"/>
        <v>-0.27169710367124811</v>
      </c>
      <c r="AI228" s="50">
        <f t="shared" si="694"/>
        <v>-2.2791403281577876</v>
      </c>
      <c r="AJ228" s="51">
        <f t="shared" si="695"/>
        <v>-0.27169710367124811</v>
      </c>
      <c r="AK228" s="11">
        <f t="shared" si="710"/>
        <v>-3051.0988890147064</v>
      </c>
      <c r="AL228" s="50">
        <f t="shared" si="499"/>
        <v>-53.251721417247673</v>
      </c>
      <c r="AM228" s="32">
        <f t="shared" si="696"/>
        <v>-10.909962941545409</v>
      </c>
    </row>
    <row r="229" spans="2:39" ht="18.649999999999999" customHeight="1" thickBot="1">
      <c r="D229" s="235" t="s">
        <v>12</v>
      </c>
      <c r="E229" s="236"/>
      <c r="F229" s="237" t="s">
        <v>13</v>
      </c>
      <c r="G229" s="238"/>
      <c r="I229" s="235" t="s">
        <v>14</v>
      </c>
      <c r="J229" s="236"/>
      <c r="K229" s="241"/>
      <c r="L229" s="242"/>
      <c r="N229" s="235" t="s">
        <v>16</v>
      </c>
      <c r="O229" s="236"/>
      <c r="P229" s="241"/>
      <c r="Q229" s="242"/>
      <c r="S229" s="235" t="s">
        <v>12</v>
      </c>
      <c r="T229" s="236"/>
      <c r="U229" s="237" t="s">
        <v>13</v>
      </c>
      <c r="V229" s="238"/>
      <c r="X229" s="235" t="s">
        <v>16</v>
      </c>
      <c r="Y229" s="236"/>
      <c r="Z229" s="237" t="s">
        <v>17</v>
      </c>
      <c r="AA229" s="238"/>
      <c r="AB229" s="4"/>
      <c r="AC229" s="37" t="s">
        <v>71</v>
      </c>
      <c r="AE229" s="217" t="s">
        <v>72</v>
      </c>
      <c r="AF229" s="105"/>
      <c r="AG229" s="45">
        <f t="shared" si="692"/>
        <v>0.99849999999998917</v>
      </c>
      <c r="AH229" s="49">
        <f t="shared" si="693"/>
        <v>-0.21647837577828466</v>
      </c>
      <c r="AI229" s="50">
        <f t="shared" si="694"/>
        <v>-3.8046897726649727</v>
      </c>
      <c r="AJ229" s="51">
        <f t="shared" si="695"/>
        <v>-0.21647837577828466</v>
      </c>
      <c r="AK229" s="11">
        <f t="shared" si="710"/>
        <v>-3080.2600005455379</v>
      </c>
      <c r="AL229" s="50">
        <f t="shared" si="499"/>
        <v>-53.760678827001961</v>
      </c>
      <c r="AM229" s="32">
        <f t="shared" si="696"/>
        <v>-11.599137775645985</v>
      </c>
    </row>
    <row r="230" spans="2:39" ht="18.649999999999999" customHeight="1" thickTop="1" thickBot="1">
      <c r="D230" s="24">
        <v>0</v>
      </c>
      <c r="E230" s="28">
        <v>0</v>
      </c>
      <c r="F230" s="26">
        <v>1</v>
      </c>
      <c r="G230" s="27">
        <v>0</v>
      </c>
      <c r="I230" s="24">
        <v>0</v>
      </c>
      <c r="J230" s="28">
        <f t="shared" ref="J230" si="711">IF(0=(1-$J$8*$K$8*$B227^2),0,-1*(1-$J$8*$K$8*$B227^2)/($B227*$K$8))</f>
        <v>-0.4731120808221464</v>
      </c>
      <c r="K230" s="26">
        <v>1</v>
      </c>
      <c r="L230" s="27">
        <v>0</v>
      </c>
      <c r="N230" s="24">
        <f t="shared" ref="N230" si="712">D230*I227+F230*I230-E230*J227-G230*J230</f>
        <v>0</v>
      </c>
      <c r="O230" s="28">
        <f t="shared" ref="O230" si="713">(D230*J227+E230*I227+F230*J230+G230*I230)</f>
        <v>-0.4731120808221464</v>
      </c>
      <c r="P230" s="26">
        <f t="shared" ref="P230" si="714">D230*K227+F230*K230-E230*L227-G230*L230</f>
        <v>1</v>
      </c>
      <c r="Q230" s="27">
        <f t="shared" ref="Q230" si="715">(D230*L227+E230*K227+F230*L230+G230*K230)</f>
        <v>0</v>
      </c>
      <c r="S230" s="24">
        <v>0</v>
      </c>
      <c r="T230" s="28">
        <v>0</v>
      </c>
      <c r="U230" s="26">
        <v>1</v>
      </c>
      <c r="V230" s="27">
        <v>0</v>
      </c>
      <c r="X230" s="24">
        <f t="shared" ref="X230" si="716">N230*S227+P230*S230-O230*T227-Q230*T230</f>
        <v>0</v>
      </c>
      <c r="Y230" s="28">
        <f t="shared" ref="Y230" si="717">(N230*T227+O230*S227+P230*T230+Q230*S230)</f>
        <v>-0.4731120808221464</v>
      </c>
      <c r="Z230" s="26">
        <f t="shared" ref="Z230" si="718">N230*U227+P230*U230-O230*V227-Q230*V230</f>
        <v>-2.5531942695382934</v>
      </c>
      <c r="AA230" s="27">
        <f t="shared" ref="AA230" si="719">(N230*V227+O230*U227+P230*V230+Q230*U230)</f>
        <v>0</v>
      </c>
      <c r="AB230" s="8"/>
      <c r="AC230" s="39">
        <f t="shared" ref="AC230" si="720">(180/PI())*ATAN(-1*(($X$8*Y227+AA227+$X$8*Y230+AA230)/($X$8*X227+Z227+$X$8*X230+Z230)))</f>
        <v>65.474566903722845</v>
      </c>
      <c r="AE230" s="218">
        <f t="shared" ref="AE230" si="721">20*LOG(((($X$8*X227+Z227-$X$8*Y230-Z230)^2+($X$8*Y227+AA227-$X$8*Y230-AA230)^2)/(($X$8*X227+Z227+$X$8*X230+Z230)^2+($X$8*Y227+AA227+$X$8*Y230+AA230)^2))^0.5)</f>
        <v>-0.10974447796810378</v>
      </c>
      <c r="AF230" s="105"/>
      <c r="AG230" s="45">
        <f t="shared" si="692"/>
        <v>0.99899999999998912</v>
      </c>
      <c r="AH230" s="49">
        <f t="shared" si="693"/>
        <v>-0.16722559321561503</v>
      </c>
      <c r="AI230" s="50">
        <f t="shared" si="694"/>
        <v>-5.3448197729375719</v>
      </c>
      <c r="AJ230" s="51">
        <f t="shared" si="695"/>
        <v>-0.16722559321561503</v>
      </c>
      <c r="AK230" s="11">
        <f t="shared" si="710"/>
        <v>-3105.3975131423704</v>
      </c>
      <c r="AL230" s="50">
        <f t="shared" si="499"/>
        <v>-54.199411187578242</v>
      </c>
      <c r="AM230" s="32">
        <f t="shared" si="696"/>
        <v>-12.333070131187899</v>
      </c>
    </row>
    <row r="231" spans="2:39" ht="18.649999999999999" customHeight="1">
      <c r="AE231" s="33"/>
      <c r="AF231" s="105"/>
      <c r="AG231" s="45">
        <f t="shared" si="692"/>
        <v>0.99949999999998906</v>
      </c>
      <c r="AH231" s="49">
        <f t="shared" si="693"/>
        <v>-0.12410241510454141</v>
      </c>
      <c r="AI231" s="50">
        <f t="shared" si="694"/>
        <v>-6.8975185295085861</v>
      </c>
      <c r="AJ231" s="51">
        <f t="shared" si="695"/>
        <v>-0.12410241510454141</v>
      </c>
      <c r="AK231" s="11">
        <f t="shared" si="710"/>
        <v>-3126.2992669961986</v>
      </c>
      <c r="AL231" s="50">
        <f t="shared" si="499"/>
        <v>-54.564215611768958</v>
      </c>
      <c r="AM231" s="32">
        <f t="shared" si="696"/>
        <v>-13.107080464740728</v>
      </c>
    </row>
    <row r="232" spans="2:39" ht="18.649999999999999" customHeight="1" thickBot="1">
      <c r="E232" s="21" t="s">
        <v>0</v>
      </c>
      <c r="J232" s="21" t="s">
        <v>1</v>
      </c>
      <c r="O232" s="21" t="s">
        <v>2</v>
      </c>
      <c r="T232" s="21" t="s">
        <v>3</v>
      </c>
      <c r="Y232" s="21" t="s">
        <v>4</v>
      </c>
      <c r="AF232" s="105"/>
      <c r="AG232" s="219">
        <f t="shared" si="692"/>
        <v>0.99999999999998901</v>
      </c>
      <c r="AH232" s="220">
        <f t="shared" si="693"/>
        <v>-8.7249136103259961E-2</v>
      </c>
      <c r="AI232" s="221">
        <f t="shared" si="694"/>
        <v>-8.4606681630065133</v>
      </c>
      <c r="AJ232" s="222">
        <f t="shared" si="695"/>
        <v>-8.7249136103259961E-2</v>
      </c>
      <c r="AK232" s="223">
        <f t="shared" si="710"/>
        <v>-3142.7848243818312</v>
      </c>
      <c r="AL232" s="221">
        <f t="shared" ref="AL232:AL295" si="722">PI()*(IF(AK232&lt;0,AK232,(AK233+AK231)/2))/180</f>
        <v>-54.851942867174714</v>
      </c>
      <c r="AM232" s="224">
        <f t="shared" si="696"/>
        <v>-13.909557018950737</v>
      </c>
    </row>
    <row r="233" spans="2:39" ht="18.649999999999999" customHeight="1" thickBot="1">
      <c r="B233" s="20"/>
      <c r="D233" s="235" t="s">
        <v>6</v>
      </c>
      <c r="E233" s="236"/>
      <c r="F233" s="237" t="s">
        <v>7</v>
      </c>
      <c r="G233" s="238"/>
      <c r="I233" s="235" t="s">
        <v>8</v>
      </c>
      <c r="J233" s="236"/>
      <c r="K233" s="237" t="s">
        <v>9</v>
      </c>
      <c r="L233" s="238"/>
      <c r="N233" s="235" t="s">
        <v>10</v>
      </c>
      <c r="O233" s="236"/>
      <c r="P233" s="237" t="s">
        <v>11</v>
      </c>
      <c r="Q233" s="238"/>
      <c r="S233" s="235" t="s">
        <v>6</v>
      </c>
      <c r="T233" s="236"/>
      <c r="U233" s="237" t="s">
        <v>7</v>
      </c>
      <c r="V233" s="238"/>
      <c r="X233" s="235" t="s">
        <v>10</v>
      </c>
      <c r="Y233" s="236"/>
      <c r="Z233" s="237" t="s">
        <v>11</v>
      </c>
      <c r="AA233" s="238"/>
      <c r="AB233" s="4"/>
      <c r="AC233" s="212" t="s">
        <v>70</v>
      </c>
      <c r="AE233" s="213" t="s">
        <v>37</v>
      </c>
      <c r="AF233" s="105"/>
      <c r="AG233" s="219">
        <f t="shared" si="692"/>
        <v>1.0004999999999891</v>
      </c>
      <c r="AH233" s="220">
        <f t="shared" si="693"/>
        <v>-5.6780718489124485E-2</v>
      </c>
      <c r="AI233" s="221">
        <f t="shared" si="694"/>
        <v>-10.032060575197605</v>
      </c>
      <c r="AJ233" s="222">
        <f t="shared" si="695"/>
        <v>-5.6780718489124485E-2</v>
      </c>
      <c r="AK233" s="223">
        <f t="shared" si="710"/>
        <v>-3154.7092680436563</v>
      </c>
      <c r="AL233" s="221">
        <f t="shared" si="722"/>
        <v>-55.060063670542128</v>
      </c>
      <c r="AM233" s="224">
        <f t="shared" si="696"/>
        <v>-14.717325050352963</v>
      </c>
    </row>
    <row r="234" spans="2:39" ht="18.649999999999999" customHeight="1" thickTop="1" thickBot="1">
      <c r="B234" s="40">
        <f t="shared" ref="B234" si="723">B227+$E$5</f>
        <v>0.91499999999999837</v>
      </c>
      <c r="D234" s="24">
        <v>1</v>
      </c>
      <c r="E234" s="25">
        <v>0</v>
      </c>
      <c r="F234" s="26">
        <v>0</v>
      </c>
      <c r="G234" s="27">
        <f t="shared" ref="G234" si="724">-1/($E$8*$B234)</f>
        <v>-7.5061550471386669</v>
      </c>
      <c r="I234" s="24">
        <v>1</v>
      </c>
      <c r="J234" s="28">
        <v>0</v>
      </c>
      <c r="K234" s="26">
        <v>0</v>
      </c>
      <c r="L234" s="27">
        <v>0</v>
      </c>
      <c r="N234" s="24">
        <f t="shared" ref="N234" si="725">D234*I234+F234*I237-E234*J234-G234*J237</f>
        <v>-2.5428210079958498</v>
      </c>
      <c r="O234" s="28">
        <f t="shared" ref="O234" si="726">(D234*J234+E234*I234+F234*J237+G234*I237)</f>
        <v>0</v>
      </c>
      <c r="P234" s="26">
        <f t="shared" ref="P234" si="727">D234*K234+F234*K237-E234*L234-G234*L237</f>
        <v>0</v>
      </c>
      <c r="Q234" s="27">
        <f t="shared" ref="Q234" si="728">(D234*L234+E234*K234+F234*L237+G234*K237)</f>
        <v>-7.5061550471386669</v>
      </c>
      <c r="S234" s="24">
        <v>1</v>
      </c>
      <c r="T234" s="25">
        <v>0</v>
      </c>
      <c r="U234" s="26">
        <v>0</v>
      </c>
      <c r="V234" s="27">
        <f t="shared" ref="V234" si="729">-1/($T$8*$B234)</f>
        <v>-7.5061550471386669</v>
      </c>
      <c r="X234" s="24">
        <f t="shared" ref="X234" si="730">N234*S234+P234*S237-O234*T234-Q234*T237</f>
        <v>-2.5428210079958498</v>
      </c>
      <c r="Y234" s="28">
        <f t="shared" ref="Y234" si="731">(N234*T234+O234*S234+P234*T237+Q234*S237)</f>
        <v>0</v>
      </c>
      <c r="Z234" s="26">
        <f t="shared" ref="Z234" si="732">N234*U234+P234*U237-O234*V234-Q234*V237</f>
        <v>0</v>
      </c>
      <c r="AA234" s="27">
        <f t="shared" ref="AA234" si="733">(N234*V234+O234*U234+P234*V237+Q234*U237)</f>
        <v>11.580653695999615</v>
      </c>
      <c r="AB234" s="8"/>
      <c r="AC234" s="214">
        <f t="shared" ref="AC234" si="734">20*LOG((2*$X$8)/(($X$8*X234+Z234+$Z$8*X237+Z237)^2+($X$8*Y234+AA234+$X$8*Y237+AA237)^2)^0.5)</f>
        <v>-15.71901458643829</v>
      </c>
      <c r="AE234" s="215">
        <f t="shared" ref="AE234" si="735">((X234^2+Y234^2)/(X237^2+Y237^2))^0.5</f>
        <v>5.3874606422568219</v>
      </c>
      <c r="AF234" s="105"/>
      <c r="AG234" s="45">
        <f t="shared" si="692"/>
        <v>1.000999999999989</v>
      </c>
      <c r="AH234" s="49">
        <f t="shared" si="693"/>
        <v>-3.2785138555542132E-2</v>
      </c>
      <c r="AI234" s="50">
        <f t="shared" si="694"/>
        <v>-11.609415209219259</v>
      </c>
      <c r="AJ234" s="51">
        <f t="shared" si="695"/>
        <v>-3.2785138555542132E-2</v>
      </c>
      <c r="AK234" s="11">
        <f t="shared" si="710"/>
        <v>-3161.9663341768887</v>
      </c>
      <c r="AL234" s="50">
        <f t="shared" si="722"/>
        <v>-55.186723368602017</v>
      </c>
      <c r="AM234" s="32">
        <f t="shared" si="696"/>
        <v>-15.489670328582335</v>
      </c>
    </row>
    <row r="235" spans="2:39" ht="18.649999999999999" customHeight="1" thickBot="1">
      <c r="D235" s="30"/>
      <c r="G235" s="31"/>
      <c r="I235" s="30"/>
      <c r="K235" s="239" t="s">
        <v>15</v>
      </c>
      <c r="L235" s="240"/>
      <c r="N235" s="30"/>
      <c r="P235" s="239" t="s">
        <v>17</v>
      </c>
      <c r="Q235" s="240"/>
      <c r="S235" s="30"/>
      <c r="V235" s="31"/>
      <c r="X235" s="30"/>
      <c r="AA235" s="31"/>
      <c r="AE235" s="216"/>
      <c r="AF235" s="105"/>
      <c r="AG235" s="45">
        <f t="shared" si="692"/>
        <v>1.001499999999989</v>
      </c>
      <c r="AH235" s="49">
        <f t="shared" si="693"/>
        <v>-1.5322096216660343E-2</v>
      </c>
      <c r="AI235" s="50">
        <f t="shared" si="694"/>
        <v>-13.190398376307529</v>
      </c>
      <c r="AJ235" s="51">
        <f t="shared" si="695"/>
        <v>-1.5322096216660343E-2</v>
      </c>
      <c r="AK235" s="11">
        <f t="shared" si="710"/>
        <v>-3164.4907558337327</v>
      </c>
      <c r="AL235" s="50">
        <f t="shared" si="722"/>
        <v>-55.230782838222595</v>
      </c>
      <c r="AM235" s="32">
        <f t="shared" si="696"/>
        <v>-16.163535463426353</v>
      </c>
    </row>
    <row r="236" spans="2:39" ht="18.649999999999999" customHeight="1" thickBot="1">
      <c r="D236" s="235" t="s">
        <v>12</v>
      </c>
      <c r="E236" s="236"/>
      <c r="F236" s="237" t="s">
        <v>13</v>
      </c>
      <c r="G236" s="238"/>
      <c r="I236" s="235" t="s">
        <v>14</v>
      </c>
      <c r="J236" s="236"/>
      <c r="K236" s="241"/>
      <c r="L236" s="242"/>
      <c r="N236" s="235" t="s">
        <v>16</v>
      </c>
      <c r="O236" s="236"/>
      <c r="P236" s="241"/>
      <c r="Q236" s="242"/>
      <c r="S236" s="235" t="s">
        <v>12</v>
      </c>
      <c r="T236" s="236"/>
      <c r="U236" s="237" t="s">
        <v>13</v>
      </c>
      <c r="V236" s="238"/>
      <c r="X236" s="235" t="s">
        <v>16</v>
      </c>
      <c r="Y236" s="236"/>
      <c r="Z236" s="237" t="s">
        <v>17</v>
      </c>
      <c r="AA236" s="238"/>
      <c r="AB236" s="4"/>
      <c r="AC236" s="37" t="s">
        <v>71</v>
      </c>
      <c r="AE236" s="217" t="s">
        <v>72</v>
      </c>
      <c r="AF236" s="105"/>
      <c r="AG236" s="45">
        <f t="shared" si="692"/>
        <v>1.0019999999999889</v>
      </c>
      <c r="AH236" s="49">
        <f t="shared" si="693"/>
        <v>-4.4221270202644625E-3</v>
      </c>
      <c r="AI236" s="50">
        <f t="shared" si="694"/>
        <v>-14.772643754224221</v>
      </c>
      <c r="AJ236" s="51">
        <f t="shared" si="695"/>
        <v>-4.4221270202644625E-3</v>
      </c>
      <c r="AK236" s="11">
        <f t="shared" si="710"/>
        <v>-3162.2597214085281</v>
      </c>
      <c r="AL236" s="50">
        <f t="shared" si="722"/>
        <v>-55.191843941777428</v>
      </c>
      <c r="AM236" s="32">
        <f t="shared" si="696"/>
        <v>-16.656755141057605</v>
      </c>
    </row>
    <row r="237" spans="2:39" ht="18.649999999999999" customHeight="1" thickTop="1" thickBot="1">
      <c r="D237" s="24">
        <v>0</v>
      </c>
      <c r="E237" s="28">
        <v>0</v>
      </c>
      <c r="F237" s="26">
        <v>1</v>
      </c>
      <c r="G237" s="27">
        <v>0</v>
      </c>
      <c r="I237" s="24">
        <v>0</v>
      </c>
      <c r="J237" s="28">
        <f t="shared" ref="J237" si="736">IF(0=(1-$J$8*$K$8*$B234^2),0,-1*(1-$J$8*$K$8*$B234^2)/($B234*$K$8))</f>
        <v>-0.47198878596923827</v>
      </c>
      <c r="K237" s="26">
        <v>1</v>
      </c>
      <c r="L237" s="27">
        <v>0</v>
      </c>
      <c r="N237" s="24">
        <f t="shared" ref="N237" si="737">D237*I234+F237*I237-E237*J234-G237*J237</f>
        <v>0</v>
      </c>
      <c r="O237" s="28">
        <f t="shared" ref="O237" si="738">(D237*J234+E237*I234+F237*J237+G237*I237)</f>
        <v>-0.47198878596923827</v>
      </c>
      <c r="P237" s="26">
        <f t="shared" ref="P237" si="739">D237*K234+F237*K237-E237*L234-G237*L237</f>
        <v>1</v>
      </c>
      <c r="Q237" s="27">
        <f t="shared" ref="Q237" si="740">(D237*L234+E237*K234+F237*L237+G237*K237)</f>
        <v>0</v>
      </c>
      <c r="S237" s="24">
        <v>0</v>
      </c>
      <c r="T237" s="28">
        <v>0</v>
      </c>
      <c r="U237" s="26">
        <v>1</v>
      </c>
      <c r="V237" s="27">
        <v>0</v>
      </c>
      <c r="X237" s="24">
        <f t="shared" ref="X237" si="741">N237*S234+P237*S237-O237*T234-Q237*T237</f>
        <v>0</v>
      </c>
      <c r="Y237" s="28">
        <f t="shared" ref="Y237" si="742">(N237*T234+O237*S234+P237*T237+Q237*S237)</f>
        <v>-0.47198878596923827</v>
      </c>
      <c r="Z237" s="26">
        <f t="shared" ref="Z237" si="743">N237*U234+P237*U237-O237*V234-Q237*V237</f>
        <v>-2.5428210079958498</v>
      </c>
      <c r="AA237" s="27">
        <f t="shared" ref="AA237" si="744">(N237*V234+O237*U234+P237*V237+Q237*U237)</f>
        <v>0</v>
      </c>
      <c r="AB237" s="8"/>
      <c r="AC237" s="39">
        <f t="shared" ref="AC237" si="745">(180/PI())*ATAN(-1*(($X$8*Y234+AA234+$X$8*Y237+AA237)/($X$8*X234+Z234+$X$8*X237+Z237)))</f>
        <v>65.401287177656997</v>
      </c>
      <c r="AE237" s="218">
        <f t="shared" ref="AE237" si="746">20*LOG(((($X$8*X234+Z234-$X$8*Y237-Z237)^2+($X$8*Y234+AA234-$X$8*Y237-AA237)^2)/(($X$8*X234+Z234+$X$8*X237+Z237)^2+($X$8*Y234+AA234+$X$8*Y237+AA237)^2))^0.5)</f>
        <v>-0.11131397979736224</v>
      </c>
      <c r="AF237" s="105"/>
      <c r="AG237" s="45">
        <f t="shared" si="692"/>
        <v>1.0024999999999888</v>
      </c>
      <c r="AH237" s="49">
        <f t="shared" si="693"/>
        <v>-8.6144065654430156E-5</v>
      </c>
      <c r="AI237" s="50">
        <f t="shared" si="694"/>
        <v>-16.353773614928311</v>
      </c>
      <c r="AJ237" s="51">
        <f t="shared" si="695"/>
        <v>-8.6144065654430156E-5</v>
      </c>
      <c r="AK237" s="11">
        <f t="shared" si="710"/>
        <v>-3155.2933878220979</v>
      </c>
      <c r="AL237" s="50">
        <f t="shared" si="722"/>
        <v>-55.070258483901966</v>
      </c>
      <c r="AM237" s="32">
        <f t="shared" si="696"/>
        <v>-16.888429705511577</v>
      </c>
    </row>
    <row r="238" spans="2:39" ht="18.649999999999999" customHeight="1">
      <c r="AE238" s="33"/>
      <c r="AF238" s="105"/>
      <c r="AG238" s="45">
        <f t="shared" si="692"/>
        <v>1.0029999999999888</v>
      </c>
      <c r="AH238" s="49">
        <f t="shared" si="693"/>
        <v>-2.2854241748954786E-3</v>
      </c>
      <c r="AI238" s="50">
        <f t="shared" si="694"/>
        <v>-17.931420308839186</v>
      </c>
      <c r="AJ238" s="51">
        <f t="shared" si="695"/>
        <v>-2.2854241748954786E-3</v>
      </c>
      <c r="AK238" s="11">
        <f t="shared" si="710"/>
        <v>-3143.6544269687711</v>
      </c>
      <c r="AL238" s="50">
        <f t="shared" si="722"/>
        <v>-54.867120295500676</v>
      </c>
      <c r="AM238" s="32">
        <f t="shared" si="696"/>
        <v>-16.814354048244798</v>
      </c>
    </row>
    <row r="239" spans="2:39" ht="18.649999999999999" customHeight="1" thickBot="1">
      <c r="E239" s="21" t="s">
        <v>0</v>
      </c>
      <c r="J239" s="21" t="s">
        <v>1</v>
      </c>
      <c r="O239" s="21" t="s">
        <v>2</v>
      </c>
      <c r="T239" s="21" t="s">
        <v>3</v>
      </c>
      <c r="Y239" s="21" t="s">
        <v>4</v>
      </c>
      <c r="AF239" s="105"/>
      <c r="AG239" s="45">
        <f t="shared" si="692"/>
        <v>1.0034999999999887</v>
      </c>
      <c r="AH239" s="49">
        <f t="shared" si="693"/>
        <v>-1.0962038752384634E-2</v>
      </c>
      <c r="AI239" s="50">
        <f t="shared" si="694"/>
        <v>-19.503247522323399</v>
      </c>
      <c r="AJ239" s="51">
        <f t="shared" si="695"/>
        <v>-1.0962038752384634E-2</v>
      </c>
      <c r="AK239" s="11">
        <f t="shared" si="710"/>
        <v>-3127.4466243750999</v>
      </c>
      <c r="AL239" s="50">
        <f t="shared" si="722"/>
        <v>-54.584240775727842</v>
      </c>
      <c r="AM239" s="32">
        <f t="shared" si="696"/>
        <v>-16.452105457816938</v>
      </c>
    </row>
    <row r="240" spans="2:39" ht="18.649999999999999" customHeight="1" thickBot="1">
      <c r="B240" s="20"/>
      <c r="D240" s="235" t="s">
        <v>6</v>
      </c>
      <c r="E240" s="236"/>
      <c r="F240" s="237" t="s">
        <v>7</v>
      </c>
      <c r="G240" s="238"/>
      <c r="I240" s="235" t="s">
        <v>8</v>
      </c>
      <c r="J240" s="236"/>
      <c r="K240" s="237" t="s">
        <v>9</v>
      </c>
      <c r="L240" s="238"/>
      <c r="N240" s="235" t="s">
        <v>10</v>
      </c>
      <c r="O240" s="236"/>
      <c r="P240" s="237" t="s">
        <v>11</v>
      </c>
      <c r="Q240" s="238"/>
      <c r="S240" s="235" t="s">
        <v>6</v>
      </c>
      <c r="T240" s="236"/>
      <c r="U240" s="237" t="s">
        <v>7</v>
      </c>
      <c r="V240" s="238"/>
      <c r="X240" s="235" t="s">
        <v>10</v>
      </c>
      <c r="Y240" s="236"/>
      <c r="Z240" s="237" t="s">
        <v>11</v>
      </c>
      <c r="AA240" s="238"/>
      <c r="AB240" s="4"/>
      <c r="AC240" s="212" t="s">
        <v>70</v>
      </c>
      <c r="AE240" s="213" t="s">
        <v>37</v>
      </c>
      <c r="AF240" s="105"/>
      <c r="AG240" s="45">
        <f t="shared" si="692"/>
        <v>1.0039999999999887</v>
      </c>
      <c r="AH240" s="49">
        <f t="shared" si="693"/>
        <v>-2.6029715830683871E-2</v>
      </c>
      <c r="AI240" s="50">
        <f t="shared" si="694"/>
        <v>-21.066970834510776</v>
      </c>
      <c r="AJ240" s="51">
        <f t="shared" si="695"/>
        <v>-2.6029715830683871E-2</v>
      </c>
      <c r="AK240" s="11">
        <f t="shared" si="710"/>
        <v>-3106.8125881315123</v>
      </c>
      <c r="AL240" s="50">
        <f t="shared" si="722"/>
        <v>-54.224108905301392</v>
      </c>
      <c r="AM240" s="32">
        <f t="shared" si="696"/>
        <v>-15.870569399377427</v>
      </c>
    </row>
    <row r="241" spans="2:39" ht="18.649999999999999" customHeight="1" thickTop="1" thickBot="1">
      <c r="B241" s="40">
        <f t="shared" ref="B241" si="747">B234+$E$5</f>
        <v>0.91549999999999832</v>
      </c>
      <c r="D241" s="24">
        <v>1</v>
      </c>
      <c r="E241" s="25">
        <v>0</v>
      </c>
      <c r="F241" s="26">
        <v>0</v>
      </c>
      <c r="G241" s="27">
        <f t="shared" ref="G241" si="748">-1/($E$8*$B241)</f>
        <v>-7.502055563224336</v>
      </c>
      <c r="I241" s="24">
        <v>1</v>
      </c>
      <c r="J241" s="28">
        <v>0</v>
      </c>
      <c r="K241" s="26">
        <v>0</v>
      </c>
      <c r="L241" s="27">
        <v>0</v>
      </c>
      <c r="N241" s="24">
        <f t="shared" ref="N241" si="749">D241*I241+F241*I244-E241*J241-G241*J244</f>
        <v>-2.532464737871114</v>
      </c>
      <c r="O241" s="28">
        <f t="shared" ref="O241" si="750">(D241*J241+E241*I241+F241*J244+G241*I244)</f>
        <v>0</v>
      </c>
      <c r="P241" s="26">
        <f t="shared" ref="P241" si="751">D241*K241+F241*K244-E241*L241-G241*L244</f>
        <v>0</v>
      </c>
      <c r="Q241" s="27">
        <f t="shared" ref="Q241" si="752">(D241*L241+E241*K241+F241*L244+G241*K244)</f>
        <v>-7.502055563224336</v>
      </c>
      <c r="S241" s="24">
        <v>1</v>
      </c>
      <c r="T241" s="25">
        <v>0</v>
      </c>
      <c r="U241" s="26">
        <v>0</v>
      </c>
      <c r="V241" s="27">
        <f t="shared" ref="V241" si="753">-1/($T$8*$B241)</f>
        <v>-7.502055563224336</v>
      </c>
      <c r="X241" s="24">
        <f t="shared" ref="X241" si="754">N241*S241+P241*S244-O241*T241-Q241*T244</f>
        <v>-2.532464737871114</v>
      </c>
      <c r="Y241" s="28">
        <f t="shared" ref="Y241" si="755">(N241*T241+O241*S241+P241*T244+Q241*S244)</f>
        <v>0</v>
      </c>
      <c r="Z241" s="26">
        <f t="shared" ref="Z241" si="756">N241*U241+P241*U244-O241*V241-Q241*V244</f>
        <v>0</v>
      </c>
      <c r="AA241" s="27">
        <f t="shared" ref="AA241" si="757">(N241*V241+O241*U241+P241*V244+Q241*U244)</f>
        <v>11.496635612191117</v>
      </c>
      <c r="AB241" s="8"/>
      <c r="AC241" s="214">
        <f t="shared" ref="AC241" si="758">20*LOG((2*$X$8)/(($X$8*X241+Z241+$Z$8*X244+Z244)^2+($X$8*Y241+AA241+$X$8*Y244+AA244)^2)^0.5)</f>
        <v>-15.659100691396461</v>
      </c>
      <c r="AE241" s="215">
        <f t="shared" ref="AE241" si="759">((X241^2+Y241^2)/(X244^2+Y244^2))^0.5</f>
        <v>5.3783102126209075</v>
      </c>
      <c r="AF241" s="105"/>
      <c r="AG241" s="45">
        <f t="shared" si="692"/>
        <v>1.0044999999999886</v>
      </c>
      <c r="AH241" s="49">
        <f t="shared" si="693"/>
        <v>-4.7375106584278764E-2</v>
      </c>
      <c r="AI241" s="50">
        <f t="shared" si="694"/>
        <v>-22.620377128576362</v>
      </c>
      <c r="AJ241" s="51">
        <f t="shared" si="695"/>
        <v>-4.7375106584278764E-2</v>
      </c>
      <c r="AK241" s="11">
        <f t="shared" si="710"/>
        <v>-3081.9306614414668</v>
      </c>
      <c r="AL241" s="50">
        <f t="shared" si="722"/>
        <v>-53.789837360320242</v>
      </c>
      <c r="AM241" s="32">
        <f t="shared" si="696"/>
        <v>-15.15497346585744</v>
      </c>
    </row>
    <row r="242" spans="2:39" ht="18.649999999999999" customHeight="1" thickBot="1">
      <c r="D242" s="30"/>
      <c r="G242" s="31"/>
      <c r="I242" s="30"/>
      <c r="K242" s="239" t="s">
        <v>15</v>
      </c>
      <c r="L242" s="240"/>
      <c r="N242" s="30"/>
      <c r="P242" s="239" t="s">
        <v>17</v>
      </c>
      <c r="Q242" s="240"/>
      <c r="S242" s="30"/>
      <c r="V242" s="31"/>
      <c r="X242" s="30"/>
      <c r="AA242" s="31"/>
      <c r="AE242" s="216"/>
      <c r="AF242" s="105"/>
      <c r="AG242" s="45">
        <f t="shared" si="692"/>
        <v>1.0049999999999886</v>
      </c>
      <c r="AH242" s="49">
        <f t="shared" si="693"/>
        <v>-7.4859417782077886E-2</v>
      </c>
      <c r="AI242" s="50">
        <f t="shared" si="694"/>
        <v>-24.161342459296925</v>
      </c>
      <c r="AJ242" s="51">
        <f t="shared" si="695"/>
        <v>-7.4859417782077886E-2</v>
      </c>
      <c r="AK242" s="11">
        <f t="shared" si="710"/>
        <v>-3053.0111613805625</v>
      </c>
      <c r="AL242" s="50">
        <f t="shared" si="722"/>
        <v>-53.285096866226759</v>
      </c>
      <c r="AM242" s="32">
        <f t="shared" si="696"/>
        <v>-14.378116706089843</v>
      </c>
    </row>
    <row r="243" spans="2:39" ht="18.649999999999999" customHeight="1" thickBot="1">
      <c r="D243" s="235" t="s">
        <v>12</v>
      </c>
      <c r="E243" s="236"/>
      <c r="F243" s="237" t="s">
        <v>13</v>
      </c>
      <c r="G243" s="238"/>
      <c r="I243" s="235" t="s">
        <v>14</v>
      </c>
      <c r="J243" s="236"/>
      <c r="K243" s="241"/>
      <c r="L243" s="242"/>
      <c r="N243" s="235" t="s">
        <v>16</v>
      </c>
      <c r="O243" s="236"/>
      <c r="P243" s="241"/>
      <c r="Q243" s="242"/>
      <c r="S243" s="235" t="s">
        <v>12</v>
      </c>
      <c r="T243" s="236"/>
      <c r="U243" s="237" t="s">
        <v>13</v>
      </c>
      <c r="V243" s="238"/>
      <c r="X243" s="235" t="s">
        <v>16</v>
      </c>
      <c r="Y243" s="236"/>
      <c r="Z243" s="237" t="s">
        <v>17</v>
      </c>
      <c r="AA243" s="238"/>
      <c r="AB243" s="4"/>
      <c r="AC243" s="37" t="s">
        <v>71</v>
      </c>
      <c r="AE243" s="217" t="s">
        <v>72</v>
      </c>
      <c r="AF243" s="105"/>
      <c r="AG243" s="45">
        <f t="shared" si="692"/>
        <v>1.0054999999999885</v>
      </c>
      <c r="AH243" s="49">
        <f t="shared" si="693"/>
        <v>-0.10832036181846887</v>
      </c>
      <c r="AI243" s="50">
        <f t="shared" si="694"/>
        <v>-25.687848039987038</v>
      </c>
      <c r="AJ243" s="51">
        <f t="shared" si="695"/>
        <v>-0.10832036181846887</v>
      </c>
      <c r="AK243" s="11">
        <f t="shared" si="710"/>
        <v>-3020.2920880362913</v>
      </c>
      <c r="AL243" s="50">
        <f t="shared" si="722"/>
        <v>-52.714041308167715</v>
      </c>
      <c r="AM243" s="32">
        <f t="shared" si="696"/>
        <v>-13.590338799670089</v>
      </c>
    </row>
    <row r="244" spans="2:39" ht="18.649999999999999" customHeight="1" thickTop="1" thickBot="1">
      <c r="D244" s="24">
        <v>0</v>
      </c>
      <c r="E244" s="28">
        <v>0</v>
      </c>
      <c r="F244" s="26">
        <v>1</v>
      </c>
      <c r="G244" s="27">
        <v>0</v>
      </c>
      <c r="I244" s="24">
        <v>0</v>
      </c>
      <c r="J244" s="28">
        <f t="shared" ref="J244" si="760">IF(0=(1-$J$8*$K$8*$B241^2),0,-1*(1-$J$8*$K$8*$B241^2)/($B241*$K$8))</f>
        <v>-0.4708662456710575</v>
      </c>
      <c r="K244" s="26">
        <v>1</v>
      </c>
      <c r="L244" s="27">
        <v>0</v>
      </c>
      <c r="N244" s="24">
        <f t="shared" ref="N244" si="761">D244*I241+F244*I244-E244*J241-G244*J244</f>
        <v>0</v>
      </c>
      <c r="O244" s="28">
        <f t="shared" ref="O244" si="762">(D244*J241+E244*I241+F244*J244+G244*I244)</f>
        <v>-0.4708662456710575</v>
      </c>
      <c r="P244" s="26">
        <f t="shared" ref="P244" si="763">D244*K241+F244*K244-E244*L241-G244*L244</f>
        <v>1</v>
      </c>
      <c r="Q244" s="27">
        <f t="shared" ref="Q244" si="764">(D244*L241+E244*K241+F244*L244+G244*K244)</f>
        <v>0</v>
      </c>
      <c r="S244" s="24">
        <v>0</v>
      </c>
      <c r="T244" s="28">
        <v>0</v>
      </c>
      <c r="U244" s="26">
        <v>1</v>
      </c>
      <c r="V244" s="27">
        <v>0</v>
      </c>
      <c r="X244" s="24">
        <f t="shared" ref="X244" si="765">N244*S241+P244*S244-O244*T241-Q244*T244</f>
        <v>0</v>
      </c>
      <c r="Y244" s="28">
        <f t="shared" ref="Y244" si="766">(N244*T241+O244*S241+P244*T244+Q244*S244)</f>
        <v>-0.4708662456710575</v>
      </c>
      <c r="Z244" s="26">
        <f t="shared" ref="Z244" si="767">N244*U241+P244*U244-O244*V241-Q244*V244</f>
        <v>-2.532464737871114</v>
      </c>
      <c r="AA244" s="27">
        <f t="shared" ref="AA244" si="768">(N244*V241+O244*U241+P244*V244+Q244*U244)</f>
        <v>0</v>
      </c>
      <c r="AB244" s="8"/>
      <c r="AC244" s="39">
        <f t="shared" ref="AC244" si="769">(180/PI())*ATAN(-1*(($X$8*Y241+AA241+$X$8*Y244+AA244)/($X$8*X241+Z241+$X$8*X244+Z244)))</f>
        <v>65.32727563686818</v>
      </c>
      <c r="AE244" s="218">
        <f t="shared" ref="AE244" si="770">20*LOG(((($X$8*X241+Z241-$X$8*Y244-Z244)^2+($X$8*Y241+AA241-$X$8*Y244-AA244)^2)/(($X$8*X241+Z241+$X$8*X244+Z244)^2+($X$8*Y241+AA241+$X$8*Y244+AA244)^2))^0.5)</f>
        <v>-0.11291258760002144</v>
      </c>
      <c r="AF244" s="105"/>
      <c r="AG244" s="45">
        <f t="shared" si="692"/>
        <v>1.0059999999999885</v>
      </c>
      <c r="AH244" s="49">
        <f t="shared" si="693"/>
        <v>-0.14757436853189862</v>
      </c>
      <c r="AI244" s="50">
        <f t="shared" si="694"/>
        <v>-27.197994084005018</v>
      </c>
      <c r="AJ244" s="51">
        <f t="shared" si="695"/>
        <v>-0.14757436853189862</v>
      </c>
      <c r="AK244" s="11">
        <f t="shared" si="710"/>
        <v>-2984.0344611411515</v>
      </c>
      <c r="AL244" s="50">
        <f t="shared" si="722"/>
        <v>-52.081226339887884</v>
      </c>
      <c r="AM244" s="32">
        <f t="shared" si="696"/>
        <v>-12.821848441026367</v>
      </c>
    </row>
    <row r="245" spans="2:39" ht="18.649999999999999" customHeight="1">
      <c r="AE245" s="33"/>
      <c r="AF245" s="105"/>
      <c r="AG245" s="45">
        <f t="shared" si="692"/>
        <v>1.0064999999999884</v>
      </c>
      <c r="AH245" s="49">
        <f t="shared" si="693"/>
        <v>-0.19241899823281947</v>
      </c>
      <c r="AI245" s="50">
        <f t="shared" si="694"/>
        <v>-28.690011314575429</v>
      </c>
      <c r="AJ245" s="51">
        <f t="shared" si="695"/>
        <v>-0.19241899823281947</v>
      </c>
      <c r="AK245" s="11">
        <f t="shared" si="710"/>
        <v>-2944.5174454651924</v>
      </c>
      <c r="AL245" s="50">
        <f t="shared" si="722"/>
        <v>-51.39152430578018</v>
      </c>
      <c r="AM245" s="32">
        <f t="shared" si="696"/>
        <v>-12.088706706160552</v>
      </c>
    </row>
    <row r="246" spans="2:39" ht="18.649999999999999" customHeight="1" thickBot="1">
      <c r="E246" s="21" t="s">
        <v>0</v>
      </c>
      <c r="J246" s="21" t="s">
        <v>1</v>
      </c>
      <c r="O246" s="21" t="s">
        <v>2</v>
      </c>
      <c r="T246" s="21" t="s">
        <v>3</v>
      </c>
      <c r="Y246" s="21" t="s">
        <v>4</v>
      </c>
      <c r="AF246" s="105"/>
      <c r="AG246" s="45">
        <f t="shared" si="692"/>
        <v>1.0069999999999883</v>
      </c>
      <c r="AH246" s="49">
        <f t="shared" si="693"/>
        <v>-0.24263549327932976</v>
      </c>
      <c r="AI246" s="50">
        <f t="shared" si="694"/>
        <v>-30.162270037307863</v>
      </c>
      <c r="AJ246" s="51">
        <f t="shared" si="695"/>
        <v>-0.24263549327932976</v>
      </c>
      <c r="AK246" s="11">
        <f t="shared" si="710"/>
        <v>-2902.0334219244005</v>
      </c>
      <c r="AL246" s="50">
        <f t="shared" si="722"/>
        <v>-50.650038215498583</v>
      </c>
      <c r="AM246" s="32">
        <f t="shared" si="696"/>
        <v>-11.398179732338578</v>
      </c>
    </row>
    <row r="247" spans="2:39" ht="18.649999999999999" customHeight="1" thickBot="1">
      <c r="B247" s="20"/>
      <c r="D247" s="235" t="s">
        <v>6</v>
      </c>
      <c r="E247" s="236"/>
      <c r="F247" s="237" t="s">
        <v>7</v>
      </c>
      <c r="G247" s="238"/>
      <c r="I247" s="235" t="s">
        <v>8</v>
      </c>
      <c r="J247" s="236"/>
      <c r="K247" s="237" t="s">
        <v>9</v>
      </c>
      <c r="L247" s="238"/>
      <c r="N247" s="235" t="s">
        <v>10</v>
      </c>
      <c r="O247" s="236"/>
      <c r="P247" s="237" t="s">
        <v>11</v>
      </c>
      <c r="Q247" s="238"/>
      <c r="S247" s="235" t="s">
        <v>6</v>
      </c>
      <c r="T247" s="236"/>
      <c r="U247" s="237" t="s">
        <v>7</v>
      </c>
      <c r="V247" s="238"/>
      <c r="X247" s="235" t="s">
        <v>10</v>
      </c>
      <c r="Y247" s="236"/>
      <c r="Z247" s="237" t="s">
        <v>11</v>
      </c>
      <c r="AA247" s="238"/>
      <c r="AB247" s="4"/>
      <c r="AC247" s="212" t="s">
        <v>70</v>
      </c>
      <c r="AE247" s="213" t="s">
        <v>37</v>
      </c>
      <c r="AF247" s="105"/>
      <c r="AG247" s="45">
        <f t="shared" si="692"/>
        <v>1.0074999999999883</v>
      </c>
      <c r="AH247" s="49">
        <f t="shared" si="693"/>
        <v>-0.29799140604377544</v>
      </c>
      <c r="AI247" s="50">
        <f t="shared" si="694"/>
        <v>-31.613286748269903</v>
      </c>
      <c r="AJ247" s="51">
        <f t="shared" si="695"/>
        <v>-0.29799140604377544</v>
      </c>
      <c r="AK247" s="11">
        <f t="shared" si="710"/>
        <v>-2856.8831498616964</v>
      </c>
      <c r="AL247" s="50">
        <f t="shared" si="722"/>
        <v>-49.862017309833192</v>
      </c>
      <c r="AM247" s="32">
        <f t="shared" si="696"/>
        <v>-10.752454048087262</v>
      </c>
    </row>
    <row r="248" spans="2:39" ht="18.649999999999999" customHeight="1" thickTop="1" thickBot="1">
      <c r="B248" s="40">
        <f t="shared" ref="B248" si="771">B241+$E$5</f>
        <v>0.91599999999999826</v>
      </c>
      <c r="D248" s="24">
        <v>1</v>
      </c>
      <c r="E248" s="25">
        <v>0</v>
      </c>
      <c r="F248" s="26">
        <v>0</v>
      </c>
      <c r="G248" s="27">
        <f t="shared" ref="G248" si="772">-1/($E$8*$B248)</f>
        <v>-7.4979605547291275</v>
      </c>
      <c r="I248" s="24">
        <v>1</v>
      </c>
      <c r="J248" s="28">
        <v>0</v>
      </c>
      <c r="K248" s="26">
        <v>0</v>
      </c>
      <c r="L248" s="27">
        <v>0</v>
      </c>
      <c r="N248" s="24">
        <f t="shared" ref="N248" si="773">D248*I248+F248*I251-E248*J248-G248*J251</f>
        <v>-2.5221254220750491</v>
      </c>
      <c r="O248" s="28">
        <f t="shared" ref="O248" si="774">(D248*J248+E248*I248+F248*J251+G248*I251)</f>
        <v>0</v>
      </c>
      <c r="P248" s="26">
        <f t="shared" ref="P248" si="775">D248*K248+F248*K251-E248*L248-G248*L251</f>
        <v>0</v>
      </c>
      <c r="Q248" s="27">
        <f t="shared" ref="Q248" si="776">(D248*L248+E248*K248+F248*L251+G248*K251)</f>
        <v>-7.4979605547291275</v>
      </c>
      <c r="S248" s="24">
        <v>1</v>
      </c>
      <c r="T248" s="25">
        <v>0</v>
      </c>
      <c r="U248" s="26">
        <v>0</v>
      </c>
      <c r="V248" s="27">
        <f t="shared" ref="V248" si="777">-1/($T$8*$B248)</f>
        <v>-7.4979605547291275</v>
      </c>
      <c r="X248" s="24">
        <f t="shared" ref="X248" si="778">N248*S248+P248*S251-O248*T248-Q248*T251</f>
        <v>-2.5221254220750491</v>
      </c>
      <c r="Y248" s="28">
        <f t="shared" ref="Y248" si="779">(N248*T248+O248*S248+P248*T251+Q248*S251)</f>
        <v>0</v>
      </c>
      <c r="Z248" s="26">
        <f t="shared" ref="Z248" si="780">N248*U248+P248*U251-O248*V248-Q248*V251</f>
        <v>0</v>
      </c>
      <c r="AA248" s="27">
        <f t="shared" ref="AA248" si="781">(N248*V248+O248*U248+P248*V251+Q248*U251)</f>
        <v>11.412836374069142</v>
      </c>
      <c r="AB248" s="8"/>
      <c r="AC248" s="214">
        <f t="shared" ref="AC248" si="782">20*LOG((2*$X$8)/(($X$8*X248+Z248+$Z$8*X251+Z251)^2+($X$8*Y248+AA248+$X$8*Y251+AA251)^2)^0.5)</f>
        <v>-15.598938450064349</v>
      </c>
      <c r="AE248" s="215">
        <f t="shared" ref="AE248" si="783">((X248^2+Y248^2)/(X251^2+Y251^2))^0.5</f>
        <v>5.3691435319918375</v>
      </c>
      <c r="AF248" s="105"/>
      <c r="AG248" s="45">
        <f t="shared" si="692"/>
        <v>1.0079999999999882</v>
      </c>
      <c r="AH248" s="49">
        <f t="shared" si="693"/>
        <v>-0.35824324394686358</v>
      </c>
      <c r="AI248" s="50">
        <f t="shared" si="694"/>
        <v>-33.041728323200594</v>
      </c>
      <c r="AJ248" s="51">
        <f t="shared" si="695"/>
        <v>-0.35824324394686358</v>
      </c>
      <c r="AK248" s="11">
        <f t="shared" si="710"/>
        <v>-2809.3711485379313</v>
      </c>
      <c r="AL248" s="50">
        <f t="shared" si="722"/>
        <v>-49.032776452521574</v>
      </c>
      <c r="AM248" s="32">
        <f t="shared" si="696"/>
        <v>-10.150945918559549</v>
      </c>
    </row>
    <row r="249" spans="2:39" ht="18.649999999999999" customHeight="1" thickBot="1">
      <c r="D249" s="30"/>
      <c r="G249" s="31"/>
      <c r="I249" s="30"/>
      <c r="K249" s="239" t="s">
        <v>15</v>
      </c>
      <c r="L249" s="240"/>
      <c r="N249" s="30"/>
      <c r="P249" s="239" t="s">
        <v>17</v>
      </c>
      <c r="Q249" s="240"/>
      <c r="S249" s="30"/>
      <c r="V249" s="31"/>
      <c r="X249" s="30"/>
      <c r="AA249" s="31"/>
      <c r="AE249" s="216"/>
      <c r="AF249" s="105"/>
      <c r="AG249" s="45">
        <f t="shared" si="692"/>
        <v>1.0084999999999882</v>
      </c>
      <c r="AH249" s="49">
        <f t="shared" si="693"/>
        <v>-0.42313907702211917</v>
      </c>
      <c r="AI249" s="50">
        <f t="shared" si="694"/>
        <v>-34.446413897469405</v>
      </c>
      <c r="AJ249" s="51">
        <f t="shared" si="695"/>
        <v>-0.42313907702211917</v>
      </c>
      <c r="AK249" s="11">
        <f t="shared" si="710"/>
        <v>-2759.8014043401008</v>
      </c>
      <c r="AL249" s="50">
        <f t="shared" si="722"/>
        <v>-48.167621206898083</v>
      </c>
      <c r="AM249" s="32">
        <f t="shared" si="696"/>
        <v>-9.5916580717191664</v>
      </c>
    </row>
    <row r="250" spans="2:39" ht="18.649999999999999" customHeight="1" thickBot="1">
      <c r="D250" s="235" t="s">
        <v>12</v>
      </c>
      <c r="E250" s="236"/>
      <c r="F250" s="237" t="s">
        <v>13</v>
      </c>
      <c r="G250" s="238"/>
      <c r="I250" s="235" t="s">
        <v>14</v>
      </c>
      <c r="J250" s="236"/>
      <c r="K250" s="241"/>
      <c r="L250" s="242"/>
      <c r="N250" s="235" t="s">
        <v>16</v>
      </c>
      <c r="O250" s="236"/>
      <c r="P250" s="241"/>
      <c r="Q250" s="242"/>
      <c r="S250" s="235" t="s">
        <v>12</v>
      </c>
      <c r="T250" s="236"/>
      <c r="U250" s="237" t="s">
        <v>13</v>
      </c>
      <c r="V250" s="238"/>
      <c r="X250" s="235" t="s">
        <v>16</v>
      </c>
      <c r="Y250" s="236"/>
      <c r="Z250" s="237" t="s">
        <v>17</v>
      </c>
      <c r="AA250" s="238"/>
      <c r="AB250" s="4"/>
      <c r="AC250" s="37" t="s">
        <v>71</v>
      </c>
      <c r="AE250" s="217" t="s">
        <v>72</v>
      </c>
      <c r="AF250" s="105"/>
      <c r="AG250" s="45">
        <f t="shared" si="692"/>
        <v>1.0089999999999881</v>
      </c>
      <c r="AH250" s="49">
        <f t="shared" si="693"/>
        <v>-0.49242105976709738</v>
      </c>
      <c r="AI250" s="50">
        <f t="shared" si="694"/>
        <v>-35.826314599639304</v>
      </c>
      <c r="AJ250" s="51">
        <f t="shared" si="695"/>
        <v>-0.49242105976709738</v>
      </c>
      <c r="AK250" s="11">
        <f t="shared" si="710"/>
        <v>-2708.473486413126</v>
      </c>
      <c r="AL250" s="50">
        <f t="shared" si="722"/>
        <v>-47.271780040878951</v>
      </c>
      <c r="AM250" s="32">
        <f t="shared" si="696"/>
        <v>-9.0719503890113451</v>
      </c>
    </row>
    <row r="251" spans="2:39" ht="18.649999999999999" customHeight="1" thickTop="1" thickBot="1">
      <c r="D251" s="24">
        <v>0</v>
      </c>
      <c r="E251" s="28">
        <v>0</v>
      </c>
      <c r="F251" s="26">
        <v>1</v>
      </c>
      <c r="G251" s="27">
        <v>0</v>
      </c>
      <c r="I251" s="24">
        <v>0</v>
      </c>
      <c r="J251" s="28">
        <f t="shared" ref="J251" si="784">IF(0=(1-$J$8*$K$8*$B248^2),0,-1*(1-$J$8*$K$8*$B248^2)/($B248*$K$8))</f>
        <v>-0.46974445869197962</v>
      </c>
      <c r="K251" s="26">
        <v>1</v>
      </c>
      <c r="L251" s="27">
        <v>0</v>
      </c>
      <c r="N251" s="24">
        <f t="shared" ref="N251" si="785">D251*I248+F251*I251-E251*J248-G251*J251</f>
        <v>0</v>
      </c>
      <c r="O251" s="28">
        <f t="shared" ref="O251" si="786">(D251*J248+E251*I248+F251*J251+G251*I251)</f>
        <v>-0.46974445869197962</v>
      </c>
      <c r="P251" s="26">
        <f t="shared" ref="P251" si="787">D251*K248+F251*K251-E251*L248-G251*L251</f>
        <v>1</v>
      </c>
      <c r="Q251" s="27">
        <f t="shared" ref="Q251" si="788">(D251*L248+E251*K248+F251*L251+G251*K251)</f>
        <v>0</v>
      </c>
      <c r="S251" s="24">
        <v>0</v>
      </c>
      <c r="T251" s="28">
        <v>0</v>
      </c>
      <c r="U251" s="26">
        <v>1</v>
      </c>
      <c r="V251" s="27">
        <v>0</v>
      </c>
      <c r="X251" s="24">
        <f t="shared" ref="X251" si="789">N251*S248+P251*S251-O251*T248-Q251*T251</f>
        <v>0</v>
      </c>
      <c r="Y251" s="28">
        <f t="shared" ref="Y251" si="790">(N251*T248+O251*S248+P251*T251+Q251*S251)</f>
        <v>-0.46974445869197962</v>
      </c>
      <c r="Z251" s="26">
        <f t="shared" ref="Z251" si="791">N251*U248+P251*U251-O251*V248-Q251*V251</f>
        <v>-2.5221254220750491</v>
      </c>
      <c r="AA251" s="27">
        <f t="shared" ref="AA251" si="792">(N251*V248+O251*U248+P251*V251+Q251*U251)</f>
        <v>0</v>
      </c>
      <c r="AB251" s="8"/>
      <c r="AC251" s="39">
        <f t="shared" ref="AC251" si="793">(180/PI())*ATAN(-1*(($X$8*Y248+AA248+$X$8*Y251+AA251)/($X$8*X248+Z248+$X$8*X251+Z251)))</f>
        <v>65.252520207521641</v>
      </c>
      <c r="AE251" s="218">
        <f t="shared" ref="AE251" si="794">20*LOG(((($X$8*X248+Z248-$X$8*Y251-Z251)^2+($X$8*Y248+AA248-$X$8*Y251-AA251)^2)/(($X$8*X248+Z248+$X$8*X251+Z251)^2+($X$8*Y248+AA248+$X$8*Y251+AA251)^2))^0.5)</f>
        <v>-0.11454098611159877</v>
      </c>
      <c r="AF251" s="105"/>
      <c r="AG251" s="45">
        <f t="shared" si="692"/>
        <v>1.0094999999999881</v>
      </c>
      <c r="AH251" s="49">
        <f t="shared" si="693"/>
        <v>-0.56582782636388484</v>
      </c>
      <c r="AI251" s="50">
        <f t="shared" si="694"/>
        <v>-37.180551342845717</v>
      </c>
      <c r="AJ251" s="51">
        <f t="shared" si="695"/>
        <v>-0.56582782636388484</v>
      </c>
      <c r="AK251" s="11">
        <f t="shared" si="710"/>
        <v>-2655.6791288732538</v>
      </c>
      <c r="AL251" s="50">
        <f t="shared" si="722"/>
        <v>-46.350344675333083</v>
      </c>
      <c r="AM251" s="32">
        <f t="shared" si="696"/>
        <v>-8.5889660843206368</v>
      </c>
    </row>
    <row r="252" spans="2:39" ht="18.649999999999999" customHeight="1">
      <c r="AE252" s="33"/>
      <c r="AF252" s="105"/>
      <c r="AG252" s="45">
        <f t="shared" si="692"/>
        <v>1.009999999999988</v>
      </c>
      <c r="AH252" s="49">
        <f t="shared" si="693"/>
        <v>-0.64309672623952874</v>
      </c>
      <c r="AI252" s="50">
        <f t="shared" si="694"/>
        <v>-38.508390907282198</v>
      </c>
      <c r="AJ252" s="51">
        <f t="shared" si="695"/>
        <v>-0.64309672623952874</v>
      </c>
      <c r="AK252" s="11">
        <f t="shared" si="710"/>
        <v>-2601.6993141060448</v>
      </c>
      <c r="AL252" s="50">
        <f t="shared" si="722"/>
        <v>-45.408219178028631</v>
      </c>
      <c r="AM252" s="32">
        <f t="shared" si="696"/>
        <v>-8.1398599711355786</v>
      </c>
    </row>
    <row r="253" spans="2:39" ht="18.649999999999999" customHeight="1" thickBot="1">
      <c r="E253" s="21" t="s">
        <v>0</v>
      </c>
      <c r="J253" s="21" t="s">
        <v>1</v>
      </c>
      <c r="O253" s="21" t="s">
        <v>2</v>
      </c>
      <c r="T253" s="21" t="s">
        <v>3</v>
      </c>
      <c r="Y253" s="21" t="s">
        <v>4</v>
      </c>
      <c r="AF253" s="105"/>
      <c r="AG253" s="45">
        <f t="shared" si="692"/>
        <v>1.010499999999988</v>
      </c>
      <c r="AH253" s="49">
        <f t="shared" si="693"/>
        <v>-0.72396587495849696</v>
      </c>
      <c r="AI253" s="50">
        <f t="shared" si="694"/>
        <v>-39.809240564335077</v>
      </c>
      <c r="AJ253" s="51">
        <f t="shared" si="695"/>
        <v>-0.72396587495849696</v>
      </c>
      <c r="AK253" s="11">
        <f t="shared" si="710"/>
        <v>-2546.8018699210083</v>
      </c>
      <c r="AL253" s="50">
        <f t="shared" si="722"/>
        <v>-44.450078026069932</v>
      </c>
      <c r="AM253" s="32">
        <f t="shared" si="696"/>
        <v>-7.7219145865678396</v>
      </c>
    </row>
    <row r="254" spans="2:39" ht="18.649999999999999" customHeight="1" thickBot="1">
      <c r="B254" s="20"/>
      <c r="D254" s="235" t="s">
        <v>6</v>
      </c>
      <c r="E254" s="236"/>
      <c r="F254" s="237" t="s">
        <v>7</v>
      </c>
      <c r="G254" s="238"/>
      <c r="I254" s="235" t="s">
        <v>8</v>
      </c>
      <c r="J254" s="236"/>
      <c r="K254" s="237" t="s">
        <v>9</v>
      </c>
      <c r="L254" s="238"/>
      <c r="N254" s="235" t="s">
        <v>10</v>
      </c>
      <c r="O254" s="236"/>
      <c r="P254" s="237" t="s">
        <v>11</v>
      </c>
      <c r="Q254" s="238"/>
      <c r="S254" s="235" t="s">
        <v>6</v>
      </c>
      <c r="T254" s="236"/>
      <c r="U254" s="237" t="s">
        <v>7</v>
      </c>
      <c r="V254" s="238"/>
      <c r="X254" s="235" t="s">
        <v>10</v>
      </c>
      <c r="Y254" s="236"/>
      <c r="Z254" s="237" t="s">
        <v>11</v>
      </c>
      <c r="AA254" s="238"/>
      <c r="AB254" s="4"/>
      <c r="AC254" s="212" t="s">
        <v>70</v>
      </c>
      <c r="AE254" s="213" t="s">
        <v>37</v>
      </c>
      <c r="AF254" s="105"/>
      <c r="AG254" s="45">
        <f t="shared" si="692"/>
        <v>1.0109999999999879</v>
      </c>
      <c r="AH254" s="49">
        <f t="shared" si="693"/>
        <v>-0.80817600322250294</v>
      </c>
      <c r="AI254" s="50">
        <f t="shared" si="694"/>
        <v>-41.082641499295441</v>
      </c>
      <c r="AJ254" s="51">
        <f t="shared" si="695"/>
        <v>-0.80817600322250294</v>
      </c>
      <c r="AK254" s="11">
        <f t="shared" si="710"/>
        <v>-2491.2395744319911</v>
      </c>
      <c r="AL254" s="50">
        <f t="shared" si="722"/>
        <v>-43.480333029820585</v>
      </c>
      <c r="AM254" s="32">
        <f t="shared" si="696"/>
        <v>-7.3325935268202134</v>
      </c>
    </row>
    <row r="255" spans="2:39" ht="18.649999999999999" customHeight="1" thickTop="1" thickBot="1">
      <c r="B255" s="40">
        <f t="shared" ref="B255" si="795">B248+$E$5</f>
        <v>0.9164999999999982</v>
      </c>
      <c r="D255" s="24">
        <v>1</v>
      </c>
      <c r="E255" s="25">
        <v>0</v>
      </c>
      <c r="F255" s="26">
        <v>0</v>
      </c>
      <c r="G255" s="27">
        <f t="shared" ref="G255" si="796">-1/($E$8*$B255)</f>
        <v>-7.4938700143282944</v>
      </c>
      <c r="I255" s="24">
        <v>1</v>
      </c>
      <c r="J255" s="28">
        <v>0</v>
      </c>
      <c r="K255" s="26">
        <v>0</v>
      </c>
      <c r="L255" s="27">
        <v>0</v>
      </c>
      <c r="N255" s="24">
        <f t="shared" ref="N255" si="797">D255*I255+F255*I258-E255*J255-G255*J258</f>
        <v>-2.5118030236197582</v>
      </c>
      <c r="O255" s="28">
        <f t="shared" ref="O255" si="798">(D255*J255+E255*I255+F255*J258+G255*I258)</f>
        <v>0</v>
      </c>
      <c r="P255" s="26">
        <f t="shared" ref="P255" si="799">D255*K255+F255*K258-E255*L255-G255*L258</f>
        <v>0</v>
      </c>
      <c r="Q255" s="27">
        <f t="shared" ref="Q255" si="800">(D255*L255+E255*K255+F255*L258+G255*K258)</f>
        <v>-7.4938700143282944</v>
      </c>
      <c r="S255" s="24">
        <v>1</v>
      </c>
      <c r="T255" s="25">
        <v>0</v>
      </c>
      <c r="U255" s="26">
        <v>0</v>
      </c>
      <c r="V255" s="27">
        <f t="shared" ref="V255" si="801">-1/($T$8*$B255)</f>
        <v>-7.4938700143282944</v>
      </c>
      <c r="X255" s="24">
        <f t="shared" ref="X255" si="802">N255*S255+P255*S258-O255*T255-Q255*T258</f>
        <v>-2.5118030236197582</v>
      </c>
      <c r="Y255" s="28">
        <f t="shared" ref="Y255" si="803">(N255*T255+O255*S255+P255*T258+Q255*S258)</f>
        <v>0</v>
      </c>
      <c r="Z255" s="26">
        <f t="shared" ref="Z255" si="804">N255*U255+P255*U258-O255*V255-Q255*V258</f>
        <v>0</v>
      </c>
      <c r="AA255" s="27">
        <f t="shared" ref="AA255" si="805">(N255*V255+O255*U255+P255*V258+Q255*U258)</f>
        <v>11.329255346274955</v>
      </c>
      <c r="AB255" s="8"/>
      <c r="AC255" s="214">
        <f t="shared" ref="AC255" si="806">20*LOG((2*$X$8)/(($X$8*X255+Z255+$Z$8*X258+Z258)^2+($X$8*Y255+AA255+$X$8*Y258+AA258)^2)^0.5)</f>
        <v>-15.53852526312933</v>
      </c>
      <c r="AE255" s="215">
        <f t="shared" ref="AE255" si="807">((X255^2+Y255^2)/(X258^2+Y258^2))^0.5</f>
        <v>5.3599604630448461</v>
      </c>
      <c r="AF255" s="105"/>
      <c r="AG255" s="45">
        <f t="shared" si="692"/>
        <v>1.0114999999999879</v>
      </c>
      <c r="AH255" s="49">
        <f t="shared" si="693"/>
        <v>-0.89547209400277106</v>
      </c>
      <c r="AI255" s="50">
        <f t="shared" si="694"/>
        <v>-42.328261286511299</v>
      </c>
      <c r="AJ255" s="51">
        <f t="shared" si="695"/>
        <v>-0.89547209400277106</v>
      </c>
      <c r="AK255" s="11">
        <f t="shared" si="710"/>
        <v>-2435.2487469502489</v>
      </c>
      <c r="AL255" s="50">
        <f t="shared" si="722"/>
        <v>-42.503108739348058</v>
      </c>
      <c r="AM255" s="32">
        <f t="shared" si="696"/>
        <v>-6.969560187322962</v>
      </c>
    </row>
    <row r="256" spans="2:39" ht="18.649999999999999" customHeight="1" thickBot="1">
      <c r="D256" s="30"/>
      <c r="G256" s="31"/>
      <c r="I256" s="30"/>
      <c r="K256" s="239" t="s">
        <v>15</v>
      </c>
      <c r="L256" s="240"/>
      <c r="N256" s="30"/>
      <c r="P256" s="239" t="s">
        <v>17</v>
      </c>
      <c r="Q256" s="240"/>
      <c r="S256" s="30"/>
      <c r="V256" s="31"/>
      <c r="X256" s="30"/>
      <c r="AA256" s="31"/>
      <c r="AE256" s="216"/>
      <c r="AF256" s="105"/>
      <c r="AG256" s="45">
        <f t="shared" si="692"/>
        <v>1.0119999999999878</v>
      </c>
      <c r="AH256" s="49">
        <f t="shared" si="693"/>
        <v>-0.98560480432940012</v>
      </c>
      <c r="AI256" s="50">
        <f t="shared" si="694"/>
        <v>-43.54588565998629</v>
      </c>
      <c r="AJ256" s="51">
        <f t="shared" si="695"/>
        <v>-0.98560480432940012</v>
      </c>
      <c r="AK256" s="11">
        <f t="shared" si="710"/>
        <v>-2379.0482910709361</v>
      </c>
      <c r="AL256" s="50">
        <f t="shared" si="722"/>
        <v>-41.522225743132246</v>
      </c>
      <c r="AM256" s="32">
        <f t="shared" si="696"/>
        <v>-6.6306779492092716</v>
      </c>
    </row>
    <row r="257" spans="2:39" ht="18.649999999999999" customHeight="1" thickBot="1">
      <c r="D257" s="235" t="s">
        <v>12</v>
      </c>
      <c r="E257" s="236"/>
      <c r="F257" s="237" t="s">
        <v>13</v>
      </c>
      <c r="G257" s="238"/>
      <c r="I257" s="235" t="s">
        <v>14</v>
      </c>
      <c r="J257" s="236"/>
      <c r="K257" s="241"/>
      <c r="L257" s="242"/>
      <c r="N257" s="235" t="s">
        <v>16</v>
      </c>
      <c r="O257" s="236"/>
      <c r="P257" s="241"/>
      <c r="Q257" s="242"/>
      <c r="S257" s="235" t="s">
        <v>12</v>
      </c>
      <c r="T257" s="236"/>
      <c r="U257" s="237" t="s">
        <v>13</v>
      </c>
      <c r="V257" s="238"/>
      <c r="X257" s="235" t="s">
        <v>16</v>
      </c>
      <c r="Y257" s="236"/>
      <c r="Z257" s="237" t="s">
        <v>17</v>
      </c>
      <c r="AA257" s="238"/>
      <c r="AB257" s="4"/>
      <c r="AC257" s="37" t="s">
        <v>71</v>
      </c>
      <c r="AE257" s="217" t="s">
        <v>72</v>
      </c>
      <c r="AF257" s="105"/>
      <c r="AG257" s="45">
        <f t="shared" si="692"/>
        <v>1.0124999999999877</v>
      </c>
      <c r="AH257" s="49">
        <f t="shared" si="693"/>
        <v>-1.0783316738719473</v>
      </c>
      <c r="AI257" s="50">
        <f t="shared" si="694"/>
        <v>-44.735409805521627</v>
      </c>
      <c r="AJ257" s="51">
        <f t="shared" si="695"/>
        <v>-1.0783316738719473</v>
      </c>
      <c r="AK257" s="11">
        <f t="shared" si="710"/>
        <v>-2322.8391475175558</v>
      </c>
      <c r="AL257" s="50">
        <f t="shared" si="722"/>
        <v>-40.541191118399617</v>
      </c>
      <c r="AM257" s="32">
        <f t="shared" si="696"/>
        <v>-6.3140009001129513</v>
      </c>
    </row>
    <row r="258" spans="2:39" ht="18.649999999999999" customHeight="1" thickTop="1" thickBot="1">
      <c r="D258" s="24">
        <v>0</v>
      </c>
      <c r="E258" s="28">
        <v>0</v>
      </c>
      <c r="F258" s="26">
        <v>1</v>
      </c>
      <c r="G258" s="27">
        <v>0</v>
      </c>
      <c r="I258" s="24">
        <v>0</v>
      </c>
      <c r="J258" s="28">
        <f t="shared" ref="J258" si="808">IF(0=(1-$J$8*$K$8*$B255^2),0,-1*(1-$J$8*$K$8*$B255^2)/($B255*$K$8))</f>
        <v>-0.46862342379907629</v>
      </c>
      <c r="K258" s="26">
        <v>1</v>
      </c>
      <c r="L258" s="27">
        <v>0</v>
      </c>
      <c r="N258" s="24">
        <f t="shared" ref="N258" si="809">D258*I255+F258*I258-E258*J255-G258*J258</f>
        <v>0</v>
      </c>
      <c r="O258" s="28">
        <f t="shared" ref="O258" si="810">(D258*J255+E258*I255+F258*J258+G258*I258)</f>
        <v>-0.46862342379907629</v>
      </c>
      <c r="P258" s="26">
        <f t="shared" ref="P258" si="811">D258*K255+F258*K258-E258*L255-G258*L258</f>
        <v>1</v>
      </c>
      <c r="Q258" s="27">
        <f t="shared" ref="Q258" si="812">(D258*L255+E258*K255+F258*L258+G258*K258)</f>
        <v>0</v>
      </c>
      <c r="S258" s="24">
        <v>0</v>
      </c>
      <c r="T258" s="28">
        <v>0</v>
      </c>
      <c r="U258" s="26">
        <v>1</v>
      </c>
      <c r="V258" s="27">
        <v>0</v>
      </c>
      <c r="X258" s="24">
        <f t="shared" ref="X258" si="813">N258*S255+P258*S258-O258*T255-Q258*T258</f>
        <v>0</v>
      </c>
      <c r="Y258" s="28">
        <f t="shared" ref="Y258" si="814">(N258*T255+O258*S255+P258*T258+Q258*S258)</f>
        <v>-0.46862342379907629</v>
      </c>
      <c r="Z258" s="26">
        <f t="shared" ref="Z258" si="815">N258*U255+P258*U258-O258*V255-Q258*V258</f>
        <v>-2.5118030236197582</v>
      </c>
      <c r="AA258" s="27">
        <f t="shared" ref="AA258" si="816">(N258*V255+O258*U255+P258*V258+Q258*U258)</f>
        <v>0</v>
      </c>
      <c r="AB258" s="8"/>
      <c r="AC258" s="39">
        <f t="shared" ref="AC258" si="817">(180/PI())*ATAN(-1*(($X$8*Y255+AA255+$X$8*Y258+AA258)/($X$8*X255+Z255+$X$8*X258+Z258)))</f>
        <v>65.177008553009586</v>
      </c>
      <c r="AE258" s="218">
        <f t="shared" ref="AE258" si="818">20*LOG(((($X$8*X255+Z255-$X$8*Y258-Z258)^2+($X$8*Y255+AA255-$X$8*Y258-AA258)^2)/(($X$8*X255+Z255+$X$8*X258+Z258)^2+($X$8*Y255+AA255+$X$8*Y258+AA258)^2))^0.5)</f>
        <v>-0.11619987979094983</v>
      </c>
      <c r="AF258" s="105"/>
      <c r="AG258" s="45">
        <f t="shared" si="692"/>
        <v>1.0129999999999877</v>
      </c>
      <c r="AH258" s="49">
        <f t="shared" si="693"/>
        <v>-1.1734181270970898</v>
      </c>
      <c r="AI258" s="50">
        <f t="shared" si="694"/>
        <v>-45.896829379280277</v>
      </c>
      <c r="AJ258" s="51">
        <f t="shared" si="695"/>
        <v>-1.1734181270970898</v>
      </c>
      <c r="AK258" s="11">
        <f t="shared" si="710"/>
        <v>-2266.8041088417476</v>
      </c>
      <c r="AL258" s="50">
        <f t="shared" si="722"/>
        <v>-39.563195197024399</v>
      </c>
      <c r="AM258" s="32">
        <f t="shared" si="696"/>
        <v>-6.0177601971809649</v>
      </c>
    </row>
    <row r="259" spans="2:39" ht="18.649999999999999" customHeight="1">
      <c r="AE259" s="33"/>
      <c r="AF259" s="105"/>
      <c r="AG259" s="45">
        <f t="shared" si="692"/>
        <v>1.0134999999999876</v>
      </c>
      <c r="AH259" s="49">
        <f t="shared" si="693"/>
        <v>-1.2706382794726543</v>
      </c>
      <c r="AI259" s="50">
        <f t="shared" si="694"/>
        <v>-47.030231433701026</v>
      </c>
      <c r="AJ259" s="51">
        <f t="shared" si="695"/>
        <v>-1.2706382794726543</v>
      </c>
      <c r="AK259" s="11">
        <f t="shared" si="710"/>
        <v>-2211.1079454945202</v>
      </c>
      <c r="AL259" s="50">
        <f t="shared" si="722"/>
        <v>-38.591113765886696</v>
      </c>
      <c r="AM259" s="32">
        <f t="shared" si="696"/>
        <v>-5.7403488998209298</v>
      </c>
    </row>
    <row r="260" spans="2:39" ht="18.649999999999999" customHeight="1" thickBot="1">
      <c r="E260" s="21" t="s">
        <v>0</v>
      </c>
      <c r="J260" s="21" t="s">
        <v>1</v>
      </c>
      <c r="O260" s="21" t="s">
        <v>2</v>
      </c>
      <c r="T260" s="21" t="s">
        <v>3</v>
      </c>
      <c r="Y260" s="21" t="s">
        <v>4</v>
      </c>
      <c r="AF260" s="105"/>
      <c r="AG260" s="45">
        <f t="shared" si="692"/>
        <v>1.0139999999999876</v>
      </c>
      <c r="AH260" s="49">
        <f t="shared" si="693"/>
        <v>-1.3697755609434201</v>
      </c>
      <c r="AI260" s="50">
        <f t="shared" si="694"/>
        <v>-48.135785406448164</v>
      </c>
      <c r="AJ260" s="51">
        <f t="shared" si="695"/>
        <v>-1.3697755609434201</v>
      </c>
      <c r="AK260" s="11">
        <f t="shared" si="710"/>
        <v>-2155.8977924922078</v>
      </c>
      <c r="AL260" s="50">
        <f t="shared" si="722"/>
        <v>-37.627514815466512</v>
      </c>
      <c r="AM260" s="32">
        <f t="shared" si="696"/>
        <v>-5.480306793530195</v>
      </c>
    </row>
    <row r="261" spans="2:39" ht="18.649999999999999" customHeight="1" thickBot="1">
      <c r="B261" s="20"/>
      <c r="D261" s="235" t="s">
        <v>6</v>
      </c>
      <c r="E261" s="236"/>
      <c r="F261" s="237" t="s">
        <v>7</v>
      </c>
      <c r="G261" s="238"/>
      <c r="I261" s="235" t="s">
        <v>8</v>
      </c>
      <c r="J261" s="236"/>
      <c r="K261" s="237" t="s">
        <v>9</v>
      </c>
      <c r="L261" s="238"/>
      <c r="N261" s="235" t="s">
        <v>10</v>
      </c>
      <c r="O261" s="236"/>
      <c r="P261" s="237" t="s">
        <v>11</v>
      </c>
      <c r="Q261" s="238"/>
      <c r="S261" s="235" t="s">
        <v>6</v>
      </c>
      <c r="T261" s="236"/>
      <c r="U261" s="237" t="s">
        <v>7</v>
      </c>
      <c r="V261" s="238"/>
      <c r="X261" s="235" t="s">
        <v>10</v>
      </c>
      <c r="Y261" s="236"/>
      <c r="Z261" s="237" t="s">
        <v>11</v>
      </c>
      <c r="AA261" s="238"/>
      <c r="AB261" s="4"/>
      <c r="AC261" s="212" t="s">
        <v>70</v>
      </c>
      <c r="AE261" s="213" t="s">
        <v>37</v>
      </c>
      <c r="AF261" s="105"/>
      <c r="AG261" s="45">
        <f t="shared" si="692"/>
        <v>1.0144999999999875</v>
      </c>
      <c r="AH261" s="49">
        <f t="shared" si="693"/>
        <v>-1.4706231718043106</v>
      </c>
      <c r="AI261" s="50">
        <f t="shared" si="694"/>
        <v>-49.213734302694149</v>
      </c>
      <c r="AJ261" s="51">
        <f t="shared" si="695"/>
        <v>-1.4706231718043106</v>
      </c>
      <c r="AK261" s="11">
        <f t="shared" si="710"/>
        <v>-2101.3037475440128</v>
      </c>
      <c r="AL261" s="50">
        <f t="shared" si="722"/>
        <v>-36.67466897913873</v>
      </c>
      <c r="AM261" s="32">
        <f t="shared" si="696"/>
        <v>-5.2363059805559438</v>
      </c>
    </row>
    <row r="262" spans="2:39" ht="18.649999999999999" customHeight="1" thickTop="1" thickBot="1">
      <c r="B262" s="40">
        <f t="shared" ref="B262" si="819">B255+$E$5</f>
        <v>0.91699999999999815</v>
      </c>
      <c r="D262" s="24">
        <v>1</v>
      </c>
      <c r="E262" s="25">
        <v>0</v>
      </c>
      <c r="F262" s="26">
        <v>0</v>
      </c>
      <c r="G262" s="27">
        <f t="shared" ref="G262" si="820">-1/($E$8*$B262)</f>
        <v>-7.4897839347130652</v>
      </c>
      <c r="I262" s="24">
        <v>1</v>
      </c>
      <c r="J262" s="28">
        <v>0</v>
      </c>
      <c r="K262" s="26">
        <v>0</v>
      </c>
      <c r="L262" s="27">
        <v>0</v>
      </c>
      <c r="N262" s="24">
        <f t="shared" ref="N262" si="821">D262*I262+F262*I265-E262*J262-G262*J265</f>
        <v>-2.5014975056181572</v>
      </c>
      <c r="O262" s="28">
        <f t="shared" ref="O262" si="822">(D262*J262+E262*I262+F262*J265+G262*I265)</f>
        <v>0</v>
      </c>
      <c r="P262" s="26">
        <f t="shared" ref="P262" si="823">D262*K262+F262*K265-E262*L262-G262*L265</f>
        <v>0</v>
      </c>
      <c r="Q262" s="27">
        <f t="shared" ref="Q262" si="824">(D262*L262+E262*K262+F262*L265+G262*K265)</f>
        <v>-7.4897839347130652</v>
      </c>
      <c r="S262" s="24">
        <v>1</v>
      </c>
      <c r="T262" s="25">
        <v>0</v>
      </c>
      <c r="U262" s="26">
        <v>0</v>
      </c>
      <c r="V262" s="27">
        <f t="shared" ref="V262" si="825">-1/($T$8*$B262)</f>
        <v>-7.4897839347130652</v>
      </c>
      <c r="X262" s="24">
        <f t="shared" ref="X262" si="826">N262*S262+P262*S265-O262*T262-Q262*T265</f>
        <v>-2.5014975056181572</v>
      </c>
      <c r="Y262" s="28">
        <f t="shared" ref="Y262" si="827">(N262*T262+O262*S262+P262*T265+Q262*S265)</f>
        <v>0</v>
      </c>
      <c r="Z262" s="26">
        <f t="shared" ref="Z262" si="828">N262*U262+P262*U265-O262*V262-Q262*V265</f>
        <v>0</v>
      </c>
      <c r="AA262" s="27">
        <f t="shared" ref="AA262" si="829">(N262*V262+O262*U262+P262*V265+Q262*U265)</f>
        <v>11.245891895590615</v>
      </c>
      <c r="AB262" s="8"/>
      <c r="AC262" s="214">
        <f t="shared" ref="AC262" si="830">20*LOG((2*$X$8)/(($X$8*X262+Z262+$Z$8*X265+Z265)^2+($X$8*Y262+AA262+$X$8*Y265+AA265)^2)^0.5)</f>
        <v>-15.477858494326389</v>
      </c>
      <c r="AE262" s="215">
        <f t="shared" ref="AE262" si="831">((X262^2+Y262^2)/(X265^2+Y265^2))^0.5</f>
        <v>5.3507608673838165</v>
      </c>
      <c r="AF262" s="105"/>
      <c r="AG262" s="45">
        <f t="shared" si="692"/>
        <v>1.0149999999999875</v>
      </c>
      <c r="AH262" s="49">
        <f t="shared" si="693"/>
        <v>-1.5729843872390727</v>
      </c>
      <c r="AI262" s="50">
        <f t="shared" si="694"/>
        <v>-50.26438617646604</v>
      </c>
      <c r="AJ262" s="51">
        <f t="shared" si="695"/>
        <v>-1.5729843872390727</v>
      </c>
      <c r="AK262" s="11">
        <f t="shared" si="710"/>
        <v>-2047.4396345326209</v>
      </c>
      <c r="AL262" s="50">
        <f t="shared" si="722"/>
        <v>-35.734562858423622</v>
      </c>
      <c r="AM262" s="32">
        <f t="shared" si="696"/>
        <v>-5.0071375912524889</v>
      </c>
    </row>
    <row r="263" spans="2:39" ht="18.649999999999999" customHeight="1" thickBot="1">
      <c r="D263" s="30"/>
      <c r="G263" s="31"/>
      <c r="I263" s="30"/>
      <c r="K263" s="239" t="s">
        <v>15</v>
      </c>
      <c r="L263" s="240"/>
      <c r="N263" s="30"/>
      <c r="P263" s="239" t="s">
        <v>17</v>
      </c>
      <c r="Q263" s="240"/>
      <c r="S263" s="30"/>
      <c r="V263" s="31"/>
      <c r="X263" s="30"/>
      <c r="AA263" s="31"/>
      <c r="AE263" s="216"/>
      <c r="AF263" s="105"/>
      <c r="AG263" s="45">
        <f t="shared" si="692"/>
        <v>1.0154999999999874</v>
      </c>
      <c r="AH263" s="49">
        <f t="shared" si="693"/>
        <v>-1.6766727272865762</v>
      </c>
      <c r="AI263" s="50">
        <f t="shared" si="694"/>
        <v>-51.288105993732238</v>
      </c>
      <c r="AJ263" s="51">
        <f t="shared" si="695"/>
        <v>-1.6766727272865762</v>
      </c>
      <c r="AK263" s="11">
        <f t="shared" si="710"/>
        <v>-1994.403890236604</v>
      </c>
      <c r="AL263" s="50">
        <f t="shared" si="722"/>
        <v>-34.808914499212328</v>
      </c>
      <c r="AM263" s="32">
        <f t="shared" si="696"/>
        <v>-4.7916997354329958</v>
      </c>
    </row>
    <row r="264" spans="2:39" ht="18.649999999999999" customHeight="1" thickBot="1">
      <c r="D264" s="235" t="s">
        <v>12</v>
      </c>
      <c r="E264" s="236"/>
      <c r="F264" s="237" t="s">
        <v>13</v>
      </c>
      <c r="G264" s="238"/>
      <c r="I264" s="235" t="s">
        <v>14</v>
      </c>
      <c r="J264" s="236"/>
      <c r="K264" s="241"/>
      <c r="L264" s="242"/>
      <c r="N264" s="235" t="s">
        <v>16</v>
      </c>
      <c r="O264" s="236"/>
      <c r="P264" s="241"/>
      <c r="Q264" s="242"/>
      <c r="S264" s="235" t="s">
        <v>12</v>
      </c>
      <c r="T264" s="236"/>
      <c r="U264" s="237" t="s">
        <v>13</v>
      </c>
      <c r="V264" s="238"/>
      <c r="X264" s="235" t="s">
        <v>16</v>
      </c>
      <c r="Y264" s="236"/>
      <c r="Z264" s="237" t="s">
        <v>17</v>
      </c>
      <c r="AA264" s="238"/>
      <c r="AB264" s="4"/>
      <c r="AC264" s="37" t="s">
        <v>71</v>
      </c>
      <c r="AE264" s="217" t="s">
        <v>72</v>
      </c>
      <c r="AF264" s="105"/>
      <c r="AG264" s="45">
        <f t="shared" si="692"/>
        <v>1.0159999999999874</v>
      </c>
      <c r="AH264" s="49">
        <f t="shared" si="693"/>
        <v>-1.7815120089551724</v>
      </c>
      <c r="AI264" s="50">
        <f t="shared" si="694"/>
        <v>-52.28530793885043</v>
      </c>
      <c r="AJ264" s="51">
        <f t="shared" si="695"/>
        <v>-1.7815120089551724</v>
      </c>
      <c r="AK264" s="11">
        <f t="shared" si="710"/>
        <v>-1942.2805367489823</v>
      </c>
      <c r="AL264" s="50">
        <f t="shared" si="722"/>
        <v>-33.89919036367246</v>
      </c>
      <c r="AM264" s="32">
        <f t="shared" si="696"/>
        <v>-4.5889866867471172</v>
      </c>
    </row>
    <row r="265" spans="2:39" ht="18.649999999999999" customHeight="1" thickTop="1" thickBot="1">
      <c r="D265" s="24">
        <v>0</v>
      </c>
      <c r="E265" s="28">
        <v>0</v>
      </c>
      <c r="F265" s="26">
        <v>1</v>
      </c>
      <c r="G265" s="27">
        <v>0</v>
      </c>
      <c r="I265" s="24">
        <v>0</v>
      </c>
      <c r="J265" s="28">
        <f t="shared" ref="J265" si="832">IF(0=(1-$J$8*$K$8*$B262^2),0,-1*(1-$J$8*$K$8*$B262^2)/($B262*$K$8))</f>
        <v>-0.4675031397621085</v>
      </c>
      <c r="K265" s="26">
        <v>1</v>
      </c>
      <c r="L265" s="27">
        <v>0</v>
      </c>
      <c r="N265" s="24">
        <f t="shared" ref="N265" si="833">D265*I262+F265*I265-E265*J262-G265*J265</f>
        <v>0</v>
      </c>
      <c r="O265" s="28">
        <f t="shared" ref="O265" si="834">(D265*J262+E265*I262+F265*J265+G265*I265)</f>
        <v>-0.4675031397621085</v>
      </c>
      <c r="P265" s="26">
        <f t="shared" ref="P265" si="835">D265*K262+F265*K265-E265*L262-G265*L265</f>
        <v>1</v>
      </c>
      <c r="Q265" s="27">
        <f t="shared" ref="Q265" si="836">(D265*L262+E265*K262+F265*L265+G265*K265)</f>
        <v>0</v>
      </c>
      <c r="S265" s="24">
        <v>0</v>
      </c>
      <c r="T265" s="28">
        <v>0</v>
      </c>
      <c r="U265" s="26">
        <v>1</v>
      </c>
      <c r="V265" s="27">
        <v>0</v>
      </c>
      <c r="X265" s="24">
        <f t="shared" ref="X265" si="837">N265*S262+P265*S265-O265*T262-Q265*T265</f>
        <v>0</v>
      </c>
      <c r="Y265" s="28">
        <f t="shared" ref="Y265" si="838">(N265*T262+O265*S262+P265*T265+Q265*S265)</f>
        <v>-0.4675031397621085</v>
      </c>
      <c r="Z265" s="26">
        <f t="shared" ref="Z265" si="839">N265*U262+P265*U265-O265*V262-Q265*V265</f>
        <v>-2.5014975056181572</v>
      </c>
      <c r="AA265" s="27">
        <f t="shared" ref="AA265" si="840">(N265*V262+O265*U262+P265*V265+Q265*U265)</f>
        <v>0</v>
      </c>
      <c r="AB265" s="8"/>
      <c r="AC265" s="39">
        <f t="shared" ref="AC265" si="841">(180/PI())*ATAN(-1*(($X$8*Y262+AA262+$X$8*Y265+AA265)/($X$8*X262+Z262+$X$8*X265+Z265)))</f>
        <v>65.100728066886177</v>
      </c>
      <c r="AE265" s="218">
        <f t="shared" ref="AE265" si="842">20*LOG(((($X$8*X262+Z262-$X$8*Y265-Z265)^2+($X$8*Y262+AA262-$X$8*Y265-AA265)^2)/(($X$8*X262+Z262+$X$8*X265+Z265)^2+($X$8*Y262+AA262+$X$8*Y265+AA265)^2))^0.5)</f>
        <v>-0.11788999349445536</v>
      </c>
      <c r="AF265" s="105"/>
      <c r="AG265" s="45">
        <f t="shared" si="692"/>
        <v>1.0164999999999873</v>
      </c>
      <c r="AH265" s="49">
        <f t="shared" si="693"/>
        <v>-1.8873362967376845</v>
      </c>
      <c r="AI265" s="50">
        <f t="shared" si="694"/>
        <v>-53.256448207224814</v>
      </c>
      <c r="AJ265" s="51">
        <f t="shared" si="695"/>
        <v>-1.8873362967376845</v>
      </c>
      <c r="AK265" s="11">
        <f t="shared" si="710"/>
        <v>-1891.1402069425046</v>
      </c>
      <c r="AL265" s="50">
        <f t="shared" si="722"/>
        <v>-33.006623227993636</v>
      </c>
      <c r="AM265" s="32">
        <f t="shared" si="696"/>
        <v>-4.3980792291637583</v>
      </c>
    </row>
    <row r="266" spans="2:39" ht="18.649999999999999" customHeight="1">
      <c r="AE266" s="33"/>
      <c r="AF266" s="105"/>
      <c r="AG266" s="45">
        <f t="shared" si="692"/>
        <v>1.0169999999999872</v>
      </c>
      <c r="AH266" s="49">
        <f t="shared" si="693"/>
        <v>-1.993989766991465</v>
      </c>
      <c r="AI266" s="50">
        <f t="shared" si="694"/>
        <v>-54.202018310695962</v>
      </c>
      <c r="AJ266" s="51">
        <f t="shared" si="695"/>
        <v>-1.993989766991465</v>
      </c>
      <c r="AK266" s="11">
        <f t="shared" si="710"/>
        <v>-1841.0411951616547</v>
      </c>
      <c r="AL266" s="50">
        <f t="shared" si="722"/>
        <v>-32.132230520422375</v>
      </c>
      <c r="AM266" s="32">
        <f t="shared" si="696"/>
        <v>-4.2181360661305458</v>
      </c>
    </row>
    <row r="267" spans="2:39" ht="18.649999999999999" customHeight="1" thickBot="1">
      <c r="E267" s="21" t="s">
        <v>0</v>
      </c>
      <c r="J267" s="21" t="s">
        <v>1</v>
      </c>
      <c r="O267" s="21" t="s">
        <v>2</v>
      </c>
      <c r="T267" s="21" t="s">
        <v>3</v>
      </c>
      <c r="Y267" s="21" t="s">
        <v>4</v>
      </c>
      <c r="AF267" s="105"/>
      <c r="AG267" s="45">
        <f t="shared" si="692"/>
        <v>1.0174999999999872</v>
      </c>
      <c r="AH267" s="49">
        <f t="shared" si="693"/>
        <v>-2.1013265006274424</v>
      </c>
      <c r="AI267" s="50">
        <f t="shared" si="694"/>
        <v>-55.122538908276688</v>
      </c>
      <c r="AJ267" s="51">
        <f t="shared" si="695"/>
        <v>-2.1013265006274424</v>
      </c>
      <c r="AK267" s="11">
        <f t="shared" si="710"/>
        <v>-1792.0305100490011</v>
      </c>
      <c r="AL267" s="50">
        <f t="shared" si="722"/>
        <v>-31.2768326965484</v>
      </c>
      <c r="AM267" s="32">
        <f t="shared" si="696"/>
        <v>-4.0483861842250954</v>
      </c>
    </row>
    <row r="268" spans="2:39" ht="18.649999999999999" customHeight="1" thickBot="1">
      <c r="B268" s="20"/>
      <c r="D268" s="235" t="s">
        <v>6</v>
      </c>
      <c r="E268" s="236"/>
      <c r="F268" s="237" t="s">
        <v>7</v>
      </c>
      <c r="G268" s="238"/>
      <c r="I268" s="235" t="s">
        <v>8</v>
      </c>
      <c r="J268" s="236"/>
      <c r="K268" s="237" t="s">
        <v>9</v>
      </c>
      <c r="L268" s="238"/>
      <c r="N268" s="235" t="s">
        <v>10</v>
      </c>
      <c r="O268" s="236"/>
      <c r="P268" s="237" t="s">
        <v>11</v>
      </c>
      <c r="Q268" s="238"/>
      <c r="S268" s="235" t="s">
        <v>6</v>
      </c>
      <c r="T268" s="236"/>
      <c r="U268" s="237" t="s">
        <v>7</v>
      </c>
      <c r="V268" s="238"/>
      <c r="X268" s="235" t="s">
        <v>10</v>
      </c>
      <c r="Y268" s="236"/>
      <c r="Z268" s="237" t="s">
        <v>11</v>
      </c>
      <c r="AA268" s="238"/>
      <c r="AB268" s="4"/>
      <c r="AC268" s="212" t="s">
        <v>70</v>
      </c>
      <c r="AE268" s="213" t="s">
        <v>37</v>
      </c>
      <c r="AF268" s="105"/>
      <c r="AG268" s="45">
        <f t="shared" si="692"/>
        <v>1.0179999999999871</v>
      </c>
      <c r="AH268" s="49">
        <f t="shared" si="693"/>
        <v>-2.2092102173824482</v>
      </c>
      <c r="AI268" s="50">
        <f t="shared" si="694"/>
        <v>-56.01855416330109</v>
      </c>
      <c r="AJ268" s="51">
        <f t="shared" si="695"/>
        <v>-2.2092102173824482</v>
      </c>
      <c r="AK268" s="11">
        <f t="shared" si="710"/>
        <v>-1744.1449107959318</v>
      </c>
      <c r="AL268" s="50">
        <f t="shared" si="722"/>
        <v>-30.441071325291801</v>
      </c>
      <c r="AM268" s="32">
        <f t="shared" si="696"/>
        <v>-3.888122064942622</v>
      </c>
    </row>
    <row r="269" spans="2:39" ht="18.649999999999999" customHeight="1" thickTop="1" thickBot="1">
      <c r="B269" s="40">
        <f t="shared" ref="B269" si="843">B262+$E$5</f>
        <v>0.91749999999999809</v>
      </c>
      <c r="D269" s="24">
        <v>1</v>
      </c>
      <c r="E269" s="25">
        <v>0</v>
      </c>
      <c r="F269" s="26">
        <v>0</v>
      </c>
      <c r="G269" s="27">
        <f t="shared" ref="G269" si="844">-1/($E$8*$B269)</f>
        <v>-7.4857023085906071</v>
      </c>
      <c r="I269" s="24">
        <v>1</v>
      </c>
      <c r="J269" s="28">
        <v>0</v>
      </c>
      <c r="K269" s="26">
        <v>0</v>
      </c>
      <c r="L269" s="27">
        <v>0</v>
      </c>
      <c r="N269" s="24">
        <f t="shared" ref="N269" si="845">D269*I269+F269*I272-E269*J269-G269*J272</f>
        <v>-2.4912088312836471</v>
      </c>
      <c r="O269" s="28">
        <f t="shared" ref="O269" si="846">(D269*J269+E269*I269+F269*J272+G269*I272)</f>
        <v>0</v>
      </c>
      <c r="P269" s="26">
        <f t="shared" ref="P269" si="847">D269*K269+F269*K272-E269*L269-G269*L272</f>
        <v>0</v>
      </c>
      <c r="Q269" s="27">
        <f t="shared" ref="Q269" si="848">(D269*L269+E269*K269+F269*L272+G269*K272)</f>
        <v>-7.4857023085906071</v>
      </c>
      <c r="S269" s="24">
        <v>1</v>
      </c>
      <c r="T269" s="25">
        <v>0</v>
      </c>
      <c r="U269" s="26">
        <v>0</v>
      </c>
      <c r="V269" s="27">
        <f t="shared" ref="V269" si="849">-1/($T$8*$B269)</f>
        <v>-7.4857023085906071</v>
      </c>
      <c r="X269" s="24">
        <f t="shared" ref="X269" si="850">N269*S269+P269*S272-O269*T269-Q269*T272</f>
        <v>-2.4912088312836471</v>
      </c>
      <c r="Y269" s="28">
        <f t="shared" ref="Y269" si="851">(N269*T269+O269*S269+P269*T272+Q269*S272)</f>
        <v>0</v>
      </c>
      <c r="Z269" s="26">
        <f t="shared" ref="Z269" si="852">N269*U269+P269*U272-O269*V269-Q269*V272</f>
        <v>0</v>
      </c>
      <c r="AA269" s="27">
        <f t="shared" ref="AA269" si="853">(N269*V269+O269*U269+P269*V272+Q269*U272)</f>
        <v>11.162745390930699</v>
      </c>
      <c r="AB269" s="8"/>
      <c r="AC269" s="214">
        <f t="shared" ref="AC269" si="854">20*LOG((2*$X$8)/(($X$8*X269+Z269+$Z$8*X272+Z272)^2+($X$8*Y269+AA269+$X$8*Y272+AA272)^2)^0.5)</f>
        <v>-15.416935469801132</v>
      </c>
      <c r="AE269" s="215">
        <f t="shared" ref="AE269" si="855">((X269^2+Y269^2)/(X272^2+Y272^2))^0.5</f>
        <v>5.3415446055298412</v>
      </c>
      <c r="AF269" s="105"/>
      <c r="AG269" s="45">
        <f t="shared" si="692"/>
        <v>1.0184999999999871</v>
      </c>
      <c r="AH269" s="49">
        <f t="shared" si="693"/>
        <v>-2.3175139636957747</v>
      </c>
      <c r="AI269" s="50">
        <f t="shared" si="694"/>
        <v>-56.89062661869896</v>
      </c>
      <c r="AJ269" s="51">
        <f t="shared" si="695"/>
        <v>-2.3175139636957747</v>
      </c>
      <c r="AK269" s="11">
        <f t="shared" si="710"/>
        <v>-1697.4119121003803</v>
      </c>
      <c r="AL269" s="50">
        <f t="shared" si="722"/>
        <v>-29.625426628724213</v>
      </c>
      <c r="AM269" s="32">
        <f t="shared" si="696"/>
        <v>-3.7366936453833768</v>
      </c>
    </row>
    <row r="270" spans="2:39" ht="18.649999999999999" customHeight="1" thickBot="1">
      <c r="D270" s="30"/>
      <c r="G270" s="31"/>
      <c r="I270" s="30"/>
      <c r="K270" s="239" t="s">
        <v>15</v>
      </c>
      <c r="L270" s="240"/>
      <c r="N270" s="30"/>
      <c r="P270" s="239" t="s">
        <v>17</v>
      </c>
      <c r="Q270" s="240"/>
      <c r="S270" s="30"/>
      <c r="V270" s="31"/>
      <c r="X270" s="30"/>
      <c r="AA270" s="31"/>
      <c r="AE270" s="216"/>
      <c r="AF270" s="105"/>
      <c r="AG270" s="45">
        <f t="shared" si="692"/>
        <v>1.018999999999987</v>
      </c>
      <c r="AH270" s="49">
        <f t="shared" si="693"/>
        <v>-2.4261197649279778</v>
      </c>
      <c r="AI270" s="50">
        <f t="shared" si="694"/>
        <v>-57.739332574749056</v>
      </c>
      <c r="AJ270" s="51">
        <f t="shared" si="695"/>
        <v>-2.4261197649279778</v>
      </c>
      <c r="AK270" s="11">
        <f t="shared" si="710"/>
        <v>-1651.8507466687113</v>
      </c>
      <c r="AL270" s="50">
        <f t="shared" si="722"/>
        <v>-28.830234280895766</v>
      </c>
      <c r="AM270" s="32">
        <f t="shared" si="696"/>
        <v>-3.5935029379852592</v>
      </c>
    </row>
    <row r="271" spans="2:39" ht="18.649999999999999" customHeight="1" thickBot="1">
      <c r="D271" s="235" t="s">
        <v>12</v>
      </c>
      <c r="E271" s="236"/>
      <c r="F271" s="237" t="s">
        <v>13</v>
      </c>
      <c r="G271" s="238"/>
      <c r="I271" s="235" t="s">
        <v>14</v>
      </c>
      <c r="J271" s="236"/>
      <c r="K271" s="241"/>
      <c r="L271" s="242"/>
      <c r="N271" s="235" t="s">
        <v>16</v>
      </c>
      <c r="O271" s="236"/>
      <c r="P271" s="241"/>
      <c r="Q271" s="242"/>
      <c r="S271" s="235" t="s">
        <v>12</v>
      </c>
      <c r="T271" s="236"/>
      <c r="U271" s="237" t="s">
        <v>13</v>
      </c>
      <c r="V271" s="238"/>
      <c r="X271" s="235" t="s">
        <v>16</v>
      </c>
      <c r="Y271" s="236"/>
      <c r="Z271" s="237" t="s">
        <v>17</v>
      </c>
      <c r="AA271" s="238"/>
      <c r="AB271" s="4"/>
      <c r="AC271" s="37" t="s">
        <v>71</v>
      </c>
      <c r="AE271" s="217" t="s">
        <v>72</v>
      </c>
      <c r="AF271" s="105"/>
      <c r="AG271" s="45">
        <f t="shared" si="692"/>
        <v>1.019499999999987</v>
      </c>
      <c r="AH271" s="49">
        <f t="shared" si="693"/>
        <v>-2.5349182513908532</v>
      </c>
      <c r="AI271" s="50">
        <f t="shared" si="694"/>
        <v>-58.565257948083321</v>
      </c>
      <c r="AJ271" s="51">
        <f t="shared" si="695"/>
        <v>-2.5349182513908532</v>
      </c>
      <c r="AK271" s="11">
        <f t="shared" si="710"/>
        <v>-1607.4732771896472</v>
      </c>
      <c r="AL271" s="50">
        <f t="shared" si="722"/>
        <v>-28.055701324782806</v>
      </c>
      <c r="AM271" s="32">
        <f t="shared" si="696"/>
        <v>-3.4579992294090971</v>
      </c>
    </row>
    <row r="272" spans="2:39" ht="18.649999999999999" customHeight="1" thickTop="1" thickBot="1">
      <c r="D272" s="24">
        <v>0</v>
      </c>
      <c r="E272" s="28">
        <v>0</v>
      </c>
      <c r="F272" s="26">
        <v>1</v>
      </c>
      <c r="G272" s="27">
        <v>0</v>
      </c>
      <c r="I272" s="24">
        <v>0</v>
      </c>
      <c r="J272" s="28">
        <f t="shared" ref="J272" si="856">IF(0=(1-$J$8*$K$8*$B269^2),0,-1*(1-$J$8*$K$8*$B269^2)/($B269*$K$8))</f>
        <v>-0.46638360535351892</v>
      </c>
      <c r="K272" s="26">
        <v>1</v>
      </c>
      <c r="L272" s="27">
        <v>0</v>
      </c>
      <c r="N272" s="24">
        <f t="shared" ref="N272" si="857">D272*I269+F272*I272-E272*J269-G272*J272</f>
        <v>0</v>
      </c>
      <c r="O272" s="28">
        <f t="shared" ref="O272" si="858">(D272*J269+E272*I269+F272*J272+G272*I272)</f>
        <v>-0.46638360535351892</v>
      </c>
      <c r="P272" s="26">
        <f t="shared" ref="P272" si="859">D272*K269+F272*K272-E272*L269-G272*L272</f>
        <v>1</v>
      </c>
      <c r="Q272" s="27">
        <f t="shared" ref="Q272" si="860">(D272*L269+E272*K269+F272*L272+G272*K272)</f>
        <v>0</v>
      </c>
      <c r="S272" s="24">
        <v>0</v>
      </c>
      <c r="T272" s="28">
        <v>0</v>
      </c>
      <c r="U272" s="26">
        <v>1</v>
      </c>
      <c r="V272" s="27">
        <v>0</v>
      </c>
      <c r="X272" s="24">
        <f t="shared" ref="X272" si="861">N272*S269+P272*S272-O272*T269-Q272*T272</f>
        <v>0</v>
      </c>
      <c r="Y272" s="28">
        <f t="shared" ref="Y272" si="862">(N272*T269+O272*S269+P272*T272+Q272*S272)</f>
        <v>-0.46638360535351892</v>
      </c>
      <c r="Z272" s="26">
        <f t="shared" ref="Z272" si="863">N272*U269+P272*U272-O272*V269-Q272*V272</f>
        <v>-2.4912088312836471</v>
      </c>
      <c r="AA272" s="27">
        <f t="shared" ref="AA272" si="864">(N272*V269+O272*U269+P272*V272+Q272*U272)</f>
        <v>0</v>
      </c>
      <c r="AB272" s="8"/>
      <c r="AC272" s="39">
        <f t="shared" ref="AC272" si="865">(180/PI())*ATAN(-1*(($X$8*Y269+AA269+$X$8*Y272+AA272)/($X$8*X269+Z269+$X$8*X272+Z272)))</f>
        <v>65.023665865577684</v>
      </c>
      <c r="AE272" s="218">
        <f t="shared" ref="AE272" si="866">20*LOG(((($X$8*X269+Z269-$X$8*Y272-Z272)^2+($X$8*Y269+AA269-$X$8*Y272-AA272)^2)/(($X$8*X269+Z269+$X$8*X272+Z272)^2+($X$8*Y269+AA269+$X$8*Y272+AA272)^2))^0.5)</f>
        <v>-0.11961207317688419</v>
      </c>
      <c r="AF272" s="105"/>
      <c r="AG272" s="45">
        <f t="shared" si="692"/>
        <v>1.0199999999999869</v>
      </c>
      <c r="AH272" s="49">
        <f t="shared" si="693"/>
        <v>-2.6438082664336098</v>
      </c>
      <c r="AI272" s="50">
        <f t="shared" si="694"/>
        <v>-59.368994586678056</v>
      </c>
      <c r="AJ272" s="51">
        <f t="shared" si="695"/>
        <v>-2.6438082664336098</v>
      </c>
      <c r="AK272" s="11">
        <f t="shared" si="710"/>
        <v>-1564.2848523316832</v>
      </c>
      <c r="AL272" s="50">
        <f t="shared" si="722"/>
        <v>-27.301921112261166</v>
      </c>
      <c r="AM272" s="32">
        <f t="shared" si="696"/>
        <v>-3.3296747883313671</v>
      </c>
    </row>
    <row r="273" spans="2:39" ht="18.649999999999999" customHeight="1">
      <c r="AE273" s="33"/>
      <c r="AF273" s="105"/>
      <c r="AG273" s="45">
        <f t="shared" si="692"/>
        <v>1.0204999999999869</v>
      </c>
      <c r="AH273" s="49">
        <f t="shared" si="693"/>
        <v>-2.7526964636742264</v>
      </c>
      <c r="AI273" s="50">
        <f t="shared" si="694"/>
        <v>-60.151137012843812</v>
      </c>
      <c r="AJ273" s="51">
        <f t="shared" si="695"/>
        <v>-2.7526964636742264</v>
      </c>
      <c r="AK273" s="11">
        <f t="shared" si="710"/>
        <v>-1522.2851035433364</v>
      </c>
      <c r="AL273" s="50">
        <f t="shared" si="722"/>
        <v>-26.568887210894015</v>
      </c>
      <c r="AM273" s="32">
        <f t="shared" si="696"/>
        <v>-3.2080610207963396</v>
      </c>
    </row>
    <row r="274" spans="2:39" ht="18.649999999999999" customHeight="1" thickBot="1">
      <c r="E274" s="21" t="s">
        <v>0</v>
      </c>
      <c r="J274" s="21" t="s">
        <v>1</v>
      </c>
      <c r="O274" s="21" t="s">
        <v>2</v>
      </c>
      <c r="T274" s="21" t="s">
        <v>3</v>
      </c>
      <c r="Y274" s="21" t="s">
        <v>4</v>
      </c>
      <c r="AF274" s="105"/>
      <c r="AG274" s="45">
        <f t="shared" si="692"/>
        <v>1.0209999999999868</v>
      </c>
      <c r="AH274" s="49">
        <f t="shared" si="693"/>
        <v>-2.8614968993937411</v>
      </c>
      <c r="AI274" s="50">
        <f t="shared" si="694"/>
        <v>-60.912279564615396</v>
      </c>
      <c r="AJ274" s="51">
        <f t="shared" si="695"/>
        <v>-2.8614968993937411</v>
      </c>
      <c r="AK274" s="11">
        <f t="shared" si="710"/>
        <v>-1481.4686812049656</v>
      </c>
      <c r="AL274" s="50">
        <f t="shared" si="722"/>
        <v>-25.856506252204881</v>
      </c>
      <c r="AM274" s="32">
        <f t="shared" si="696"/>
        <v>-3.0927250197482365</v>
      </c>
    </row>
    <row r="275" spans="2:39" ht="18.649999999999999" customHeight="1" thickBot="1">
      <c r="B275" s="20"/>
      <c r="D275" s="235" t="s">
        <v>6</v>
      </c>
      <c r="E275" s="236"/>
      <c r="F275" s="237" t="s">
        <v>7</v>
      </c>
      <c r="G275" s="238"/>
      <c r="I275" s="235" t="s">
        <v>8</v>
      </c>
      <c r="J275" s="236"/>
      <c r="K275" s="237" t="s">
        <v>9</v>
      </c>
      <c r="L275" s="238"/>
      <c r="N275" s="235" t="s">
        <v>10</v>
      </c>
      <c r="O275" s="236"/>
      <c r="P275" s="237" t="s">
        <v>11</v>
      </c>
      <c r="Q275" s="238"/>
      <c r="S275" s="235" t="s">
        <v>6</v>
      </c>
      <c r="T275" s="236"/>
      <c r="U275" s="237" t="s">
        <v>7</v>
      </c>
      <c r="V275" s="238"/>
      <c r="X275" s="235" t="s">
        <v>10</v>
      </c>
      <c r="Y275" s="236"/>
      <c r="Z275" s="237" t="s">
        <v>11</v>
      </c>
      <c r="AA275" s="238"/>
      <c r="AB275" s="4"/>
      <c r="AC275" s="212" t="s">
        <v>70</v>
      </c>
      <c r="AE275" s="213" t="s">
        <v>37</v>
      </c>
      <c r="AF275" s="105"/>
      <c r="AG275" s="45">
        <f t="shared" si="692"/>
        <v>1.0214999999999868</v>
      </c>
      <c r="AH275" s="49">
        <f t="shared" si="693"/>
        <v>-2.9701306251305652</v>
      </c>
      <c r="AI275" s="50">
        <f t="shared" si="694"/>
        <v>-61.653013905217797</v>
      </c>
      <c r="AJ275" s="51">
        <f t="shared" si="695"/>
        <v>-2.9701306251305652</v>
      </c>
      <c r="AK275" s="11">
        <f t="shared" si="710"/>
        <v>-1441.8259301574944</v>
      </c>
      <c r="AL275" s="50">
        <f t="shared" si="722"/>
        <v>-25.16460972187808</v>
      </c>
      <c r="AM275" s="32">
        <f t="shared" si="696"/>
        <v>-2.9832664623784626</v>
      </c>
    </row>
    <row r="276" spans="2:39" ht="18.649999999999999" customHeight="1" thickTop="1" thickBot="1">
      <c r="B276" s="40">
        <f t="shared" ref="B276" si="867">B269+$E$5</f>
        <v>0.91799999999999804</v>
      </c>
      <c r="D276" s="24">
        <v>1</v>
      </c>
      <c r="E276" s="25">
        <v>0</v>
      </c>
      <c r="F276" s="26">
        <v>0</v>
      </c>
      <c r="G276" s="27">
        <f t="shared" ref="G276" si="868">-1/($E$8*$B276)</f>
        <v>-7.4816251286839677</v>
      </c>
      <c r="I276" s="24">
        <v>1</v>
      </c>
      <c r="J276" s="28">
        <v>0</v>
      </c>
      <c r="K276" s="26">
        <v>0</v>
      </c>
      <c r="L276" s="27">
        <v>0</v>
      </c>
      <c r="N276" s="24">
        <f t="shared" ref="N276" si="869">D276*I276+F276*I279-E276*J276-G276*J279</f>
        <v>-2.4809369639297798</v>
      </c>
      <c r="O276" s="28">
        <f t="shared" ref="O276" si="870">(D276*J276+E276*I276+F276*J279+G276*I279)</f>
        <v>0</v>
      </c>
      <c r="P276" s="26">
        <f t="shared" ref="P276" si="871">D276*K276+F276*K279-E276*L276-G276*L279</f>
        <v>0</v>
      </c>
      <c r="Q276" s="27">
        <f t="shared" ref="Q276" si="872">(D276*L276+E276*K276+F276*L279+G276*K279)</f>
        <v>-7.4816251286839677</v>
      </c>
      <c r="S276" s="24">
        <v>1</v>
      </c>
      <c r="T276" s="25">
        <v>0</v>
      </c>
      <c r="U276" s="26">
        <v>0</v>
      </c>
      <c r="V276" s="27">
        <f t="shared" ref="V276" si="873">-1/($T$8*$B276)</f>
        <v>-7.4816251286839677</v>
      </c>
      <c r="X276" s="24">
        <f t="shared" ref="X276" si="874">N276*S276+P276*S279-O276*T276-Q276*T279</f>
        <v>-2.4809369639297798</v>
      </c>
      <c r="Y276" s="28">
        <f t="shared" ref="Y276" si="875">(N276*T276+O276*S276+P276*T279+Q276*S279)</f>
        <v>0</v>
      </c>
      <c r="Z276" s="26">
        <f t="shared" ref="Z276" si="876">N276*U276+P276*U279-O276*V276-Q276*V279</f>
        <v>0</v>
      </c>
      <c r="AA276" s="27">
        <f t="shared" ref="AA276" si="877">(N276*V276+O276*U276+P276*V279+Q276*U279)</f>
        <v>11.079815203333984</v>
      </c>
      <c r="AB276" s="8"/>
      <c r="AC276" s="214">
        <f t="shared" ref="AC276" si="878">20*LOG((2*$X$8)/(($X$8*X276+Z276+$Z$8*X279+Z279)^2+($X$8*Y276+AA276+$X$8*Y279+AA279)^2)^0.5)</f>
        <v>-15.355753477461487</v>
      </c>
      <c r="AE276" s="215">
        <f t="shared" ref="AE276" si="879">((X276^2+Y276^2)/(X279^2+Y279^2))^0.5</f>
        <v>5.3323115369096312</v>
      </c>
      <c r="AF276" s="105"/>
      <c r="AG276" s="45">
        <f t="shared" si="692"/>
        <v>1.0219999999999867</v>
      </c>
      <c r="AH276" s="49">
        <f t="shared" si="693"/>
        <v>-3.0785252846293898</v>
      </c>
      <c r="AI276" s="50">
        <f t="shared" si="694"/>
        <v>-62.373926870296465</v>
      </c>
      <c r="AJ276" s="51">
        <f t="shared" si="695"/>
        <v>-3.0785252846293898</v>
      </c>
      <c r="AK276" s="11">
        <f t="shared" si="710"/>
        <v>-1403.3435057378351</v>
      </c>
      <c r="AL276" s="50">
        <f t="shared" si="722"/>
        <v>-24.492964711605161</v>
      </c>
      <c r="AM276" s="32">
        <f t="shared" si="696"/>
        <v>-2.8793148150238239</v>
      </c>
    </row>
    <row r="277" spans="2:39" ht="18.649999999999999" customHeight="1" thickBot="1">
      <c r="D277" s="30"/>
      <c r="G277" s="31"/>
      <c r="I277" s="30"/>
      <c r="K277" s="239" t="s">
        <v>15</v>
      </c>
      <c r="L277" s="240"/>
      <c r="N277" s="30"/>
      <c r="P277" s="239" t="s">
        <v>17</v>
      </c>
      <c r="Q277" s="240"/>
      <c r="S277" s="30"/>
      <c r="V277" s="31"/>
      <c r="X277" s="30"/>
      <c r="AA277" s="31"/>
      <c r="AE277" s="216"/>
      <c r="AF277" s="105"/>
      <c r="AG277" s="45">
        <f t="shared" si="692"/>
        <v>1.0224999999999866</v>
      </c>
      <c r="AH277" s="49">
        <f t="shared" si="693"/>
        <v>-3.1866147185118034</v>
      </c>
      <c r="AI277" s="50">
        <f t="shared" si="694"/>
        <v>-63.075598623165305</v>
      </c>
      <c r="AJ277" s="51">
        <f t="shared" si="695"/>
        <v>-3.1866147185118034</v>
      </c>
      <c r="AK277" s="11">
        <f t="shared" si="710"/>
        <v>-1366.0049323313301</v>
      </c>
      <c r="AL277" s="50">
        <f t="shared" si="722"/>
        <v>-23.841283667664054</v>
      </c>
      <c r="AM277" s="32">
        <f t="shared" si="696"/>
        <v>-2.7805268106241909</v>
      </c>
    </row>
    <row r="278" spans="2:39" ht="18.649999999999999" customHeight="1" thickBot="1">
      <c r="D278" s="235" t="s">
        <v>12</v>
      </c>
      <c r="E278" s="236"/>
      <c r="F278" s="237" t="s">
        <v>13</v>
      </c>
      <c r="G278" s="238"/>
      <c r="I278" s="235" t="s">
        <v>14</v>
      </c>
      <c r="J278" s="236"/>
      <c r="K278" s="241"/>
      <c r="L278" s="242"/>
      <c r="N278" s="235" t="s">
        <v>16</v>
      </c>
      <c r="O278" s="236"/>
      <c r="P278" s="241"/>
      <c r="Q278" s="242"/>
      <c r="S278" s="235" t="s">
        <v>12</v>
      </c>
      <c r="T278" s="236"/>
      <c r="U278" s="237" t="s">
        <v>13</v>
      </c>
      <c r="V278" s="238"/>
      <c r="X278" s="235" t="s">
        <v>16</v>
      </c>
      <c r="Y278" s="236"/>
      <c r="Z278" s="237" t="s">
        <v>17</v>
      </c>
      <c r="AA278" s="238"/>
      <c r="AB278" s="4"/>
      <c r="AC278" s="37" t="s">
        <v>71</v>
      </c>
      <c r="AE278" s="217" t="s">
        <v>72</v>
      </c>
      <c r="AF278" s="105"/>
      <c r="AG278" s="45">
        <f t="shared" si="692"/>
        <v>1.0229999999999866</v>
      </c>
      <c r="AH278" s="49">
        <f t="shared" si="693"/>
        <v>-3.2943385793437936</v>
      </c>
      <c r="AI278" s="50">
        <f t="shared" si="694"/>
        <v>-63.758601089330895</v>
      </c>
      <c r="AJ278" s="51">
        <f t="shared" si="695"/>
        <v>-3.2943385793437936</v>
      </c>
      <c r="AK278" s="11">
        <f t="shared" si="710"/>
        <v>-1329.7911070438645</v>
      </c>
      <c r="AL278" s="50">
        <f t="shared" si="722"/>
        <v>-23.20923318165579</v>
      </c>
      <c r="AM278" s="32">
        <f t="shared" si="696"/>
        <v>-2.6865841682834759</v>
      </c>
    </row>
    <row r="279" spans="2:39" ht="18.649999999999999" customHeight="1" thickTop="1" thickBot="1">
      <c r="D279" s="24">
        <v>0</v>
      </c>
      <c r="E279" s="28">
        <v>0</v>
      </c>
      <c r="F279" s="26">
        <v>1</v>
      </c>
      <c r="G279" s="27">
        <v>0</v>
      </c>
      <c r="I279" s="24">
        <v>0</v>
      </c>
      <c r="J279" s="28">
        <f t="shared" ref="J279" si="880">IF(0=(1-$J$8*$K$8*$B276^2),0,-1*(1-$J$8*$K$8*$B276^2)/($B276*$K$8))</f>
        <v>-0.46526481934842456</v>
      </c>
      <c r="K279" s="26">
        <v>1</v>
      </c>
      <c r="L279" s="27">
        <v>0</v>
      </c>
      <c r="N279" s="24">
        <f t="shared" ref="N279" si="881">D279*I276+F279*I279-E279*J276-G279*J279</f>
        <v>0</v>
      </c>
      <c r="O279" s="28">
        <f t="shared" ref="O279" si="882">(D279*J276+E279*I276+F279*J279+G279*I279)</f>
        <v>-0.46526481934842456</v>
      </c>
      <c r="P279" s="26">
        <f t="shared" ref="P279" si="883">D279*K276+F279*K279-E279*L276-G279*L279</f>
        <v>1</v>
      </c>
      <c r="Q279" s="27">
        <f t="shared" ref="Q279" si="884">(D279*L276+E279*K276+F279*L279+G279*K279)</f>
        <v>0</v>
      </c>
      <c r="S279" s="24">
        <v>0</v>
      </c>
      <c r="T279" s="28">
        <v>0</v>
      </c>
      <c r="U279" s="26">
        <v>1</v>
      </c>
      <c r="V279" s="27">
        <v>0</v>
      </c>
      <c r="X279" s="24">
        <f t="shared" ref="X279" si="885">N279*S276+P279*S279-O279*T276-Q279*T279</f>
        <v>0</v>
      </c>
      <c r="Y279" s="28">
        <f t="shared" ref="Y279" si="886">(N279*T276+O279*S276+P279*T279+Q279*S279)</f>
        <v>-0.46526481934842456</v>
      </c>
      <c r="Z279" s="26">
        <f t="shared" ref="Z279" si="887">N279*U276+P279*U279-O279*V276-Q279*V279</f>
        <v>-2.4809369639297798</v>
      </c>
      <c r="AA279" s="27">
        <f t="shared" ref="AA279" si="888">(N279*V276+O279*U276+P279*V279+Q279*U279)</f>
        <v>0</v>
      </c>
      <c r="AB279" s="8"/>
      <c r="AC279" s="39">
        <f t="shared" ref="AC279" si="889">(180/PI())*ATAN(-1*(($X$8*Y276+AA276+$X$8*Y279+AA279)/($X$8*X276+Z276+$X$8*X279+Z279)))</f>
        <v>64.945808780859522</v>
      </c>
      <c r="AE279" s="218">
        <f t="shared" ref="AE279" si="890">20*LOG(((($X$8*X276+Z276-$X$8*Y279-Z279)^2+($X$8*Y276+AA276-$X$8*Y279-AA279)^2)/(($X$8*X276+Z276+$X$8*X279+Z279)^2+($X$8*Y276+AA276+$X$8*Y279+AA279)^2))^0.5)</f>
        <v>-0.12136688662014078</v>
      </c>
      <c r="AF279" s="105"/>
      <c r="AG279" s="45">
        <f t="shared" si="692"/>
        <v>1.0234999999999865</v>
      </c>
      <c r="AH279" s="49">
        <f t="shared" si="693"/>
        <v>-3.4016419591700982</v>
      </c>
      <c r="AI279" s="50">
        <f t="shared" si="694"/>
        <v>-64.423496642852754</v>
      </c>
      <c r="AJ279" s="51">
        <f t="shared" si="695"/>
        <v>-3.4016419591700982</v>
      </c>
      <c r="AK279" s="11">
        <f t="shared" si="710"/>
        <v>-1294.6807515529604</v>
      </c>
      <c r="AL279" s="50">
        <f t="shared" si="722"/>
        <v>-22.596441876793847</v>
      </c>
      <c r="AM279" s="32">
        <f t="shared" si="696"/>
        <v>-2.5971915283745846</v>
      </c>
    </row>
    <row r="280" spans="2:39" ht="18.649999999999999" customHeight="1">
      <c r="AE280" s="33"/>
      <c r="AF280" s="105"/>
      <c r="AG280" s="45">
        <f t="shared" si="692"/>
        <v>1.0239999999999865</v>
      </c>
      <c r="AH280" s="49">
        <f t="shared" si="693"/>
        <v>-3.508475031065184</v>
      </c>
      <c r="AI280" s="50">
        <f t="shared" si="694"/>
        <v>-65.070837018629163</v>
      </c>
      <c r="AJ280" s="51">
        <f t="shared" si="695"/>
        <v>-3.508475031065184</v>
      </c>
      <c r="AK280" s="11">
        <f t="shared" si="710"/>
        <v>-1260.6508154581743</v>
      </c>
      <c r="AL280" s="50">
        <f t="shared" si="722"/>
        <v>-22.002507447696569</v>
      </c>
      <c r="AM280" s="32">
        <f t="shared" si="696"/>
        <v>-2.5120745799718436</v>
      </c>
    </row>
    <row r="281" spans="2:39" ht="18.649999999999999" customHeight="1" thickBot="1">
      <c r="E281" s="21" t="s">
        <v>0</v>
      </c>
      <c r="J281" s="21" t="s">
        <v>1</v>
      </c>
      <c r="O281" s="21" t="s">
        <v>2</v>
      </c>
      <c r="T281" s="21" t="s">
        <v>3</v>
      </c>
      <c r="Y281" s="21" t="s">
        <v>4</v>
      </c>
      <c r="AF281" s="105"/>
      <c r="AG281" s="45">
        <f t="shared" si="692"/>
        <v>1.0244999999999864</v>
      </c>
      <c r="AH281" s="49">
        <f t="shared" si="693"/>
        <v>-3.6147927058059031</v>
      </c>
      <c r="AI281" s="50">
        <f t="shared" si="694"/>
        <v>-65.701162426358181</v>
      </c>
      <c r="AJ281" s="51">
        <f t="shared" si="695"/>
        <v>-3.6147927058059031</v>
      </c>
      <c r="AK281" s="11">
        <f t="shared" si="710"/>
        <v>-1227.6768345792493</v>
      </c>
      <c r="AL281" s="50">
        <f t="shared" si="722"/>
        <v>-21.427002913869675</v>
      </c>
      <c r="AM281" s="32">
        <f t="shared" si="696"/>
        <v>-2.4309783602661246</v>
      </c>
    </row>
    <row r="282" spans="2:39" ht="18.649999999999999" customHeight="1" thickBot="1">
      <c r="B282" s="20"/>
      <c r="D282" s="235" t="s">
        <v>6</v>
      </c>
      <c r="E282" s="236"/>
      <c r="F282" s="237" t="s">
        <v>7</v>
      </c>
      <c r="G282" s="238"/>
      <c r="I282" s="235" t="s">
        <v>8</v>
      </c>
      <c r="J282" s="236"/>
      <c r="K282" s="237" t="s">
        <v>9</v>
      </c>
      <c r="L282" s="238"/>
      <c r="N282" s="235" t="s">
        <v>10</v>
      </c>
      <c r="O282" s="236"/>
      <c r="P282" s="237" t="s">
        <v>11</v>
      </c>
      <c r="Q282" s="238"/>
      <c r="S282" s="235" t="s">
        <v>6</v>
      </c>
      <c r="T282" s="236"/>
      <c r="U282" s="237" t="s">
        <v>7</v>
      </c>
      <c r="V282" s="238"/>
      <c r="X282" s="235" t="s">
        <v>10</v>
      </c>
      <c r="Y282" s="236"/>
      <c r="Z282" s="237" t="s">
        <v>11</v>
      </c>
      <c r="AA282" s="238"/>
      <c r="AB282" s="4"/>
      <c r="AC282" s="212" t="s">
        <v>70</v>
      </c>
      <c r="AE282" s="213" t="s">
        <v>37</v>
      </c>
      <c r="AF282" s="105"/>
      <c r="AG282" s="45">
        <f t="shared" si="692"/>
        <v>1.0249999999999864</v>
      </c>
      <c r="AH282" s="49">
        <f t="shared" si="693"/>
        <v>-3.7205543043939477</v>
      </c>
      <c r="AI282" s="50">
        <f t="shared" si="694"/>
        <v>-66.315000843647738</v>
      </c>
      <c r="AJ282" s="51">
        <f t="shared" si="695"/>
        <v>-3.7205543043939477</v>
      </c>
      <c r="AK282" s="11">
        <f t="shared" si="710"/>
        <v>-1195.733247723201</v>
      </c>
      <c r="AL282" s="50">
        <f t="shared" si="722"/>
        <v>-20.869482148334846</v>
      </c>
      <c r="AM282" s="32">
        <f t="shared" si="696"/>
        <v>-2.3536657080883061</v>
      </c>
    </row>
    <row r="283" spans="2:39" ht="18.649999999999999" customHeight="1" thickTop="1" thickBot="1">
      <c r="B283" s="40">
        <f t="shared" ref="B283" si="891">B276+$E$5</f>
        <v>0.91849999999999798</v>
      </c>
      <c r="D283" s="24">
        <v>1</v>
      </c>
      <c r="E283" s="25">
        <v>0</v>
      </c>
      <c r="F283" s="26">
        <v>0</v>
      </c>
      <c r="G283" s="27">
        <f t="shared" ref="G283" si="892">-1/($E$8*$B283)</f>
        <v>-7.4775523877320449</v>
      </c>
      <c r="I283" s="24">
        <v>1</v>
      </c>
      <c r="J283" s="28">
        <v>0</v>
      </c>
      <c r="K283" s="26">
        <v>0</v>
      </c>
      <c r="L283" s="27">
        <v>0</v>
      </c>
      <c r="N283" s="24">
        <f t="shared" ref="N283" si="893">D283*I283+F283*I286-E283*J283-G283*J286</f>
        <v>-2.4706818669699353</v>
      </c>
      <c r="O283" s="28">
        <f t="shared" ref="O283" si="894">(D283*J283+E283*I283+F283*J286+G283*I286)</f>
        <v>0</v>
      </c>
      <c r="P283" s="26">
        <f t="shared" ref="P283" si="895">D283*K283+F283*K286-E283*L283-G283*L286</f>
        <v>0</v>
      </c>
      <c r="Q283" s="27">
        <f t="shared" ref="Q283" si="896">(D283*L283+E283*K283+F283*L286+G283*K286)</f>
        <v>-7.4775523877320449</v>
      </c>
      <c r="S283" s="24">
        <v>1</v>
      </c>
      <c r="T283" s="25">
        <v>0</v>
      </c>
      <c r="U283" s="26">
        <v>0</v>
      </c>
      <c r="V283" s="27">
        <f t="shared" ref="V283" si="897">-1/($T$8*$B283)</f>
        <v>-7.4775523877320449</v>
      </c>
      <c r="X283" s="24">
        <f t="shared" ref="X283" si="898">N283*S283+P283*S286-O283*T283-Q283*T286</f>
        <v>-2.4706818669699353</v>
      </c>
      <c r="Y283" s="28">
        <f t="shared" ref="Y283" si="899">(N283*T283+O283*S283+P283*T286+Q283*S286)</f>
        <v>0</v>
      </c>
      <c r="Z283" s="26">
        <f t="shared" ref="Z283" si="900">N283*U283+P283*U286-O283*V283-Q283*V286</f>
        <v>0</v>
      </c>
      <c r="AA283" s="27">
        <f t="shared" ref="AA283" si="901">(N283*V283+O283*U283+P283*V286+Q283*U286)</f>
        <v>10.99710070595526</v>
      </c>
      <c r="AB283" s="8"/>
      <c r="AC283" s="214">
        <f t="shared" ref="AC283" si="902">20*LOG((2*$X$8)/(($X$8*X283+Z283+$Z$8*X286+Z286)^2+($X$8*Y283+AA283+$X$8*Y286+AA286)^2)^0.5)</f>
        <v>-15.294309766318012</v>
      </c>
      <c r="AE283" s="215">
        <f t="shared" ref="AE283" si="903">((X283^2+Y283^2)/(X286^2+Y286^2))^0.5</f>
        <v>5.3230615198438018</v>
      </c>
      <c r="AF283" s="105"/>
      <c r="AG283" s="45">
        <f t="shared" si="692"/>
        <v>1.0254999999999863</v>
      </c>
      <c r="AH283" s="49">
        <f t="shared" si="693"/>
        <v>-3.8257232468434337</v>
      </c>
      <c r="AI283" s="50">
        <f t="shared" si="694"/>
        <v>-66.912867467509273</v>
      </c>
      <c r="AJ283" s="51">
        <f t="shared" si="695"/>
        <v>-3.8257232468434337</v>
      </c>
      <c r="AK283" s="11">
        <f t="shared" si="710"/>
        <v>-1164.7936753623046</v>
      </c>
      <c r="AL283" s="50">
        <f t="shared" si="722"/>
        <v>-20.329484741478169</v>
      </c>
      <c r="AM283" s="32">
        <f t="shared" si="696"/>
        <v>-2.2799158557937291</v>
      </c>
    </row>
    <row r="284" spans="2:39" ht="18.649999999999999" customHeight="1" thickBot="1">
      <c r="D284" s="30"/>
      <c r="G284" s="31"/>
      <c r="I284" s="30"/>
      <c r="K284" s="239" t="s">
        <v>15</v>
      </c>
      <c r="L284" s="240"/>
      <c r="N284" s="30"/>
      <c r="P284" s="239" t="s">
        <v>17</v>
      </c>
      <c r="Q284" s="240"/>
      <c r="S284" s="30"/>
      <c r="V284" s="31"/>
      <c r="X284" s="30"/>
      <c r="AA284" s="31"/>
      <c r="AE284" s="216"/>
      <c r="AF284" s="105"/>
      <c r="AG284" s="45">
        <f t="shared" si="692"/>
        <v>1.0259999999999863</v>
      </c>
      <c r="AH284" s="49">
        <f t="shared" si="693"/>
        <v>-3.9302667573875461</v>
      </c>
      <c r="AI284" s="50">
        <f t="shared" si="694"/>
        <v>-67.495264305190361</v>
      </c>
      <c r="AJ284" s="51">
        <f t="shared" si="695"/>
        <v>-3.9302667573875461</v>
      </c>
      <c r="AK284" s="11">
        <f t="shared" si="710"/>
        <v>-1134.8311636132962</v>
      </c>
      <c r="AL284" s="50">
        <f t="shared" si="722"/>
        <v>-19.806540259290486</v>
      </c>
      <c r="AM284" s="32">
        <f t="shared" si="696"/>
        <v>-2.2095231456000564</v>
      </c>
    </row>
    <row r="285" spans="2:39" ht="18.649999999999999" customHeight="1" thickBot="1">
      <c r="D285" s="235" t="s">
        <v>12</v>
      </c>
      <c r="E285" s="236"/>
      <c r="F285" s="237" t="s">
        <v>13</v>
      </c>
      <c r="G285" s="238"/>
      <c r="I285" s="235" t="s">
        <v>14</v>
      </c>
      <c r="J285" s="236"/>
      <c r="K285" s="241"/>
      <c r="L285" s="242"/>
      <c r="N285" s="235" t="s">
        <v>16</v>
      </c>
      <c r="O285" s="236"/>
      <c r="P285" s="241"/>
      <c r="Q285" s="242"/>
      <c r="S285" s="235" t="s">
        <v>12</v>
      </c>
      <c r="T285" s="236"/>
      <c r="U285" s="237" t="s">
        <v>13</v>
      </c>
      <c r="V285" s="238"/>
      <c r="X285" s="235" t="s">
        <v>16</v>
      </c>
      <c r="Y285" s="236"/>
      <c r="Z285" s="237" t="s">
        <v>17</v>
      </c>
      <c r="AA285" s="238"/>
      <c r="AB285" s="4"/>
      <c r="AC285" s="37" t="s">
        <v>71</v>
      </c>
      <c r="AE285" s="217" t="s">
        <v>72</v>
      </c>
      <c r="AF285" s="105"/>
      <c r="AG285" s="45">
        <f t="shared" si="692"/>
        <v>1.0264999999999862</v>
      </c>
      <c r="AH285" s="49">
        <f t="shared" si="693"/>
        <v>-4.0341555860481657</v>
      </c>
      <c r="AI285" s="50">
        <f t="shared" si="694"/>
        <v>-68.062679886996946</v>
      </c>
      <c r="AJ285" s="51">
        <f t="shared" si="695"/>
        <v>-4.0341555860481657</v>
      </c>
      <c r="AK285" s="11">
        <f t="shared" si="710"/>
        <v>-1105.8183967217954</v>
      </c>
      <c r="AL285" s="50">
        <f t="shared" si="722"/>
        <v>-19.300171951920198</v>
      </c>
      <c r="AM285" s="32">
        <f t="shared" si="696"/>
        <v>-2.1422958580616469</v>
      </c>
    </row>
    <row r="286" spans="2:39" ht="18.649999999999999" customHeight="1" thickTop="1" thickBot="1">
      <c r="D286" s="24">
        <v>0</v>
      </c>
      <c r="E286" s="28">
        <v>0</v>
      </c>
      <c r="F286" s="26">
        <v>1</v>
      </c>
      <c r="G286" s="27">
        <v>0</v>
      </c>
      <c r="I286" s="24">
        <v>0</v>
      </c>
      <c r="J286" s="28">
        <f t="shared" ref="J286" si="904">IF(0=(1-$J$8*$K$8*$B283^2),0,-1*(1-$J$8*$K$8*$B283^2)/($B283*$K$8))</f>
        <v>-0.4641467805246095</v>
      </c>
      <c r="K286" s="26">
        <v>1</v>
      </c>
      <c r="L286" s="27">
        <v>0</v>
      </c>
      <c r="N286" s="24">
        <f t="shared" ref="N286" si="905">D286*I283+F286*I286-E286*J283-G286*J286</f>
        <v>0</v>
      </c>
      <c r="O286" s="28">
        <f t="shared" ref="O286" si="906">(D286*J283+E286*I283+F286*J286+G286*I286)</f>
        <v>-0.4641467805246095</v>
      </c>
      <c r="P286" s="26">
        <f t="shared" ref="P286" si="907">D286*K283+F286*K286-E286*L283-G286*L286</f>
        <v>1</v>
      </c>
      <c r="Q286" s="27">
        <f t="shared" ref="Q286" si="908">(D286*L283+E286*K283+F286*L286+G286*K286)</f>
        <v>0</v>
      </c>
      <c r="S286" s="24">
        <v>0</v>
      </c>
      <c r="T286" s="28">
        <v>0</v>
      </c>
      <c r="U286" s="26">
        <v>1</v>
      </c>
      <c r="V286" s="27">
        <v>0</v>
      </c>
      <c r="X286" s="24">
        <f t="shared" ref="X286" si="909">N286*S283+P286*S286-O286*T283-Q286*T286</f>
        <v>0</v>
      </c>
      <c r="Y286" s="28">
        <f t="shared" ref="Y286" si="910">(N286*T283+O286*S283+P286*T286+Q286*S286)</f>
        <v>-0.4641467805246095</v>
      </c>
      <c r="Z286" s="26">
        <f t="shared" ref="Z286" si="911">N286*U283+P286*U286-O286*V283-Q286*V286</f>
        <v>-2.4706818669699353</v>
      </c>
      <c r="AA286" s="27">
        <f t="shared" ref="AA286" si="912">(N286*V283+O286*U283+P286*V286+Q286*U286)</f>
        <v>0</v>
      </c>
      <c r="AB286" s="8"/>
      <c r="AC286" s="39">
        <f t="shared" ref="AC286" si="913">(180/PI())*ATAN(-1*(($X$8*Y283+AA283+$X$8*Y286+AA286)/($X$8*X283+Z283+$X$8*X286+Z286)))</f>
        <v>64.86714335209173</v>
      </c>
      <c r="AE286" s="218">
        <f t="shared" ref="AE286" si="914">20*LOG(((($X$8*X283+Z283-$X$8*Y286-Z286)^2+($X$8*Y283+AA283-$X$8*Y286-AA286)^2)/(($X$8*X283+Z283+$X$8*X286+Z286)^2+($X$8*Y283+AA283+$X$8*Y286+AA286)^2))^0.5)</f>
        <v>-0.12315522419117701</v>
      </c>
      <c r="AF286" s="105"/>
      <c r="AG286" s="45">
        <f t="shared" si="692"/>
        <v>1.0269999999999861</v>
      </c>
      <c r="AH286" s="49">
        <f t="shared" si="693"/>
        <v>-4.1373637463402853</v>
      </c>
      <c r="AI286" s="50">
        <f t="shared" si="694"/>
        <v>-68.615589085357783</v>
      </c>
      <c r="AJ286" s="51">
        <f t="shared" si="695"/>
        <v>-4.1373637463402853</v>
      </c>
      <c r="AK286" s="11">
        <f t="shared" si="710"/>
        <v>-1077.7278811346257</v>
      </c>
      <c r="AL286" s="50">
        <f t="shared" si="722"/>
        <v>-18.809899966341298</v>
      </c>
      <c r="AM286" s="32">
        <f t="shared" si="696"/>
        <v>-2.0780551417481865</v>
      </c>
    </row>
    <row r="287" spans="2:39" ht="18.649999999999999" customHeight="1">
      <c r="AE287" s="33"/>
      <c r="AF287" s="105"/>
      <c r="AG287" s="45">
        <f t="shared" si="692"/>
        <v>1.0274999999999861</v>
      </c>
      <c r="AH287" s="49">
        <f t="shared" si="693"/>
        <v>-4.2398682687504898</v>
      </c>
      <c r="AI287" s="50">
        <f t="shared" si="694"/>
        <v>-69.154453025925037</v>
      </c>
      <c r="AJ287" s="51">
        <f t="shared" si="695"/>
        <v>-4.2398682687504898</v>
      </c>
      <c r="AK287" s="11">
        <f t="shared" si="710"/>
        <v>-1050.5321040125486</v>
      </c>
      <c r="AL287" s="50">
        <f t="shared" si="722"/>
        <v>-18.335244112922506</v>
      </c>
      <c r="AM287" s="32">
        <f t="shared" si="696"/>
        <v>-2.0166340343984936</v>
      </c>
    </row>
    <row r="288" spans="2:39" ht="18.649999999999999" customHeight="1" thickBot="1">
      <c r="E288" s="21" t="s">
        <v>0</v>
      </c>
      <c r="J288" s="21" t="s">
        <v>1</v>
      </c>
      <c r="O288" s="21" t="s">
        <v>2</v>
      </c>
      <c r="T288" s="21" t="s">
        <v>3</v>
      </c>
      <c r="Y288" s="21" t="s">
        <v>4</v>
      </c>
      <c r="AF288" s="105"/>
      <c r="AG288" s="45">
        <f t="shared" ref="AG288:AG351" si="915">INDEX(B:B,(ROW()-32)*7+24)</f>
        <v>1.027999999999986</v>
      </c>
      <c r="AH288" s="49">
        <f t="shared" si="693"/>
        <v>-4.3416489695237646</v>
      </c>
      <c r="AI288" s="50">
        <f t="shared" si="694"/>
        <v>-69.679719077931253</v>
      </c>
      <c r="AJ288" s="51">
        <f t="shared" si="695"/>
        <v>-4.3416489695237646</v>
      </c>
      <c r="AK288" s="11">
        <f t="shared" si="710"/>
        <v>-1024.203668866078</v>
      </c>
      <c r="AL288" s="50">
        <f t="shared" si="722"/>
        <v>-17.875726232718801</v>
      </c>
      <c r="AM288" s="32">
        <f t="shared" si="696"/>
        <v>-1.9578765668743374</v>
      </c>
    </row>
    <row r="289" spans="2:39" ht="18.649999999999999" customHeight="1" thickBot="1">
      <c r="B289" s="20"/>
      <c r="D289" s="235" t="s">
        <v>6</v>
      </c>
      <c r="E289" s="236"/>
      <c r="F289" s="237" t="s">
        <v>7</v>
      </c>
      <c r="G289" s="238"/>
      <c r="I289" s="235" t="s">
        <v>8</v>
      </c>
      <c r="J289" s="236"/>
      <c r="K289" s="237" t="s">
        <v>9</v>
      </c>
      <c r="L289" s="238"/>
      <c r="N289" s="235" t="s">
        <v>10</v>
      </c>
      <c r="O289" s="236"/>
      <c r="P289" s="237" t="s">
        <v>11</v>
      </c>
      <c r="Q289" s="238"/>
      <c r="S289" s="235" t="s">
        <v>6</v>
      </c>
      <c r="T289" s="236"/>
      <c r="U289" s="237" t="s">
        <v>7</v>
      </c>
      <c r="V289" s="238"/>
      <c r="X289" s="235" t="s">
        <v>10</v>
      </c>
      <c r="Y289" s="236"/>
      <c r="Z289" s="237" t="s">
        <v>11</v>
      </c>
      <c r="AA289" s="238"/>
      <c r="AB289" s="4"/>
      <c r="AC289" s="212" t="s">
        <v>70</v>
      </c>
      <c r="AE289" s="213" t="s">
        <v>37</v>
      </c>
      <c r="AF289" s="105"/>
      <c r="AG289" s="45">
        <f t="shared" si="915"/>
        <v>1.028499999999986</v>
      </c>
      <c r="AH289" s="49">
        <f t="shared" si="693"/>
        <v>-4.4426882342157352</v>
      </c>
      <c r="AI289" s="50">
        <f t="shared" si="694"/>
        <v>-70.191820912364236</v>
      </c>
      <c r="AJ289" s="51">
        <f t="shared" si="695"/>
        <v>-4.4426882342157352</v>
      </c>
      <c r="AK289" s="11">
        <f t="shared" si="710"/>
        <v>-998.715410786044</v>
      </c>
      <c r="AL289" s="50">
        <f t="shared" si="722"/>
        <v>-17.430872208624155</v>
      </c>
      <c r="AM289" s="32">
        <f t="shared" si="696"/>
        <v>-1.9016369421609738</v>
      </c>
    </row>
    <row r="290" spans="2:39" ht="18.649999999999999" customHeight="1" thickTop="1" thickBot="1">
      <c r="B290" s="40">
        <f t="shared" ref="B290" si="916">B283+$E$5</f>
        <v>0.91899999999999793</v>
      </c>
      <c r="D290" s="24">
        <v>1</v>
      </c>
      <c r="E290" s="25">
        <v>0</v>
      </c>
      <c r="F290" s="26">
        <v>0</v>
      </c>
      <c r="G290" s="27">
        <f t="shared" ref="G290" si="917">-1/($E$8*$B290)</f>
        <v>-7.4734840784895349</v>
      </c>
      <c r="I290" s="24">
        <v>1</v>
      </c>
      <c r="J290" s="28">
        <v>0</v>
      </c>
      <c r="K290" s="26">
        <v>0</v>
      </c>
      <c r="L290" s="27">
        <v>0</v>
      </c>
      <c r="N290" s="24">
        <f t="shared" ref="N290" si="918">D290*I290+F290*I293-E290*J290-G290*J293</f>
        <v>-2.4604435039169936</v>
      </c>
      <c r="O290" s="28">
        <f t="shared" ref="O290" si="919">(D290*J290+E290*I290+F290*J293+G290*I293)</f>
        <v>0</v>
      </c>
      <c r="P290" s="26">
        <f t="shared" ref="P290" si="920">D290*K290+F290*K293-E290*L290-G290*L293</f>
        <v>0</v>
      </c>
      <c r="Q290" s="27">
        <f t="shared" ref="Q290" si="921">(D290*L290+E290*K290+F290*L293+G290*K293)</f>
        <v>-7.4734840784895349</v>
      </c>
      <c r="S290" s="24">
        <v>1</v>
      </c>
      <c r="T290" s="25">
        <v>0</v>
      </c>
      <c r="U290" s="26">
        <v>0</v>
      </c>
      <c r="V290" s="27">
        <f t="shared" ref="V290" si="922">-1/($T$8*$B290)</f>
        <v>-7.4734840784895349</v>
      </c>
      <c r="X290" s="24">
        <f t="shared" ref="X290" si="923">N290*S290+P290*S293-O290*T290-Q290*T293</f>
        <v>-2.4604435039169936</v>
      </c>
      <c r="Y290" s="28">
        <f t="shared" ref="Y290" si="924">(N290*T290+O290*S290+P290*T293+Q290*S293)</f>
        <v>0</v>
      </c>
      <c r="Z290" s="26">
        <f t="shared" ref="Z290" si="925">N290*U290+P290*U293-O290*V290-Q290*V293</f>
        <v>0</v>
      </c>
      <c r="AA290" s="27">
        <f t="shared" ref="AA290" si="926">(N290*V290+O290*U290+P290*V293+Q290*U293)</f>
        <v>10.914601274057123</v>
      </c>
      <c r="AB290" s="8"/>
      <c r="AC290" s="214">
        <f t="shared" ref="AC290" si="927">20*LOG((2*$X$8)/(($X$8*X290+Z290+$Z$8*X293+Z293)^2+($X$8*Y290+AA290+$X$8*Y293+AA293)^2)^0.5)</f>
        <v>-15.232601545812638</v>
      </c>
      <c r="AE290" s="215">
        <f t="shared" ref="AE290" si="928">((X290^2+Y290^2)/(X293^2+Y293^2))^0.5</f>
        <v>5.3137944115349827</v>
      </c>
      <c r="AF290" s="105"/>
      <c r="AG290" s="45">
        <f t="shared" si="915"/>
        <v>1.0289999999999859</v>
      </c>
      <c r="AH290" s="49">
        <f t="shared" ref="AH290:AH353" si="929">INDEX(AC:AC,(ROW()-32)*7+24)</f>
        <v>-4.5429708154118318</v>
      </c>
      <c r="AI290" s="50">
        <f t="shared" ref="AI290:AI353" si="930">INDEX(AC:AC,(ROW()-32)*7+27)</f>
        <v>-70.691178617757203</v>
      </c>
      <c r="AJ290" s="51">
        <f t="shared" ref="AJ290:AJ353" si="931">AH290</f>
        <v>-4.5429708154118318</v>
      </c>
      <c r="AK290" s="11">
        <f t="shared" si="710"/>
        <v>-974.0404935322083</v>
      </c>
      <c r="AL290" s="50">
        <f t="shared" si="722"/>
        <v>-17.000213659887567</v>
      </c>
      <c r="AM290" s="32">
        <f t="shared" ref="AM290:AM353" si="932">INDEX(AE:AE,(ROW()-32)*7+27)</f>
        <v>-1.8477787824718062</v>
      </c>
    </row>
    <row r="291" spans="2:39" ht="18.649999999999999" customHeight="1" thickBot="1">
      <c r="D291" s="30"/>
      <c r="G291" s="31"/>
      <c r="I291" s="30"/>
      <c r="K291" s="239" t="s">
        <v>15</v>
      </c>
      <c r="L291" s="240"/>
      <c r="N291" s="30"/>
      <c r="P291" s="239" t="s">
        <v>17</v>
      </c>
      <c r="Q291" s="240"/>
      <c r="S291" s="30"/>
      <c r="V291" s="31"/>
      <c r="X291" s="30"/>
      <c r="AA291" s="31"/>
      <c r="AE291" s="216"/>
      <c r="AF291" s="105"/>
      <c r="AG291" s="45">
        <f t="shared" si="915"/>
        <v>1.0294999999999859</v>
      </c>
      <c r="AH291" s="49">
        <f t="shared" si="929"/>
        <v>-4.6424836439765027</v>
      </c>
      <c r="AI291" s="50">
        <f t="shared" si="930"/>
        <v>-71.178198864523253</v>
      </c>
      <c r="AJ291" s="51">
        <f t="shared" si="931"/>
        <v>-4.6424836439765027</v>
      </c>
      <c r="AK291" s="11">
        <f t="shared" ref="AK291:AK354" si="933">(AI292-AI291)/(AG292-AG291)</f>
        <v>-950.15249056270591</v>
      </c>
      <c r="AL291" s="50">
        <f t="shared" si="722"/>
        <v>-16.583289356343567</v>
      </c>
      <c r="AM291" s="32">
        <f t="shared" si="932"/>
        <v>-1.7961744382294249</v>
      </c>
    </row>
    <row r="292" spans="2:39" ht="18.649999999999999" customHeight="1" thickBot="1">
      <c r="D292" s="235" t="s">
        <v>12</v>
      </c>
      <c r="E292" s="236"/>
      <c r="F292" s="237" t="s">
        <v>13</v>
      </c>
      <c r="G292" s="238"/>
      <c r="I292" s="235" t="s">
        <v>14</v>
      </c>
      <c r="J292" s="236"/>
      <c r="K292" s="241"/>
      <c r="L292" s="242"/>
      <c r="N292" s="235" t="s">
        <v>16</v>
      </c>
      <c r="O292" s="236"/>
      <c r="P292" s="241"/>
      <c r="Q292" s="242"/>
      <c r="S292" s="235" t="s">
        <v>12</v>
      </c>
      <c r="T292" s="236"/>
      <c r="U292" s="237" t="s">
        <v>13</v>
      </c>
      <c r="V292" s="238"/>
      <c r="X292" s="235" t="s">
        <v>16</v>
      </c>
      <c r="Y292" s="236"/>
      <c r="Z292" s="237" t="s">
        <v>17</v>
      </c>
      <c r="AA292" s="238"/>
      <c r="AB292" s="4"/>
      <c r="AC292" s="37" t="s">
        <v>71</v>
      </c>
      <c r="AE292" s="217" t="s">
        <v>72</v>
      </c>
      <c r="AF292" s="105"/>
      <c r="AG292" s="45">
        <f t="shared" si="915"/>
        <v>1.0299999999999858</v>
      </c>
      <c r="AH292" s="49">
        <f t="shared" si="929"/>
        <v>-4.7412156531737306</v>
      </c>
      <c r="AI292" s="50">
        <f t="shared" si="930"/>
        <v>-71.653275109804554</v>
      </c>
      <c r="AJ292" s="51">
        <f t="shared" si="931"/>
        <v>-4.7412156531737306</v>
      </c>
      <c r="AK292" s="11">
        <f t="shared" si="933"/>
        <v>-927.0254518833267</v>
      </c>
      <c r="AL292" s="50">
        <f t="shared" si="722"/>
        <v>-16.179646385152317</v>
      </c>
      <c r="AM292" s="32">
        <f t="shared" si="932"/>
        <v>-1.7467043533261379</v>
      </c>
    </row>
    <row r="293" spans="2:39" ht="18.649999999999999" customHeight="1" thickTop="1" thickBot="1">
      <c r="D293" s="24">
        <v>0</v>
      </c>
      <c r="E293" s="28">
        <v>0</v>
      </c>
      <c r="F293" s="26">
        <v>1</v>
      </c>
      <c r="G293" s="27">
        <v>0</v>
      </c>
      <c r="I293" s="24">
        <v>0</v>
      </c>
      <c r="J293" s="28">
        <f t="shared" ref="J293" si="934">IF(0=(1-$J$8*$K$8*$B290^2),0,-1*(1-$J$8*$K$8*$B290^2)/($B290*$K$8))</f>
        <v>-0.46302948766251784</v>
      </c>
      <c r="K293" s="26">
        <v>1</v>
      </c>
      <c r="L293" s="27">
        <v>0</v>
      </c>
      <c r="N293" s="24">
        <f t="shared" ref="N293" si="935">D293*I290+F293*I293-E293*J290-G293*J293</f>
        <v>0</v>
      </c>
      <c r="O293" s="28">
        <f t="shared" ref="O293" si="936">(D293*J290+E293*I290+F293*J293+G293*I293)</f>
        <v>-0.46302948766251784</v>
      </c>
      <c r="P293" s="26">
        <f t="shared" ref="P293" si="937">D293*K290+F293*K293-E293*L290-G293*L293</f>
        <v>1</v>
      </c>
      <c r="Q293" s="27">
        <f t="shared" ref="Q293" si="938">(D293*L290+E293*K290+F293*L293+G293*K293)</f>
        <v>0</v>
      </c>
      <c r="S293" s="24">
        <v>0</v>
      </c>
      <c r="T293" s="28">
        <v>0</v>
      </c>
      <c r="U293" s="26">
        <v>1</v>
      </c>
      <c r="V293" s="27">
        <v>0</v>
      </c>
      <c r="X293" s="24">
        <f t="shared" ref="X293" si="939">N293*S290+P293*S293-O293*T290-Q293*T293</f>
        <v>0</v>
      </c>
      <c r="Y293" s="28">
        <f t="shared" ref="Y293" si="940">(N293*T290+O293*S290+P293*T293+Q293*S293)</f>
        <v>-0.46302948766251784</v>
      </c>
      <c r="Z293" s="26">
        <f t="shared" ref="Z293" si="941">N293*U290+P293*U293-O293*V290-Q293*V293</f>
        <v>-2.4604435039169936</v>
      </c>
      <c r="AA293" s="27">
        <f t="shared" ref="AA293" si="942">(N293*V290+O293*U290+P293*V293+Q293*U293)</f>
        <v>0</v>
      </c>
      <c r="AB293" s="8"/>
      <c r="AC293" s="39">
        <f t="shared" ref="AC293" si="943">(180/PI())*ATAN(-1*(($X$8*Y290+AA290+$X$8*Y293+AA293)/($X$8*X290+Z290+$X$8*X293+Z293)))</f>
        <v>64.787655818203845</v>
      </c>
      <c r="AE293" s="218">
        <f t="shared" ref="AE293" si="944">20*LOG(((($X$8*X290+Z290-$X$8*Y293-Z293)^2+($X$8*Y290+AA290-$X$8*Y293-AA293)^2)/(($X$8*X290+Z290+$X$8*X293+Z293)^2+($X$8*Y290+AA290+$X$8*Y293+AA293)^2))^0.5)</f>
        <v>-0.12497789963035025</v>
      </c>
      <c r="AF293" s="105"/>
      <c r="AG293" s="45">
        <f t="shared" si="915"/>
        <v>1.0304999999999858</v>
      </c>
      <c r="AH293" s="49">
        <f t="shared" si="929"/>
        <v>-4.8391576149889755</v>
      </c>
      <c r="AI293" s="50">
        <f t="shared" si="930"/>
        <v>-72.116787835746166</v>
      </c>
      <c r="AJ293" s="51">
        <f t="shared" si="931"/>
        <v>-4.8391576149889755</v>
      </c>
      <c r="AK293" s="11">
        <f t="shared" si="933"/>
        <v>-904.63395843580952</v>
      </c>
      <c r="AL293" s="50">
        <f t="shared" si="722"/>
        <v>-15.788841100054409</v>
      </c>
      <c r="AM293" s="32">
        <f t="shared" si="932"/>
        <v>-1.6992564816268558</v>
      </c>
    </row>
    <row r="294" spans="2:39" ht="18.649999999999999" customHeight="1">
      <c r="AE294" s="33"/>
      <c r="AF294" s="105"/>
      <c r="AG294" s="45">
        <f t="shared" si="915"/>
        <v>1.0309999999999857</v>
      </c>
      <c r="AH294" s="49">
        <f t="shared" si="929"/>
        <v>-4.9363019879833949</v>
      </c>
      <c r="AI294" s="50">
        <f t="shared" si="930"/>
        <v>-72.569104814964021</v>
      </c>
      <c r="AJ294" s="51">
        <f t="shared" si="931"/>
        <v>-4.9363019879833949</v>
      </c>
      <c r="AK294" s="11">
        <f t="shared" si="933"/>
        <v>-882.95316555008924</v>
      </c>
      <c r="AL294" s="50">
        <f t="shared" si="722"/>
        <v>-15.410439879755627</v>
      </c>
      <c r="AM294" s="32">
        <f t="shared" si="932"/>
        <v>-1.6537257501730995</v>
      </c>
    </row>
    <row r="295" spans="2:39" ht="18.649999999999999" customHeight="1" thickBot="1">
      <c r="E295" s="21" t="s">
        <v>0</v>
      </c>
      <c r="J295" s="21" t="s">
        <v>1</v>
      </c>
      <c r="O295" s="21" t="s">
        <v>2</v>
      </c>
      <c r="T295" s="21" t="s">
        <v>3</v>
      </c>
      <c r="Y295" s="21" t="s">
        <v>4</v>
      </c>
      <c r="AF295" s="105"/>
      <c r="AG295" s="45">
        <f t="shared" si="915"/>
        <v>1.0314999999999857</v>
      </c>
      <c r="AH295" s="49">
        <f t="shared" si="929"/>
        <v>-5.0326427760168873</v>
      </c>
      <c r="AI295" s="50">
        <f t="shared" si="930"/>
        <v>-73.010581397739017</v>
      </c>
      <c r="AJ295" s="51">
        <f t="shared" si="931"/>
        <v>-5.0326427760168873</v>
      </c>
      <c r="AK295" s="11">
        <f t="shared" si="933"/>
        <v>-861.95883686421382</v>
      </c>
      <c r="AL295" s="50">
        <f t="shared" si="722"/>
        <v>-15.044019719941208</v>
      </c>
      <c r="AM295" s="32">
        <f t="shared" si="932"/>
        <v>-1.6100135649897438</v>
      </c>
    </row>
    <row r="296" spans="2:39" ht="18.649999999999999" customHeight="1" thickBot="1">
      <c r="B296" s="20"/>
      <c r="D296" s="235" t="s">
        <v>6</v>
      </c>
      <c r="E296" s="236"/>
      <c r="F296" s="237" t="s">
        <v>7</v>
      </c>
      <c r="G296" s="238"/>
      <c r="I296" s="235" t="s">
        <v>8</v>
      </c>
      <c r="J296" s="236"/>
      <c r="K296" s="237" t="s">
        <v>9</v>
      </c>
      <c r="L296" s="238"/>
      <c r="N296" s="235" t="s">
        <v>10</v>
      </c>
      <c r="O296" s="236"/>
      <c r="P296" s="237" t="s">
        <v>11</v>
      </c>
      <c r="Q296" s="238"/>
      <c r="S296" s="235" t="s">
        <v>6</v>
      </c>
      <c r="T296" s="236"/>
      <c r="U296" s="237" t="s">
        <v>7</v>
      </c>
      <c r="V296" s="238"/>
      <c r="X296" s="235" t="s">
        <v>10</v>
      </c>
      <c r="Y296" s="236"/>
      <c r="Z296" s="237" t="s">
        <v>11</v>
      </c>
      <c r="AA296" s="238"/>
      <c r="AB296" s="4"/>
      <c r="AC296" s="212" t="s">
        <v>70</v>
      </c>
      <c r="AE296" s="213" t="s">
        <v>37</v>
      </c>
      <c r="AF296" s="105"/>
      <c r="AG296" s="45">
        <f t="shared" si="915"/>
        <v>1.0319999999999856</v>
      </c>
      <c r="AH296" s="49">
        <f t="shared" si="929"/>
        <v>-5.1281753971922059</v>
      </c>
      <c r="AI296" s="50">
        <f t="shared" si="930"/>
        <v>-73.441560816171076</v>
      </c>
      <c r="AJ296" s="51">
        <f t="shared" si="931"/>
        <v>-5.1281753971922059</v>
      </c>
      <c r="AK296" s="11">
        <f t="shared" si="933"/>
        <v>-841.62736993562987</v>
      </c>
      <c r="AL296" s="50">
        <f t="shared" ref="AL296:AL359" si="945">PI()*(IF(AK296&lt;0,AK296,(AK297+AK295)/2))/180</f>
        <v>-14.689168680277076</v>
      </c>
      <c r="AM296" s="32">
        <f t="shared" si="932"/>
        <v>-1.5680273557892976</v>
      </c>
    </row>
    <row r="297" spans="2:39" ht="18.649999999999999" customHeight="1" thickTop="1" thickBot="1">
      <c r="B297" s="40">
        <f t="shared" ref="B297" si="946">B290+$E$5</f>
        <v>0.91949999999999787</v>
      </c>
      <c r="D297" s="24">
        <v>1</v>
      </c>
      <c r="E297" s="25">
        <v>0</v>
      </c>
      <c r="F297" s="26">
        <v>0</v>
      </c>
      <c r="G297" s="27">
        <f t="shared" ref="G297" si="947">-1/($E$8*$B297)</f>
        <v>-7.4694201937268989</v>
      </c>
      <c r="I297" s="24">
        <v>1</v>
      </c>
      <c r="J297" s="28">
        <v>0</v>
      </c>
      <c r="K297" s="26">
        <v>0</v>
      </c>
      <c r="L297" s="27">
        <v>0</v>
      </c>
      <c r="N297" s="24">
        <f t="shared" ref="N297" si="948">D297*I297+F297*I300-E297*J297-G297*J300</f>
        <v>-2.4502218383830159</v>
      </c>
      <c r="O297" s="28">
        <f t="shared" ref="O297" si="949">(D297*J297+E297*I297+F297*J300+G297*I300)</f>
        <v>0</v>
      </c>
      <c r="P297" s="26">
        <f t="shared" ref="P297" si="950">D297*K297+F297*K300-E297*L297-G297*L300</f>
        <v>0</v>
      </c>
      <c r="Q297" s="27">
        <f t="shared" ref="Q297" si="951">(D297*L297+E297*K297+F297*L300+G297*K300)</f>
        <v>-7.4694201937268989</v>
      </c>
      <c r="S297" s="24">
        <v>1</v>
      </c>
      <c r="T297" s="25">
        <v>0</v>
      </c>
      <c r="U297" s="26">
        <v>0</v>
      </c>
      <c r="V297" s="27">
        <f t="shared" ref="V297" si="952">-1/($T$8*$B297)</f>
        <v>-7.4694201937268989</v>
      </c>
      <c r="X297" s="24">
        <f t="shared" ref="X297" si="953">N297*S297+P297*S300-O297*T297-Q297*T300</f>
        <v>-2.4502218383830159</v>
      </c>
      <c r="Y297" s="28">
        <f t="shared" ref="Y297" si="954">(N297*T297+O297*S297+P297*T300+Q297*S300)</f>
        <v>0</v>
      </c>
      <c r="Z297" s="26">
        <f t="shared" ref="Z297" si="955">N297*U297+P297*U300-O297*V297-Q297*V300</f>
        <v>0</v>
      </c>
      <c r="AA297" s="27">
        <f t="shared" ref="AA297" si="956">(N297*V297+O297*U297+P297*V300+Q297*U300)</f>
        <v>10.832316285001847</v>
      </c>
      <c r="AB297" s="8"/>
      <c r="AC297" s="214">
        <f t="shared" ref="AC297" si="957">20*LOG((2*$X$8)/(($X$8*X297+Z297+$Z$8*X300+Z300)^2+($X$8*Y297+AA297+$X$8*Y300+AA300)^2)^0.5)</f>
        <v>-15.170625985135782</v>
      </c>
      <c r="AE297" s="215">
        <f t="shared" ref="AE297" si="958">((X297^2+Y297^2)/(X300^2+Y300^2))^0.5</f>
        <v>5.304510068055813</v>
      </c>
      <c r="AF297" s="105"/>
      <c r="AG297" s="45">
        <f t="shared" si="915"/>
        <v>1.0324999999999855</v>
      </c>
      <c r="AH297" s="49">
        <f t="shared" si="929"/>
        <v>-5.2228965623890282</v>
      </c>
      <c r="AI297" s="50">
        <f t="shared" si="930"/>
        <v>-73.862374501138845</v>
      </c>
      <c r="AJ297" s="51">
        <f t="shared" si="931"/>
        <v>-5.2228965623890282</v>
      </c>
      <c r="AK297" s="11">
        <f t="shared" si="933"/>
        <v>-821.93581466163391</v>
      </c>
      <c r="AL297" s="50">
        <f t="shared" si="945"/>
        <v>-14.345486205907394</v>
      </c>
      <c r="AM297" s="32">
        <f t="shared" si="932"/>
        <v>-1.5276801562214104</v>
      </c>
    </row>
    <row r="298" spans="2:39" ht="18.649999999999999" customHeight="1" thickBot="1">
      <c r="D298" s="30"/>
      <c r="G298" s="31"/>
      <c r="I298" s="30"/>
      <c r="K298" s="239" t="s">
        <v>15</v>
      </c>
      <c r="L298" s="240"/>
      <c r="N298" s="30"/>
      <c r="P298" s="239" t="s">
        <v>17</v>
      </c>
      <c r="Q298" s="240"/>
      <c r="S298" s="30"/>
      <c r="V298" s="31"/>
      <c r="X298" s="30"/>
      <c r="AA298" s="31"/>
      <c r="AE298" s="216"/>
      <c r="AF298" s="105"/>
      <c r="AG298" s="45">
        <f t="shared" si="915"/>
        <v>1.0329999999999855</v>
      </c>
      <c r="AH298" s="49">
        <f t="shared" si="929"/>
        <v>-5.3168041627797304</v>
      </c>
      <c r="AI298" s="50">
        <f t="shared" si="930"/>
        <v>-74.273342408469617</v>
      </c>
      <c r="AJ298" s="51">
        <f t="shared" si="931"/>
        <v>-5.3168041627797304</v>
      </c>
      <c r="AK298" s="11">
        <f t="shared" si="933"/>
        <v>-802.86188549300482</v>
      </c>
      <c r="AL298" s="50">
        <f t="shared" si="945"/>
        <v>-14.012583340622632</v>
      </c>
      <c r="AM298" s="32">
        <f t="shared" si="932"/>
        <v>-1.4888902166301434</v>
      </c>
    </row>
    <row r="299" spans="2:39" ht="18.649999999999999" customHeight="1" thickBot="1">
      <c r="D299" s="235" t="s">
        <v>12</v>
      </c>
      <c r="E299" s="236"/>
      <c r="F299" s="237" t="s">
        <v>13</v>
      </c>
      <c r="G299" s="238"/>
      <c r="I299" s="235" t="s">
        <v>14</v>
      </c>
      <c r="J299" s="236"/>
      <c r="K299" s="241"/>
      <c r="L299" s="242"/>
      <c r="N299" s="235" t="s">
        <v>16</v>
      </c>
      <c r="O299" s="236"/>
      <c r="P299" s="241"/>
      <c r="Q299" s="242"/>
      <c r="S299" s="235" t="s">
        <v>12</v>
      </c>
      <c r="T299" s="236"/>
      <c r="U299" s="237" t="s">
        <v>13</v>
      </c>
      <c r="V299" s="238"/>
      <c r="X299" s="235" t="s">
        <v>16</v>
      </c>
      <c r="Y299" s="236"/>
      <c r="Z299" s="237" t="s">
        <v>17</v>
      </c>
      <c r="AA299" s="238"/>
      <c r="AB299" s="4"/>
      <c r="AC299" s="37" t="s">
        <v>71</v>
      </c>
      <c r="AE299" s="217" t="s">
        <v>72</v>
      </c>
      <c r="AF299" s="105"/>
      <c r="AG299" s="45">
        <f t="shared" si="915"/>
        <v>1.0334999999999854</v>
      </c>
      <c r="AH299" s="49">
        <f t="shared" si="929"/>
        <v>-5.4098971657429749</v>
      </c>
      <c r="AI299" s="50">
        <f t="shared" si="930"/>
        <v>-74.674773351216075</v>
      </c>
      <c r="AJ299" s="51">
        <f t="shared" si="931"/>
        <v>-5.4098971657429749</v>
      </c>
      <c r="AK299" s="11">
        <f t="shared" si="933"/>
        <v>-784.38396831345017</v>
      </c>
      <c r="AL299" s="50">
        <f t="shared" si="945"/>
        <v>-13.690082846928577</v>
      </c>
      <c r="AM299" s="32">
        <f t="shared" si="932"/>
        <v>-1.4515806465642704</v>
      </c>
    </row>
    <row r="300" spans="2:39" ht="18.649999999999999" customHeight="1" thickTop="1" thickBot="1">
      <c r="D300" s="24">
        <v>0</v>
      </c>
      <c r="E300" s="28">
        <v>0</v>
      </c>
      <c r="F300" s="26">
        <v>1</v>
      </c>
      <c r="G300" s="27">
        <v>0</v>
      </c>
      <c r="I300" s="24">
        <v>0</v>
      </c>
      <c r="J300" s="28">
        <f t="shared" ref="J300" si="959">IF(0=(1-$J$8*$K$8*$B297^2),0,-1*(1-$J$8*$K$8*$B297^2)/($B297*$K$8))</f>
        <v>-0.46191293954524643</v>
      </c>
      <c r="K300" s="26">
        <v>1</v>
      </c>
      <c r="L300" s="27">
        <v>0</v>
      </c>
      <c r="N300" s="24">
        <f t="shared" ref="N300" si="960">D300*I297+F300*I300-E300*J297-G300*J300</f>
        <v>0</v>
      </c>
      <c r="O300" s="28">
        <f t="shared" ref="O300" si="961">(D300*J297+E300*I297+F300*J300+G300*I300)</f>
        <v>-0.46191293954524643</v>
      </c>
      <c r="P300" s="26">
        <f t="shared" ref="P300" si="962">D300*K297+F300*K300-E300*L297-G300*L300</f>
        <v>1</v>
      </c>
      <c r="Q300" s="27">
        <f t="shared" ref="Q300" si="963">(D300*L297+E300*K297+F300*L300+G300*K300)</f>
        <v>0</v>
      </c>
      <c r="S300" s="24">
        <v>0</v>
      </c>
      <c r="T300" s="28">
        <v>0</v>
      </c>
      <c r="U300" s="26">
        <v>1</v>
      </c>
      <c r="V300" s="27">
        <v>0</v>
      </c>
      <c r="X300" s="24">
        <f t="shared" ref="X300" si="964">N300*S297+P300*S300-O300*T297-Q300*T300</f>
        <v>0</v>
      </c>
      <c r="Y300" s="28">
        <f t="shared" ref="Y300" si="965">(N300*T297+O300*S297+P300*T300+Q300*S300)</f>
        <v>-0.46191293954524643</v>
      </c>
      <c r="Z300" s="26">
        <f t="shared" ref="Z300" si="966">N300*U297+P300*U300-O300*V297-Q300*V300</f>
        <v>-2.4502218383830159</v>
      </c>
      <c r="AA300" s="27">
        <f t="shared" ref="AA300" si="967">(N300*V297+O300*U297+P300*V300+Q300*U300)</f>
        <v>0</v>
      </c>
      <c r="AB300" s="8"/>
      <c r="AC300" s="39">
        <f t="shared" ref="AC300" si="968">(180/PI())*ATAN(-1*(($X$8*Y297+AA297+$X$8*Y300+AA300)/($X$8*X297+Z297+$X$8*X300+Z300)))</f>
        <v>64.707332109420065</v>
      </c>
      <c r="AE300" s="218">
        <f t="shared" ref="AE300" si="969">20*LOG(((($X$8*X297+Z297-$X$8*Y300-Z300)^2+($X$8*Y297+AA297-$X$8*Y300-AA300)^2)/(($X$8*X297+Z297+$X$8*X300+Z300)^2+($X$8*Y297+AA297+$X$8*Y300+AA300)^2))^0.5)</f>
        <v>-0.12683575087167187</v>
      </c>
      <c r="AF300" s="105"/>
      <c r="AG300" s="45">
        <f t="shared" si="915"/>
        <v>1.0339999999999854</v>
      </c>
      <c r="AH300" s="49">
        <f t="shared" si="929"/>
        <v>-5.5021755186170127</v>
      </c>
      <c r="AI300" s="50">
        <f t="shared" si="930"/>
        <v>-75.066965335372757</v>
      </c>
      <c r="AJ300" s="51">
        <f t="shared" si="931"/>
        <v>-5.5021755186170127</v>
      </c>
      <c r="AK300" s="11">
        <f t="shared" si="933"/>
        <v>-766.48112276401923</v>
      </c>
      <c r="AL300" s="50">
        <f t="shared" si="945"/>
        <v>-13.377619246614994</v>
      </c>
      <c r="AM300" s="32">
        <f t="shared" si="932"/>
        <v>-1.4156790845398346</v>
      </c>
    </row>
    <row r="301" spans="2:39" ht="18.649999999999999" customHeight="1">
      <c r="AE301" s="33"/>
      <c r="AF301" s="105"/>
      <c r="AG301" s="45">
        <f t="shared" si="915"/>
        <v>1.0344999999999853</v>
      </c>
      <c r="AH301" s="49">
        <f t="shared" si="929"/>
        <v>-5.5936400597621159</v>
      </c>
      <c r="AI301" s="50">
        <f t="shared" si="930"/>
        <v>-75.450205896754724</v>
      </c>
      <c r="AJ301" s="51">
        <f t="shared" si="931"/>
        <v>-5.5936400597621159</v>
      </c>
      <c r="AK301" s="11">
        <f t="shared" si="933"/>
        <v>-749.13308069619416</v>
      </c>
      <c r="AL301" s="50">
        <f t="shared" si="945"/>
        <v>-13.074838793756964</v>
      </c>
      <c r="AM301" s="32">
        <f t="shared" si="932"/>
        <v>-1.3811173927823988</v>
      </c>
    </row>
    <row r="302" spans="2:39" ht="18.649999999999999" customHeight="1" thickBot="1">
      <c r="E302" s="21" t="s">
        <v>0</v>
      </c>
      <c r="J302" s="21" t="s">
        <v>1</v>
      </c>
      <c r="O302" s="21" t="s">
        <v>2</v>
      </c>
      <c r="T302" s="21" t="s">
        <v>3</v>
      </c>
      <c r="Y302" s="21" t="s">
        <v>4</v>
      </c>
      <c r="AF302" s="105"/>
      <c r="AG302" s="45">
        <f t="shared" si="915"/>
        <v>1.0349999999999853</v>
      </c>
      <c r="AH302" s="49">
        <f t="shared" si="929"/>
        <v>-5.6842924364292369</v>
      </c>
      <c r="AI302" s="50">
        <f t="shared" si="930"/>
        <v>-75.82477243710278</v>
      </c>
      <c r="AJ302" s="51">
        <f t="shared" si="931"/>
        <v>-5.6842924364292369</v>
      </c>
      <c r="AK302" s="11">
        <f t="shared" si="933"/>
        <v>-732.32024135634322</v>
      </c>
      <c r="AL302" s="50">
        <f t="shared" si="945"/>
        <v>-12.781399390667735</v>
      </c>
      <c r="AM302" s="32">
        <f t="shared" si="932"/>
        <v>-1.3478313748820114</v>
      </c>
    </row>
    <row r="303" spans="2:39" ht="18.649999999999999" customHeight="1" thickBot="1">
      <c r="B303" s="20"/>
      <c r="D303" s="235" t="s">
        <v>6</v>
      </c>
      <c r="E303" s="236"/>
      <c r="F303" s="237" t="s">
        <v>7</v>
      </c>
      <c r="G303" s="238"/>
      <c r="I303" s="235" t="s">
        <v>8</v>
      </c>
      <c r="J303" s="236"/>
      <c r="K303" s="237" t="s">
        <v>9</v>
      </c>
      <c r="L303" s="238"/>
      <c r="N303" s="235" t="s">
        <v>10</v>
      </c>
      <c r="O303" s="236"/>
      <c r="P303" s="237" t="s">
        <v>11</v>
      </c>
      <c r="Q303" s="238"/>
      <c r="S303" s="235" t="s">
        <v>6</v>
      </c>
      <c r="T303" s="236"/>
      <c r="U303" s="237" t="s">
        <v>7</v>
      </c>
      <c r="V303" s="238"/>
      <c r="X303" s="235" t="s">
        <v>10</v>
      </c>
      <c r="Y303" s="236"/>
      <c r="Z303" s="237" t="s">
        <v>11</v>
      </c>
      <c r="AA303" s="238"/>
      <c r="AB303" s="4"/>
      <c r="AC303" s="212" t="s">
        <v>70</v>
      </c>
      <c r="AE303" s="213" t="s">
        <v>37</v>
      </c>
      <c r="AF303" s="105"/>
      <c r="AG303" s="45">
        <f t="shared" si="915"/>
        <v>1.0354999999999852</v>
      </c>
      <c r="AH303" s="49">
        <f t="shared" si="929"/>
        <v>-5.7741350289594751</v>
      </c>
      <c r="AI303" s="50">
        <f t="shared" si="930"/>
        <v>-76.190932557780911</v>
      </c>
      <c r="AJ303" s="51">
        <f t="shared" si="931"/>
        <v>-5.7741350289594751</v>
      </c>
      <c r="AK303" s="11">
        <f t="shared" si="933"/>
        <v>-716.02366383248113</v>
      </c>
      <c r="AL303" s="50">
        <f t="shared" si="945"/>
        <v>-12.496970456069835</v>
      </c>
      <c r="AM303" s="32">
        <f t="shared" si="932"/>
        <v>-1.3157605144794005</v>
      </c>
    </row>
    <row r="304" spans="2:39" ht="18.649999999999999" customHeight="1" thickTop="1" thickBot="1">
      <c r="B304" s="40">
        <f t="shared" ref="B304" si="970">B297+$E$5</f>
        <v>0.91999999999999782</v>
      </c>
      <c r="D304" s="24">
        <v>1</v>
      </c>
      <c r="E304" s="25">
        <v>0</v>
      </c>
      <c r="F304" s="26">
        <v>0</v>
      </c>
      <c r="G304" s="27">
        <f t="shared" ref="G304" si="971">-1/($E$8*$B304)</f>
        <v>-7.4653607262303092</v>
      </c>
      <c r="I304" s="24">
        <v>1</v>
      </c>
      <c r="J304" s="28">
        <v>0</v>
      </c>
      <c r="K304" s="26">
        <v>0</v>
      </c>
      <c r="L304" s="27">
        <v>0</v>
      </c>
      <c r="N304" s="24">
        <f t="shared" ref="N304" si="972">D304*I304+F304*I307-E304*J304-G304*J307</f>
        <v>-2.4400168340789112</v>
      </c>
      <c r="O304" s="28">
        <f t="shared" ref="O304" si="973">(D304*J304+E304*I304+F304*J307+G304*I307)</f>
        <v>0</v>
      </c>
      <c r="P304" s="26">
        <f t="shared" ref="P304" si="974">D304*K304+F304*K307-E304*L304-G304*L307</f>
        <v>0</v>
      </c>
      <c r="Q304" s="27">
        <f t="shared" ref="Q304" si="975">(D304*L304+E304*K304+F304*L307+G304*K307)</f>
        <v>-7.4653607262303092</v>
      </c>
      <c r="S304" s="24">
        <v>1</v>
      </c>
      <c r="T304" s="25">
        <v>0</v>
      </c>
      <c r="U304" s="26">
        <v>0</v>
      </c>
      <c r="V304" s="27">
        <f t="shared" ref="V304" si="976">-1/($T$8*$B304)</f>
        <v>-7.4653607262303092</v>
      </c>
      <c r="X304" s="24">
        <f t="shared" ref="X304" si="977">N304*S304+P304*S307-O304*T304-Q304*T307</f>
        <v>-2.4400168340789112</v>
      </c>
      <c r="Y304" s="28">
        <f t="shared" ref="Y304" si="978">(N304*T304+O304*S304+P304*T307+Q304*S307)</f>
        <v>0</v>
      </c>
      <c r="Z304" s="26">
        <f t="shared" ref="Z304" si="979">N304*U304+P304*U307-O304*V304-Q304*V307</f>
        <v>0</v>
      </c>
      <c r="AA304" s="27">
        <f t="shared" ref="AA304" si="980">(N304*V304+O304*U304+P304*V307+Q304*U307)</f>
        <v>10.750245118243214</v>
      </c>
      <c r="AB304" s="8"/>
      <c r="AC304" s="214">
        <f t="shared" ref="AC304" si="981">20*LOG((2*$X$8)/(($X$8*X304+Z304+$Z$8*X307+Z307)^2+($X$8*Y304+AA304+$X$8*Y307+AA307)^2)^0.5)</f>
        <v>-15.108380212531642</v>
      </c>
      <c r="AE304" s="215">
        <f t="shared" ref="AE304" si="982">((X304^2+Y304^2)/(X307^2+Y307^2))^0.5</f>
        <v>5.2952083443367446</v>
      </c>
      <c r="AF304" s="105"/>
      <c r="AG304" s="45">
        <f t="shared" si="915"/>
        <v>1.0359999999999852</v>
      </c>
      <c r="AH304" s="49">
        <f t="shared" si="929"/>
        <v>-5.8631708808665834</v>
      </c>
      <c r="AI304" s="50">
        <f t="shared" si="930"/>
        <v>-76.548944389697112</v>
      </c>
      <c r="AJ304" s="51">
        <f t="shared" si="931"/>
        <v>-5.8631708808665834</v>
      </c>
      <c r="AK304" s="11">
        <f t="shared" si="933"/>
        <v>-700.22505722902542</v>
      </c>
      <c r="AL304" s="50">
        <f t="shared" si="945"/>
        <v>-12.221232753612215</v>
      </c>
      <c r="AM304" s="32">
        <f t="shared" si="932"/>
        <v>-1.2848477332692256</v>
      </c>
    </row>
    <row r="305" spans="2:39" ht="18.649999999999999" customHeight="1" thickBot="1">
      <c r="D305" s="30"/>
      <c r="G305" s="31"/>
      <c r="I305" s="30"/>
      <c r="K305" s="239" t="s">
        <v>15</v>
      </c>
      <c r="L305" s="240"/>
      <c r="N305" s="30"/>
      <c r="P305" s="239" t="s">
        <v>17</v>
      </c>
      <c r="Q305" s="240"/>
      <c r="S305" s="30"/>
      <c r="V305" s="31"/>
      <c r="X305" s="30"/>
      <c r="AA305" s="31"/>
      <c r="AE305" s="216"/>
      <c r="AF305" s="105"/>
      <c r="AG305" s="45">
        <f t="shared" si="915"/>
        <v>1.0364999999999851</v>
      </c>
      <c r="AH305" s="49">
        <f t="shared" si="929"/>
        <v>-5.9514036343815828</v>
      </c>
      <c r="AI305" s="50">
        <f t="shared" si="930"/>
        <v>-76.899056918311587</v>
      </c>
      <c r="AJ305" s="51">
        <f t="shared" si="931"/>
        <v>-5.9514036343815828</v>
      </c>
      <c r="AK305" s="11">
        <f t="shared" si="933"/>
        <v>-684.90676897512958</v>
      </c>
      <c r="AL305" s="50">
        <f t="shared" si="945"/>
        <v>-11.95387818781216</v>
      </c>
      <c r="AM305" s="32">
        <f t="shared" si="932"/>
        <v>-1.2550391667574921</v>
      </c>
    </row>
    <row r="306" spans="2:39" ht="18.649999999999999" customHeight="1" thickBot="1">
      <c r="D306" s="235" t="s">
        <v>12</v>
      </c>
      <c r="E306" s="236"/>
      <c r="F306" s="237" t="s">
        <v>13</v>
      </c>
      <c r="G306" s="238"/>
      <c r="I306" s="235" t="s">
        <v>14</v>
      </c>
      <c r="J306" s="236"/>
      <c r="K306" s="241"/>
      <c r="L306" s="242"/>
      <c r="N306" s="235" t="s">
        <v>16</v>
      </c>
      <c r="O306" s="236"/>
      <c r="P306" s="241"/>
      <c r="Q306" s="242"/>
      <c r="S306" s="235" t="s">
        <v>12</v>
      </c>
      <c r="T306" s="236"/>
      <c r="U306" s="237" t="s">
        <v>13</v>
      </c>
      <c r="V306" s="238"/>
      <c r="X306" s="235" t="s">
        <v>16</v>
      </c>
      <c r="Y306" s="236"/>
      <c r="Z306" s="237" t="s">
        <v>17</v>
      </c>
      <c r="AA306" s="238"/>
      <c r="AB306" s="4"/>
      <c r="AC306" s="37" t="s">
        <v>71</v>
      </c>
      <c r="AE306" s="217" t="s">
        <v>72</v>
      </c>
      <c r="AF306" s="105"/>
      <c r="AG306" s="45">
        <f t="shared" si="915"/>
        <v>1.036999999999985</v>
      </c>
      <c r="AH306" s="49">
        <f t="shared" si="929"/>
        <v>-6.0388374710646353</v>
      </c>
      <c r="AI306" s="50">
        <f t="shared" si="930"/>
        <v>-77.241510302799114</v>
      </c>
      <c r="AJ306" s="51">
        <f t="shared" si="931"/>
        <v>-6.0388374710646353</v>
      </c>
      <c r="AK306" s="11">
        <f t="shared" si="933"/>
        <v>-670.05177161952918</v>
      </c>
      <c r="AL306" s="50">
        <f t="shared" si="945"/>
        <v>-11.694609573581882</v>
      </c>
      <c r="AM306" s="32">
        <f t="shared" si="932"/>
        <v>-1.2262839563470496</v>
      </c>
    </row>
    <row r="307" spans="2:39" ht="18.649999999999999" customHeight="1" thickTop="1" thickBot="1">
      <c r="D307" s="24">
        <v>0</v>
      </c>
      <c r="E307" s="28">
        <v>0</v>
      </c>
      <c r="F307" s="26">
        <v>1</v>
      </c>
      <c r="G307" s="27">
        <v>0</v>
      </c>
      <c r="I307" s="24">
        <v>0</v>
      </c>
      <c r="J307" s="28">
        <f t="shared" ref="J307" si="983">IF(0=(1-$J$8*$K$8*$B304^2),0,-1*(1-$J$8*$K$8*$B304^2)/($B304*$K$8))</f>
        <v>-0.46079713495853719</v>
      </c>
      <c r="K307" s="26">
        <v>1</v>
      </c>
      <c r="L307" s="27">
        <v>0</v>
      </c>
      <c r="N307" s="24">
        <f t="shared" ref="N307" si="984">D307*I304+F307*I307-E307*J304-G307*J307</f>
        <v>0</v>
      </c>
      <c r="O307" s="28">
        <f t="shared" ref="O307" si="985">(D307*J304+E307*I304+F307*J307+G307*I307)</f>
        <v>-0.46079713495853719</v>
      </c>
      <c r="P307" s="26">
        <f t="shared" ref="P307" si="986">D307*K304+F307*K307-E307*L304-G307*L307</f>
        <v>1</v>
      </c>
      <c r="Q307" s="27">
        <f t="shared" ref="Q307" si="987">(D307*L304+E307*K304+F307*L307+G307*K307)</f>
        <v>0</v>
      </c>
      <c r="S307" s="24">
        <v>0</v>
      </c>
      <c r="T307" s="28">
        <v>0</v>
      </c>
      <c r="U307" s="26">
        <v>1</v>
      </c>
      <c r="V307" s="27">
        <v>0</v>
      </c>
      <c r="X307" s="24">
        <f t="shared" ref="X307" si="988">N307*S304+P307*S307-O307*T304-Q307*T307</f>
        <v>0</v>
      </c>
      <c r="Y307" s="28">
        <f t="shared" ref="Y307" si="989">(N307*T304+O307*S304+P307*T307+Q307*S307)</f>
        <v>-0.46079713495853719</v>
      </c>
      <c r="Z307" s="26">
        <f t="shared" ref="Z307" si="990">N307*U304+P307*U307-O307*V304-Q307*V307</f>
        <v>-2.4400168340789112</v>
      </c>
      <c r="AA307" s="27">
        <f t="shared" ref="AA307" si="991">(N307*V304+O307*U304+P307*V307+Q307*U307)</f>
        <v>0</v>
      </c>
      <c r="AB307" s="8"/>
      <c r="AC307" s="39">
        <f t="shared" ref="AC307" si="992">(180/PI())*ATAN(-1*(($X$8*Y304+AA304+$X$8*Y307+AA307)/($X$8*X304+Z304+$X$8*X307+Z307)))</f>
        <v>64.626157838715017</v>
      </c>
      <c r="AE307" s="218">
        <f t="shared" ref="AE307" si="993">20*LOG(((($X$8*X304+Z304-$X$8*Y307-Z307)^2+($X$8*Y304+AA304-$X$8*Y307-AA307)^2)/(($X$8*X304+Z304+$X$8*X307+Z307)^2+($X$8*Y304+AA304+$X$8*Y307+AA307)^2))^0.5)</f>
        <v>-0.12872964089636596</v>
      </c>
      <c r="AF307" s="105"/>
      <c r="AG307" s="45">
        <f t="shared" si="915"/>
        <v>1.037499999999985</v>
      </c>
      <c r="AH307" s="49">
        <f t="shared" si="929"/>
        <v>-6.1254770571142769</v>
      </c>
      <c r="AI307" s="50">
        <f t="shared" si="930"/>
        <v>-77.576536188608841</v>
      </c>
      <c r="AJ307" s="51">
        <f t="shared" si="931"/>
        <v>-6.1254770571142769</v>
      </c>
      <c r="AK307" s="11">
        <f t="shared" si="933"/>
        <v>-655.64364842420389</v>
      </c>
      <c r="AL307" s="50">
        <f t="shared" si="945"/>
        <v>-11.443140384790491</v>
      </c>
      <c r="AM307" s="32">
        <f t="shared" si="932"/>
        <v>-1.1985340564491711</v>
      </c>
    </row>
    <row r="308" spans="2:39" ht="18.649999999999999" customHeight="1">
      <c r="AE308" s="33"/>
      <c r="AF308" s="105"/>
      <c r="AG308" s="45">
        <f t="shared" si="915"/>
        <v>1.0379999999999849</v>
      </c>
      <c r="AH308" s="49">
        <f t="shared" si="929"/>
        <v>-6.2113274930287998</v>
      </c>
      <c r="AI308" s="50">
        <f t="shared" si="930"/>
        <v>-77.904358012820907</v>
      </c>
      <c r="AJ308" s="51">
        <f t="shared" si="931"/>
        <v>-6.2113274930287998</v>
      </c>
      <c r="AK308" s="11">
        <f t="shared" si="933"/>
        <v>-641.66657802000736</v>
      </c>
      <c r="AL308" s="50">
        <f t="shared" si="945"/>
        <v>-11.199194486454205</v>
      </c>
      <c r="AM308" s="32">
        <f t="shared" si="932"/>
        <v>-1.1717440554313079</v>
      </c>
    </row>
    <row r="309" spans="2:39" ht="18.649999999999999" customHeight="1" thickBot="1">
      <c r="E309" s="21" t="s">
        <v>0</v>
      </c>
      <c r="J309" s="21" t="s">
        <v>1</v>
      </c>
      <c r="O309" s="21" t="s">
        <v>2</v>
      </c>
      <c r="T309" s="21" t="s">
        <v>3</v>
      </c>
      <c r="Y309" s="21" t="s">
        <v>4</v>
      </c>
      <c r="AF309" s="105"/>
      <c r="AG309" s="45">
        <f t="shared" si="915"/>
        <v>1.0384999999999849</v>
      </c>
      <c r="AH309" s="49">
        <f t="shared" si="929"/>
        <v>-6.2963942672970754</v>
      </c>
      <c r="AI309" s="50">
        <f t="shared" si="930"/>
        <v>-78.225191301830876</v>
      </c>
      <c r="AJ309" s="51">
        <f t="shared" si="931"/>
        <v>-6.2963942672970754</v>
      </c>
      <c r="AK309" s="11">
        <f t="shared" si="933"/>
        <v>-628.10531835576262</v>
      </c>
      <c r="AL309" s="50">
        <f t="shared" si="945"/>
        <v>-10.962505854595234</v>
      </c>
      <c r="AM309" s="32">
        <f t="shared" si="932"/>
        <v>-1.1458710093132369</v>
      </c>
    </row>
    <row r="310" spans="2:39" ht="18.649999999999999" customHeight="1" thickBot="1">
      <c r="B310" s="20"/>
      <c r="D310" s="235" t="s">
        <v>6</v>
      </c>
      <c r="E310" s="236"/>
      <c r="F310" s="237" t="s">
        <v>7</v>
      </c>
      <c r="G310" s="238"/>
      <c r="I310" s="235" t="s">
        <v>8</v>
      </c>
      <c r="J310" s="236"/>
      <c r="K310" s="237" t="s">
        <v>9</v>
      </c>
      <c r="L310" s="238"/>
      <c r="N310" s="235" t="s">
        <v>10</v>
      </c>
      <c r="O310" s="236"/>
      <c r="P310" s="237" t="s">
        <v>11</v>
      </c>
      <c r="Q310" s="238"/>
      <c r="S310" s="235" t="s">
        <v>6</v>
      </c>
      <c r="T310" s="236"/>
      <c r="U310" s="237" t="s">
        <v>7</v>
      </c>
      <c r="V310" s="238"/>
      <c r="X310" s="235" t="s">
        <v>10</v>
      </c>
      <c r="Y310" s="236"/>
      <c r="Z310" s="237" t="s">
        <v>11</v>
      </c>
      <c r="AA310" s="238"/>
      <c r="AB310" s="4"/>
      <c r="AC310" s="212" t="s">
        <v>70</v>
      </c>
      <c r="AE310" s="213" t="s">
        <v>37</v>
      </c>
      <c r="AF310" s="105"/>
      <c r="AG310" s="45">
        <f t="shared" si="915"/>
        <v>1.0389999999999848</v>
      </c>
      <c r="AH310" s="49">
        <f t="shared" si="929"/>
        <v>-6.3806832138182488</v>
      </c>
      <c r="AI310" s="50">
        <f t="shared" si="930"/>
        <v>-78.539243961008722</v>
      </c>
      <c r="AJ310" s="51">
        <f t="shared" si="931"/>
        <v>-6.3806832138182488</v>
      </c>
      <c r="AK310" s="11">
        <f t="shared" si="933"/>
        <v>-614.94519014287289</v>
      </c>
      <c r="AL310" s="50">
        <f t="shared" si="945"/>
        <v>-10.732818287295711</v>
      </c>
      <c r="AM310" s="32">
        <f t="shared" si="932"/>
        <v>-1.1208742872162303</v>
      </c>
    </row>
    <row r="311" spans="2:39" ht="18.649999999999999" customHeight="1" thickTop="1" thickBot="1">
      <c r="B311" s="40">
        <f t="shared" ref="B311" si="994">B304+$E$5</f>
        <v>0.92049999999999776</v>
      </c>
      <c r="D311" s="24">
        <v>1</v>
      </c>
      <c r="E311" s="25">
        <v>0</v>
      </c>
      <c r="F311" s="26">
        <v>0</v>
      </c>
      <c r="G311" s="27">
        <f t="shared" ref="G311" si="995">-1/($E$8*$B311)</f>
        <v>-7.4613056688016117</v>
      </c>
      <c r="I311" s="24">
        <v>1</v>
      </c>
      <c r="J311" s="28">
        <v>0</v>
      </c>
      <c r="K311" s="26">
        <v>0</v>
      </c>
      <c r="L311" s="27">
        <v>0</v>
      </c>
      <c r="N311" s="24">
        <f t="shared" ref="N311" si="996">D311*I311+F311*I314-E311*J311-G311*J314</f>
        <v>-2.4298284548141211</v>
      </c>
      <c r="O311" s="28">
        <f t="shared" ref="O311" si="997">(D311*J311+E311*I311+F311*J314+G311*I314)</f>
        <v>0</v>
      </c>
      <c r="P311" s="26">
        <f t="shared" ref="P311" si="998">D311*K311+F311*K314-E311*L311-G311*L314</f>
        <v>0</v>
      </c>
      <c r="Q311" s="27">
        <f t="shared" ref="Q311" si="999">(D311*L311+E311*K311+F311*L314+G311*K314)</f>
        <v>-7.4613056688016117</v>
      </c>
      <c r="S311" s="24">
        <v>1</v>
      </c>
      <c r="T311" s="25">
        <v>0</v>
      </c>
      <c r="U311" s="26">
        <v>0</v>
      </c>
      <c r="V311" s="27">
        <f t="shared" ref="V311" si="1000">-1/($T$8*$B311)</f>
        <v>-7.4613056688016117</v>
      </c>
      <c r="X311" s="24">
        <f t="shared" ref="X311" si="1001">N311*S311+P311*S314-O311*T311-Q311*T314</f>
        <v>-2.4298284548141211</v>
      </c>
      <c r="Y311" s="28">
        <f t="shared" ref="Y311" si="1002">(N311*T311+O311*S311+P311*T314+Q311*S314)</f>
        <v>0</v>
      </c>
      <c r="Z311" s="26">
        <f t="shared" ref="Z311" si="1003">N311*U311+P311*U314-O311*V311-Q311*V314</f>
        <v>0</v>
      </c>
      <c r="AA311" s="27">
        <f t="shared" ref="AA311" si="1004">(N311*V311+O311*U311+P311*V314+Q311*U314)</f>
        <v>10.668387155318452</v>
      </c>
      <c r="AB311" s="8"/>
      <c r="AC311" s="214">
        <f t="shared" ref="AC311" si="1005">20*LOG((2*$X$8)/(($X$8*X311+Z311+$Z$8*X314+Z314)^2+($X$8*Y311+AA311+$X$8*Y314+AA314)^2)^0.5)</f>
        <v>-15.045861314591702</v>
      </c>
      <c r="AE311" s="215">
        <f t="shared" ref="AE311" si="1006">((X311^2+Y311^2)/(X314^2+Y314^2))^0.5</f>
        <v>5.2858890941537187</v>
      </c>
      <c r="AF311" s="105"/>
      <c r="AG311" s="45">
        <f t="shared" si="915"/>
        <v>1.0394999999999848</v>
      </c>
      <c r="AH311" s="49">
        <f t="shared" si="929"/>
        <v>-6.464200472770675</v>
      </c>
      <c r="AI311" s="50">
        <f t="shared" si="930"/>
        <v>-78.846716556080125</v>
      </c>
      <c r="AJ311" s="51">
        <f t="shared" si="931"/>
        <v>-6.464200472770675</v>
      </c>
      <c r="AK311" s="11">
        <f t="shared" si="933"/>
        <v>-602.17205996066048</v>
      </c>
      <c r="AL311" s="50">
        <f t="shared" si="945"/>
        <v>-10.509885109830241</v>
      </c>
      <c r="AM311" s="32">
        <f t="shared" si="932"/>
        <v>-1.0967154276539524</v>
      </c>
    </row>
    <row r="312" spans="2:39" ht="18.649999999999999" customHeight="1" thickBot="1">
      <c r="D312" s="30"/>
      <c r="G312" s="31"/>
      <c r="I312" s="30"/>
      <c r="K312" s="239" t="s">
        <v>15</v>
      </c>
      <c r="L312" s="240"/>
      <c r="N312" s="30"/>
      <c r="P312" s="239" t="s">
        <v>17</v>
      </c>
      <c r="Q312" s="240"/>
      <c r="S312" s="30"/>
      <c r="V312" s="31"/>
      <c r="X312" s="30"/>
      <c r="AA312" s="31"/>
      <c r="AE312" s="216"/>
      <c r="AF312" s="105"/>
      <c r="AG312" s="45">
        <f t="shared" si="915"/>
        <v>1.0399999999999847</v>
      </c>
      <c r="AH312" s="49">
        <f t="shared" si="929"/>
        <v>-6.5469524546695981</v>
      </c>
      <c r="AI312" s="50">
        <f t="shared" si="930"/>
        <v>-79.147802586060422</v>
      </c>
      <c r="AJ312" s="51">
        <f t="shared" si="931"/>
        <v>-6.5469524546695981</v>
      </c>
      <c r="AK312" s="11">
        <f t="shared" si="933"/>
        <v>-589.77232317330061</v>
      </c>
      <c r="AL312" s="50">
        <f t="shared" si="945"/>
        <v>-10.293468876510147</v>
      </c>
      <c r="AM312" s="32">
        <f t="shared" si="932"/>
        <v>-1.0733580048303046</v>
      </c>
    </row>
    <row r="313" spans="2:39" ht="18.649999999999999" customHeight="1" thickBot="1">
      <c r="D313" s="235" t="s">
        <v>12</v>
      </c>
      <c r="E313" s="236"/>
      <c r="F313" s="237" t="s">
        <v>13</v>
      </c>
      <c r="G313" s="238"/>
      <c r="I313" s="235" t="s">
        <v>14</v>
      </c>
      <c r="J313" s="236"/>
      <c r="K313" s="241"/>
      <c r="L313" s="242"/>
      <c r="N313" s="235" t="s">
        <v>16</v>
      </c>
      <c r="O313" s="236"/>
      <c r="P313" s="241"/>
      <c r="Q313" s="242"/>
      <c r="S313" s="235" t="s">
        <v>12</v>
      </c>
      <c r="T313" s="236"/>
      <c r="U313" s="237" t="s">
        <v>13</v>
      </c>
      <c r="V313" s="238"/>
      <c r="X313" s="235" t="s">
        <v>16</v>
      </c>
      <c r="Y313" s="236"/>
      <c r="Z313" s="237" t="s">
        <v>17</v>
      </c>
      <c r="AA313" s="238"/>
      <c r="AB313" s="4"/>
      <c r="AC313" s="37" t="s">
        <v>71</v>
      </c>
      <c r="AE313" s="217" t="s">
        <v>72</v>
      </c>
      <c r="AF313" s="105"/>
      <c r="AG313" s="45">
        <f t="shared" si="915"/>
        <v>1.0404999999999847</v>
      </c>
      <c r="AH313" s="49">
        <f t="shared" si="929"/>
        <v>-6.6289458073721041</v>
      </c>
      <c r="AI313" s="50">
        <f t="shared" si="930"/>
        <v>-79.44268874764704</v>
      </c>
      <c r="AJ313" s="51">
        <f t="shared" si="931"/>
        <v>-6.6289458073721041</v>
      </c>
      <c r="AK313" s="11">
        <f t="shared" si="933"/>
        <v>-577.7328867782569</v>
      </c>
      <c r="AL313" s="50">
        <f t="shared" si="945"/>
        <v>-10.083341071332198</v>
      </c>
      <c r="AM313" s="32">
        <f t="shared" si="932"/>
        <v>-1.0507675041788731</v>
      </c>
    </row>
    <row r="314" spans="2:39" ht="18.649999999999999" customHeight="1" thickTop="1" thickBot="1">
      <c r="D314" s="24">
        <v>0</v>
      </c>
      <c r="E314" s="28">
        <v>0</v>
      </c>
      <c r="F314" s="26">
        <v>1</v>
      </c>
      <c r="G314" s="27">
        <v>0</v>
      </c>
      <c r="I314" s="24">
        <v>0</v>
      </c>
      <c r="J314" s="28">
        <f t="shared" ref="J314" si="1007">IF(0=(1-$J$8*$K$8*$B311^2),0,-1*(1-$J$8*$K$8*$B311^2)/($B311*$K$8))</f>
        <v>-0.4596820726907706</v>
      </c>
      <c r="K314" s="26">
        <v>1</v>
      </c>
      <c r="L314" s="27">
        <v>0</v>
      </c>
      <c r="N314" s="24">
        <f t="shared" ref="N314" si="1008">D314*I311+F314*I314-E314*J311-G314*J314</f>
        <v>0</v>
      </c>
      <c r="O314" s="28">
        <f t="shared" ref="O314" si="1009">(D314*J311+E314*I311+F314*J314+G314*I314)</f>
        <v>-0.4596820726907706</v>
      </c>
      <c r="P314" s="26">
        <f t="shared" ref="P314" si="1010">D314*K311+F314*K314-E314*L311-G314*L314</f>
        <v>1</v>
      </c>
      <c r="Q314" s="27">
        <f t="shared" ref="Q314" si="1011">(D314*L311+E314*K311+F314*L314+G314*K314)</f>
        <v>0</v>
      </c>
      <c r="S314" s="24">
        <v>0</v>
      </c>
      <c r="T314" s="28">
        <v>0</v>
      </c>
      <c r="U314" s="26">
        <v>1</v>
      </c>
      <c r="V314" s="27">
        <v>0</v>
      </c>
      <c r="X314" s="24">
        <f t="shared" ref="X314" si="1012">N314*S311+P314*S314-O314*T311-Q314*T314</f>
        <v>0</v>
      </c>
      <c r="Y314" s="28">
        <f t="shared" ref="Y314" si="1013">(N314*T311+O314*S311+P314*T314+Q314*S314)</f>
        <v>-0.4596820726907706</v>
      </c>
      <c r="Z314" s="26">
        <f t="shared" ref="Z314" si="1014">N314*U311+P314*U314-O314*V311-Q314*V314</f>
        <v>-2.4298284548141211</v>
      </c>
      <c r="AA314" s="27">
        <f t="shared" ref="AA314" si="1015">(N314*V311+O314*U311+P314*V314+Q314*U314)</f>
        <v>0</v>
      </c>
      <c r="AB314" s="8"/>
      <c r="AC314" s="39">
        <f t="shared" ref="AC314" si="1016">(180/PI())*ATAN(-1*(($X$8*Y311+AA311+$X$8*Y314+AA314)/($X$8*X311+Z311+$X$8*X314+Z314)))</f>
        <v>64.544118292989793</v>
      </c>
      <c r="AE314" s="218">
        <f t="shared" ref="AE314" si="1017">20*LOG(((($X$8*X311+Z311-$X$8*Y314-Z314)^2+($X$8*Y311+AA311-$X$8*Y314-AA314)^2)/(($X$8*X311+Z311+$X$8*X314+Z314)^2+($X$8*Y311+AA311+$X$8*Y314+AA314)^2))^0.5)</f>
        <v>-0.13066045862129916</v>
      </c>
      <c r="AF314" s="105"/>
      <c r="AG314" s="45">
        <f t="shared" si="915"/>
        <v>1.0409999999999846</v>
      </c>
      <c r="AH314" s="49">
        <f t="shared" si="929"/>
        <v>-6.7101873858046428</v>
      </c>
      <c r="AI314" s="50">
        <f t="shared" si="930"/>
        <v>-79.731555191036136</v>
      </c>
      <c r="AJ314" s="51">
        <f t="shared" si="931"/>
        <v>-6.7101873858046428</v>
      </c>
      <c r="AK314" s="11">
        <f t="shared" si="933"/>
        <v>-566.04115229337117</v>
      </c>
      <c r="AL314" s="50">
        <f t="shared" si="945"/>
        <v>-9.879281809301979</v>
      </c>
      <c r="AM314" s="32">
        <f t="shared" si="932"/>
        <v>-1.0289112064421708</v>
      </c>
    </row>
    <row r="315" spans="2:39" ht="18.649999999999999" customHeight="1">
      <c r="AE315" s="33"/>
      <c r="AF315" s="105"/>
      <c r="AG315" s="45">
        <f t="shared" si="915"/>
        <v>1.0414999999999845</v>
      </c>
      <c r="AH315" s="49">
        <f t="shared" si="929"/>
        <v>-6.7906842242050827</v>
      </c>
      <c r="AI315" s="50">
        <f t="shared" si="930"/>
        <v>-80.014575767182791</v>
      </c>
      <c r="AJ315" s="51">
        <f t="shared" si="931"/>
        <v>-6.7906842242050827</v>
      </c>
      <c r="AK315" s="11">
        <f t="shared" si="933"/>
        <v>-554.68499876892417</v>
      </c>
      <c r="AL315" s="50">
        <f t="shared" si="945"/>
        <v>-9.6810795399384197</v>
      </c>
      <c r="AM315" s="32">
        <f t="shared" si="932"/>
        <v>-1.0077580796463967</v>
      </c>
    </row>
    <row r="316" spans="2:39" ht="18.649999999999999" customHeight="1" thickBot="1">
      <c r="E316" s="21" t="s">
        <v>0</v>
      </c>
      <c r="J316" s="21" t="s">
        <v>1</v>
      </c>
      <c r="O316" s="21" t="s">
        <v>2</v>
      </c>
      <c r="T316" s="21" t="s">
        <v>3</v>
      </c>
      <c r="Y316" s="21" t="s">
        <v>4</v>
      </c>
      <c r="AF316" s="105"/>
      <c r="AG316" s="45">
        <f t="shared" si="915"/>
        <v>1.0419999999999845</v>
      </c>
      <c r="AH316" s="49">
        <f t="shared" si="929"/>
        <v>-6.870443510686278</v>
      </c>
      <c r="AI316" s="50">
        <f t="shared" si="930"/>
        <v>-80.291918266567222</v>
      </c>
      <c r="AJ316" s="51">
        <f t="shared" si="931"/>
        <v>-6.870443510686278</v>
      </c>
      <c r="AK316" s="11">
        <f t="shared" si="933"/>
        <v>-543.65276599907327</v>
      </c>
      <c r="AL316" s="50">
        <f t="shared" si="945"/>
        <v>-9.4885307542581074</v>
      </c>
      <c r="AM316" s="32">
        <f t="shared" si="932"/>
        <v>-0.98727867838022609</v>
      </c>
    </row>
    <row r="317" spans="2:39" ht="18.649999999999999" customHeight="1" thickBot="1">
      <c r="B317" s="20"/>
      <c r="D317" s="235" t="s">
        <v>6</v>
      </c>
      <c r="E317" s="236"/>
      <c r="F317" s="237" t="s">
        <v>7</v>
      </c>
      <c r="G317" s="238"/>
      <c r="I317" s="235" t="s">
        <v>8</v>
      </c>
      <c r="J317" s="236"/>
      <c r="K317" s="237" t="s">
        <v>9</v>
      </c>
      <c r="L317" s="238"/>
      <c r="N317" s="235" t="s">
        <v>10</v>
      </c>
      <c r="O317" s="236"/>
      <c r="P317" s="237" t="s">
        <v>11</v>
      </c>
      <c r="Q317" s="238"/>
      <c r="S317" s="235" t="s">
        <v>6</v>
      </c>
      <c r="T317" s="236"/>
      <c r="U317" s="237" t="s">
        <v>7</v>
      </c>
      <c r="V317" s="238"/>
      <c r="X317" s="235" t="s">
        <v>10</v>
      </c>
      <c r="Y317" s="236"/>
      <c r="Z317" s="237" t="s">
        <v>11</v>
      </c>
      <c r="AA317" s="238"/>
      <c r="AB317" s="4"/>
      <c r="AC317" s="212" t="s">
        <v>70</v>
      </c>
      <c r="AE317" s="213" t="s">
        <v>37</v>
      </c>
      <c r="AF317" s="105"/>
      <c r="AG317" s="45">
        <f t="shared" si="915"/>
        <v>1.0424999999999844</v>
      </c>
      <c r="AH317" s="49">
        <f t="shared" si="929"/>
        <v>-6.9494725639422139</v>
      </c>
      <c r="AI317" s="50">
        <f t="shared" si="930"/>
        <v>-80.563744649566729</v>
      </c>
      <c r="AJ317" s="51">
        <f t="shared" si="931"/>
        <v>-6.9494725639422139</v>
      </c>
      <c r="AK317" s="11">
        <f t="shared" si="933"/>
        <v>-532.93323799232621</v>
      </c>
      <c r="AL317" s="50">
        <f t="shared" si="945"/>
        <v>-9.3014396962806263</v>
      </c>
      <c r="AM317" s="32">
        <f t="shared" si="932"/>
        <v>-0.96744504983404489</v>
      </c>
    </row>
    <row r="318" spans="2:39" ht="18.649999999999999" customHeight="1" thickTop="1" thickBot="1">
      <c r="B318" s="40">
        <f t="shared" ref="B318" si="1018">B311+$E$5</f>
        <v>0.92099999999999771</v>
      </c>
      <c r="D318" s="24">
        <v>1</v>
      </c>
      <c r="E318" s="25">
        <v>0</v>
      </c>
      <c r="F318" s="26">
        <v>0</v>
      </c>
      <c r="G318" s="27">
        <f t="shared" ref="G318" si="1019">-1/($E$8*$B318)</f>
        <v>-7.4572550142582896</v>
      </c>
      <c r="I318" s="24">
        <v>1</v>
      </c>
      <c r="J318" s="28">
        <v>0</v>
      </c>
      <c r="K318" s="26">
        <v>0</v>
      </c>
      <c r="L318" s="27">
        <v>0</v>
      </c>
      <c r="N318" s="24">
        <f t="shared" ref="N318" si="1020">D318*I318+F318*I321-E318*J318-G318*J321</f>
        <v>-2.4196566644963013</v>
      </c>
      <c r="O318" s="28">
        <f t="shared" ref="O318" si="1021">(D318*J318+E318*I318+F318*J321+G318*I321)</f>
        <v>0</v>
      </c>
      <c r="P318" s="26">
        <f t="shared" ref="P318" si="1022">D318*K318+F318*K321-E318*L318-G318*L321</f>
        <v>0</v>
      </c>
      <c r="Q318" s="27">
        <f t="shared" ref="Q318" si="1023">(D318*L318+E318*K318+F318*L321+G318*K321)</f>
        <v>-7.4572550142582896</v>
      </c>
      <c r="S318" s="24">
        <v>1</v>
      </c>
      <c r="T318" s="25">
        <v>0</v>
      </c>
      <c r="U318" s="26">
        <v>0</v>
      </c>
      <c r="V318" s="27">
        <f t="shared" ref="V318" si="1024">-1/($T$8*$B318)</f>
        <v>-7.4572550142582896</v>
      </c>
      <c r="X318" s="24">
        <f t="shared" ref="X318" si="1025">N318*S318+P318*S321-O318*T318-Q318*T321</f>
        <v>-2.4196566644963013</v>
      </c>
      <c r="Y318" s="28">
        <f t="shared" ref="Y318" si="1026">(N318*T318+O318*S318+P318*T321+Q318*S321)</f>
        <v>0</v>
      </c>
      <c r="Z318" s="26">
        <f t="shared" ref="Z318" si="1027">N318*U318+P318*U321-O318*V318-Q318*V321</f>
        <v>0</v>
      </c>
      <c r="AA318" s="27">
        <f t="shared" ref="AA318" si="1028">(N318*V318+O318*U318+P318*V321+Q318*U321)</f>
        <v>10.586741779840242</v>
      </c>
      <c r="AB318" s="8"/>
      <c r="AC318" s="214">
        <f t="shared" ref="AC318" si="1029">20*LOG((2*$X$8)/(($X$8*X318+Z318+$Z$8*X321+Z321)^2+($X$8*Y318+AA318+$X$8*Y321+AA321)^2)^0.5)</f>
        <v>-14.983066335536321</v>
      </c>
      <c r="AE318" s="215">
        <f t="shared" ref="AE318" si="1030">((X318^2+Y318^2)/(X321^2+Y321^2))^0.5</f>
        <v>5.2765521701156874</v>
      </c>
      <c r="AF318" s="105"/>
      <c r="AG318" s="45">
        <f t="shared" si="915"/>
        <v>1.0429999999999844</v>
      </c>
      <c r="AH318" s="49">
        <f t="shared" si="929"/>
        <v>-7.027778811931304</v>
      </c>
      <c r="AI318" s="50">
        <f t="shared" si="930"/>
        <v>-80.830211268562863</v>
      </c>
      <c r="AJ318" s="51">
        <f t="shared" si="931"/>
        <v>-7.027778811931304</v>
      </c>
      <c r="AK318" s="11">
        <f t="shared" si="933"/>
        <v>-522.51562675113018</v>
      </c>
      <c r="AL318" s="50">
        <f t="shared" si="945"/>
        <v>-9.1196180799289834</v>
      </c>
      <c r="AM318" s="32">
        <f t="shared" si="932"/>
        <v>-0.94823064609998919</v>
      </c>
    </row>
    <row r="319" spans="2:39" ht="18.649999999999999" customHeight="1" thickBot="1">
      <c r="D319" s="30"/>
      <c r="G319" s="31"/>
      <c r="I319" s="30"/>
      <c r="K319" s="239" t="s">
        <v>15</v>
      </c>
      <c r="L319" s="240"/>
      <c r="N319" s="30"/>
      <c r="P319" s="239" t="s">
        <v>17</v>
      </c>
      <c r="Q319" s="240"/>
      <c r="S319" s="30"/>
      <c r="V319" s="31"/>
      <c r="X319" s="30"/>
      <c r="AA319" s="31"/>
      <c r="AE319" s="216"/>
      <c r="AF319" s="105"/>
      <c r="AG319" s="45">
        <f t="shared" si="915"/>
        <v>1.0434999999999843</v>
      </c>
      <c r="AH319" s="49">
        <f t="shared" si="929"/>
        <v>-7.1053697723834874</v>
      </c>
      <c r="AI319" s="50">
        <f t="shared" si="930"/>
        <v>-81.091469081938399</v>
      </c>
      <c r="AJ319" s="51">
        <f t="shared" si="931"/>
        <v>-7.1053697723834874</v>
      </c>
      <c r="AK319" s="11">
        <f t="shared" si="933"/>
        <v>-512.3895563997105</v>
      </c>
      <c r="AL319" s="50">
        <f t="shared" si="945"/>
        <v>-8.9428848120081312</v>
      </c>
      <c r="AM319" s="32">
        <f t="shared" si="932"/>
        <v>-0.92961024227312539</v>
      </c>
    </row>
    <row r="320" spans="2:39" ht="18.649999999999999" customHeight="1" thickBot="1">
      <c r="D320" s="235" t="s">
        <v>12</v>
      </c>
      <c r="E320" s="236"/>
      <c r="F320" s="237" t="s">
        <v>13</v>
      </c>
      <c r="G320" s="238"/>
      <c r="I320" s="235" t="s">
        <v>14</v>
      </c>
      <c r="J320" s="236"/>
      <c r="K320" s="241"/>
      <c r="L320" s="242"/>
      <c r="N320" s="235" t="s">
        <v>16</v>
      </c>
      <c r="O320" s="236"/>
      <c r="P320" s="241"/>
      <c r="Q320" s="242"/>
      <c r="S320" s="235" t="s">
        <v>12</v>
      </c>
      <c r="T320" s="236"/>
      <c r="U320" s="237" t="s">
        <v>13</v>
      </c>
      <c r="V320" s="238"/>
      <c r="X320" s="235" t="s">
        <v>16</v>
      </c>
      <c r="Y320" s="236"/>
      <c r="Z320" s="237" t="s">
        <v>17</v>
      </c>
      <c r="AA320" s="238"/>
      <c r="AB320" s="4"/>
      <c r="AC320" s="37" t="s">
        <v>71</v>
      </c>
      <c r="AE320" s="217" t="s">
        <v>72</v>
      </c>
      <c r="AF320" s="105"/>
      <c r="AG320" s="45">
        <f t="shared" si="915"/>
        <v>1.0439999999999843</v>
      </c>
      <c r="AH320" s="49">
        <f t="shared" si="929"/>
        <v>-7.1822530349893823</v>
      </c>
      <c r="AI320" s="50">
        <f t="shared" si="930"/>
        <v>-81.347663860138226</v>
      </c>
      <c r="AJ320" s="51">
        <f t="shared" si="931"/>
        <v>-7.1822530349893823</v>
      </c>
      <c r="AK320" s="11">
        <f t="shared" si="933"/>
        <v>-502.54504769284688</v>
      </c>
      <c r="AL320" s="50">
        <f t="shared" si="945"/>
        <v>-8.7710657218321106</v>
      </c>
      <c r="AM320" s="32">
        <f t="shared" si="932"/>
        <v>-0.91155985993075628</v>
      </c>
    </row>
    <row r="321" spans="2:39" ht="18.649999999999999" customHeight="1" thickTop="1" thickBot="1">
      <c r="D321" s="24">
        <v>0</v>
      </c>
      <c r="E321" s="28">
        <v>0</v>
      </c>
      <c r="F321" s="26">
        <v>1</v>
      </c>
      <c r="G321" s="27">
        <v>0</v>
      </c>
      <c r="I321" s="24">
        <v>0</v>
      </c>
      <c r="J321" s="28">
        <f t="shared" ref="J321" si="1031">IF(0=(1-$J$8*$K$8*$B318^2),0,-1*(1-$J$8*$K$8*$B318^2)/($B318*$K$8))</f>
        <v>-0.45856775153295809</v>
      </c>
      <c r="K321" s="26">
        <v>1</v>
      </c>
      <c r="L321" s="27">
        <v>0</v>
      </c>
      <c r="N321" s="24">
        <f t="shared" ref="N321" si="1032">D321*I318+F321*I321-E321*J318-G321*J321</f>
        <v>0</v>
      </c>
      <c r="O321" s="28">
        <f t="shared" ref="O321" si="1033">(D321*J318+E321*I318+F321*J321+G321*I321)</f>
        <v>-0.45856775153295809</v>
      </c>
      <c r="P321" s="26">
        <f t="shared" ref="P321" si="1034">D321*K318+F321*K321-E321*L318-G321*L321</f>
        <v>1</v>
      </c>
      <c r="Q321" s="27">
        <f t="shared" ref="Q321" si="1035">(D321*L318+E321*K318+F321*L321+G321*K321)</f>
        <v>0</v>
      </c>
      <c r="S321" s="24">
        <v>0</v>
      </c>
      <c r="T321" s="28">
        <v>0</v>
      </c>
      <c r="U321" s="26">
        <v>1</v>
      </c>
      <c r="V321" s="27">
        <v>0</v>
      </c>
      <c r="X321" s="24">
        <f t="shared" ref="X321" si="1036">N321*S318+P321*S321-O321*T318-Q321*T321</f>
        <v>0</v>
      </c>
      <c r="Y321" s="28">
        <f t="shared" ref="Y321" si="1037">(N321*T318+O321*S318+P321*T321+Q321*S321)</f>
        <v>-0.45856775153295809</v>
      </c>
      <c r="Z321" s="26">
        <f t="shared" ref="Z321" si="1038">N321*U318+P321*U321-O321*V318-Q321*V321</f>
        <v>-2.4196566644963013</v>
      </c>
      <c r="AA321" s="27">
        <f t="shared" ref="AA321" si="1039">(N321*V318+O321*U318+P321*V321+Q321*U321)</f>
        <v>0</v>
      </c>
      <c r="AB321" s="8"/>
      <c r="AC321" s="39">
        <f t="shared" ref="AC321" si="1040">(180/PI())*ATAN(-1*(($X$8*Y318+AA318+$X$8*Y321+AA321)/($X$8*X318+Z318+$X$8*X321+Z321)))</f>
        <v>64.461198423958422</v>
      </c>
      <c r="AE321" s="218">
        <f t="shared" ref="AE321" si="1041">20*LOG(((($X$8*X318+Z318-$X$8*Y321-Z321)^2+($X$8*Y318+AA318-$X$8*Y321-AA321)^2)/(($X$8*X318+Z318+$X$8*X321+Z321)^2+($X$8*Y318+AA318+$X$8*Y321+AA321)^2))^0.5)</f>
        <v>-0.1326291198238799</v>
      </c>
      <c r="AF321" s="105"/>
      <c r="AG321" s="45">
        <f t="shared" si="915"/>
        <v>1.0444999999999842</v>
      </c>
      <c r="AH321" s="49">
        <f t="shared" si="929"/>
        <v>-7.2584362451403814</v>
      </c>
      <c r="AI321" s="50">
        <f t="shared" si="930"/>
        <v>-81.598936383984622</v>
      </c>
      <c r="AJ321" s="51">
        <f t="shared" si="931"/>
        <v>-7.2584362451403814</v>
      </c>
      <c r="AK321" s="11">
        <f t="shared" si="933"/>
        <v>-492.97250292823691</v>
      </c>
      <c r="AL321" s="50">
        <f t="shared" si="945"/>
        <v>-8.603993297895121</v>
      </c>
      <c r="AM321" s="32">
        <f t="shared" si="932"/>
        <v>-0.89405669560027401</v>
      </c>
    </row>
    <row r="322" spans="2:39" ht="18.649999999999999" customHeight="1">
      <c r="AE322" s="33"/>
      <c r="AF322" s="105"/>
      <c r="AG322" s="45">
        <f t="shared" si="915"/>
        <v>1.0449999999999842</v>
      </c>
      <c r="AH322" s="49">
        <f t="shared" si="929"/>
        <v>-7.3339270890984789</v>
      </c>
      <c r="AI322" s="50">
        <f t="shared" si="930"/>
        <v>-81.845422635448713</v>
      </c>
      <c r="AJ322" s="51">
        <f t="shared" si="931"/>
        <v>-7.3339270890984789</v>
      </c>
      <c r="AK322" s="11">
        <f t="shared" si="933"/>
        <v>-483.6626912816335</v>
      </c>
      <c r="AL322" s="50">
        <f t="shared" si="945"/>
        <v>-8.4415064319213773</v>
      </c>
      <c r="AM322" s="32">
        <f t="shared" si="932"/>
        <v>-0.87707905385670237</v>
      </c>
    </row>
    <row r="323" spans="2:39" ht="18.649999999999999" customHeight="1" thickBot="1">
      <c r="E323" s="21" t="s">
        <v>0</v>
      </c>
      <c r="J323" s="21" t="s">
        <v>1</v>
      </c>
      <c r="O323" s="21" t="s">
        <v>2</v>
      </c>
      <c r="T323" s="21" t="s">
        <v>3</v>
      </c>
      <c r="Y323" s="21" t="s">
        <v>4</v>
      </c>
      <c r="AF323" s="105"/>
      <c r="AG323" s="45">
        <f t="shared" si="915"/>
        <v>1.0454999999999841</v>
      </c>
      <c r="AH323" s="49">
        <f t="shared" si="929"/>
        <v>-7.4087332804836334</v>
      </c>
      <c r="AI323" s="50">
        <f t="shared" si="930"/>
        <v>-82.087253981089503</v>
      </c>
      <c r="AJ323" s="51">
        <f t="shared" si="931"/>
        <v>-7.4087332804836334</v>
      </c>
      <c r="AK323" s="11">
        <f t="shared" si="933"/>
        <v>-474.60673457794201</v>
      </c>
      <c r="AL323" s="50">
        <f t="shared" si="945"/>
        <v>-8.2834501705239081</v>
      </c>
      <c r="AM323" s="32">
        <f t="shared" si="932"/>
        <v>-0.86060628471901779</v>
      </c>
    </row>
    <row r="324" spans="2:39" ht="18.649999999999999" customHeight="1" thickBot="1">
      <c r="B324" s="20"/>
      <c r="D324" s="235" t="s">
        <v>6</v>
      </c>
      <c r="E324" s="236"/>
      <c r="F324" s="237" t="s">
        <v>7</v>
      </c>
      <c r="G324" s="238"/>
      <c r="I324" s="235" t="s">
        <v>8</v>
      </c>
      <c r="J324" s="236"/>
      <c r="K324" s="237" t="s">
        <v>9</v>
      </c>
      <c r="L324" s="238"/>
      <c r="N324" s="235" t="s">
        <v>10</v>
      </c>
      <c r="O324" s="236"/>
      <c r="P324" s="237" t="s">
        <v>11</v>
      </c>
      <c r="Q324" s="238"/>
      <c r="S324" s="235" t="s">
        <v>6</v>
      </c>
      <c r="T324" s="236"/>
      <c r="U324" s="237" t="s">
        <v>7</v>
      </c>
      <c r="V324" s="238"/>
      <c r="X324" s="235" t="s">
        <v>10</v>
      </c>
      <c r="Y324" s="236"/>
      <c r="Z324" s="237" t="s">
        <v>11</v>
      </c>
      <c r="AA324" s="238"/>
      <c r="AB324" s="4"/>
      <c r="AC324" s="212" t="s">
        <v>70</v>
      </c>
      <c r="AE324" s="213" t="s">
        <v>37</v>
      </c>
      <c r="AF324" s="105"/>
      <c r="AG324" s="45">
        <f t="shared" si="915"/>
        <v>1.0459999999999841</v>
      </c>
      <c r="AH324" s="49">
        <f t="shared" si="929"/>
        <v>-7.4828625479754578</v>
      </c>
      <c r="AI324" s="50">
        <f t="shared" si="930"/>
        <v>-82.324557348378448</v>
      </c>
      <c r="AJ324" s="51">
        <f t="shared" si="931"/>
        <v>-7.4828625479754578</v>
      </c>
      <c r="AK324" s="11">
        <f t="shared" si="933"/>
        <v>-465.79609350549742</v>
      </c>
      <c r="AL324" s="50">
        <f t="shared" si="945"/>
        <v>-8.1296754745983062</v>
      </c>
      <c r="AM324" s="32">
        <f t="shared" si="932"/>
        <v>-0.84461872504011648</v>
      </c>
    </row>
    <row r="325" spans="2:39" ht="18.649999999999999" customHeight="1" thickTop="1" thickBot="1">
      <c r="B325" s="40">
        <f t="shared" ref="B325" si="1042">B318+$E$5</f>
        <v>0.92149999999999765</v>
      </c>
      <c r="D325" s="24">
        <v>1</v>
      </c>
      <c r="E325" s="25">
        <v>0</v>
      </c>
      <c r="F325" s="26">
        <v>0</v>
      </c>
      <c r="G325" s="27">
        <f t="shared" ref="G325" si="1043">-1/($E$8*$B325)</f>
        <v>-7.4532087554334083</v>
      </c>
      <c r="I325" s="24">
        <v>1</v>
      </c>
      <c r="J325" s="28">
        <v>0</v>
      </c>
      <c r="K325" s="26">
        <v>0</v>
      </c>
      <c r="L325" s="27">
        <v>0</v>
      </c>
      <c r="N325" s="24">
        <f t="shared" ref="N325" si="1044">D325*I325+F325*I328-E325*J325-G325*J328</f>
        <v>-2.4095014271309947</v>
      </c>
      <c r="O325" s="28">
        <f t="shared" ref="O325" si="1045">(D325*J325+E325*I325+F325*J328+G325*I328)</f>
        <v>0</v>
      </c>
      <c r="P325" s="26">
        <f t="shared" ref="P325" si="1046">D325*K325+F325*K328-E325*L325-G325*L328</f>
        <v>0</v>
      </c>
      <c r="Q325" s="27">
        <f t="shared" ref="Q325" si="1047">(D325*L325+E325*K325+F325*L328+G325*K328)</f>
        <v>-7.4532087554334083</v>
      </c>
      <c r="S325" s="24">
        <v>1</v>
      </c>
      <c r="T325" s="25">
        <v>0</v>
      </c>
      <c r="U325" s="26">
        <v>0</v>
      </c>
      <c r="V325" s="27">
        <f t="shared" ref="V325" si="1048">-1/($T$8*$B325)</f>
        <v>-7.4532087554334083</v>
      </c>
      <c r="X325" s="24">
        <f t="shared" ref="X325" si="1049">N325*S325+P325*S328-O325*T325-Q325*T328</f>
        <v>-2.4095014271309947</v>
      </c>
      <c r="Y325" s="28">
        <f t="shared" ref="Y325" si="1050">(N325*T325+O325*S325+P325*T328+Q325*S328)</f>
        <v>0</v>
      </c>
      <c r="Z325" s="26">
        <f t="shared" ref="Z325" si="1051">N325*U325+P325*U328-O325*V325-Q325*V328</f>
        <v>0</v>
      </c>
      <c r="AA325" s="27">
        <f t="shared" ref="AA325" si="1052">(N325*V325+O325*U325+P325*V328+Q325*U328)</f>
        <v>10.505308377488614</v>
      </c>
      <c r="AB325" s="8"/>
      <c r="AC325" s="214">
        <f t="shared" ref="AC325" si="1053">20*LOG((2*$X$8)/(($X$8*X325+Z325+$Z$8*X328+Z328)^2+($X$8*Y325+AA325+$X$8*Y328+AA328)^2)^0.5)</f>
        <v>-14.919992276484226</v>
      </c>
      <c r="AE325" s="215">
        <f t="shared" ref="AE325" si="1054">((X325^2+Y325^2)/(X328^2+Y328^2))^0.5</f>
        <v>5.2671974236519494</v>
      </c>
      <c r="AF325" s="105"/>
      <c r="AG325" s="45">
        <f t="shared" si="915"/>
        <v>1.046499999999984</v>
      </c>
      <c r="AH325" s="49">
        <f t="shared" si="929"/>
        <v>-7.5563226241332551</v>
      </c>
      <c r="AI325" s="50">
        <f t="shared" si="930"/>
        <v>-82.557455395131171</v>
      </c>
      <c r="AJ325" s="51">
        <f t="shared" si="931"/>
        <v>-7.5563226241332551</v>
      </c>
      <c r="AK325" s="11">
        <f t="shared" si="933"/>
        <v>-457.22255427841026</v>
      </c>
      <c r="AL325" s="50">
        <f t="shared" si="945"/>
        <v>-7.9800389865367451</v>
      </c>
      <c r="AM325" s="32">
        <f t="shared" si="932"/>
        <v>-0.82909764360877891</v>
      </c>
    </row>
    <row r="326" spans="2:39" ht="18.649999999999999" customHeight="1" thickBot="1">
      <c r="D326" s="30"/>
      <c r="G326" s="31"/>
      <c r="I326" s="30"/>
      <c r="K326" s="239" t="s">
        <v>15</v>
      </c>
      <c r="L326" s="240"/>
      <c r="N326" s="30"/>
      <c r="P326" s="239" t="s">
        <v>17</v>
      </c>
      <c r="Q326" s="240"/>
      <c r="S326" s="30"/>
      <c r="V326" s="31"/>
      <c r="X326" s="30"/>
      <c r="AA326" s="31"/>
      <c r="AE326" s="216"/>
      <c r="AF326" s="105"/>
      <c r="AG326" s="45">
        <f t="shared" si="915"/>
        <v>1.0469999999999839</v>
      </c>
      <c r="AH326" s="49">
        <f t="shared" si="929"/>
        <v>-7.6291212352462567</v>
      </c>
      <c r="AI326" s="50">
        <f t="shared" si="930"/>
        <v>-82.786066672270351</v>
      </c>
      <c r="AJ326" s="51">
        <f t="shared" si="931"/>
        <v>-7.6291212352462567</v>
      </c>
      <c r="AK326" s="11">
        <f t="shared" si="933"/>
        <v>-448.87821574851444</v>
      </c>
      <c r="AL326" s="50">
        <f t="shared" si="945"/>
        <v>-7.8344028052890398</v>
      </c>
      <c r="AM326" s="32">
        <f t="shared" si="932"/>
        <v>-0.81402518970371252</v>
      </c>
    </row>
    <row r="327" spans="2:39" ht="18.649999999999999" customHeight="1" thickBot="1">
      <c r="D327" s="235" t="s">
        <v>12</v>
      </c>
      <c r="E327" s="236"/>
      <c r="F327" s="237" t="s">
        <v>13</v>
      </c>
      <c r="G327" s="238"/>
      <c r="I327" s="235" t="s">
        <v>14</v>
      </c>
      <c r="J327" s="236"/>
      <c r="K327" s="241"/>
      <c r="L327" s="242"/>
      <c r="N327" s="235" t="s">
        <v>16</v>
      </c>
      <c r="O327" s="236"/>
      <c r="P327" s="241"/>
      <c r="Q327" s="242"/>
      <c r="S327" s="235" t="s">
        <v>12</v>
      </c>
      <c r="T327" s="236"/>
      <c r="U327" s="237" t="s">
        <v>13</v>
      </c>
      <c r="V327" s="238"/>
      <c r="X327" s="235" t="s">
        <v>16</v>
      </c>
      <c r="Y327" s="236"/>
      <c r="Z327" s="237" t="s">
        <v>17</v>
      </c>
      <c r="AA327" s="238"/>
      <c r="AB327" s="4"/>
      <c r="AC327" s="37" t="s">
        <v>71</v>
      </c>
      <c r="AE327" s="217" t="s">
        <v>72</v>
      </c>
      <c r="AF327" s="105"/>
      <c r="AG327" s="45">
        <f t="shared" si="915"/>
        <v>1.0474999999999839</v>
      </c>
      <c r="AH327" s="49">
        <f t="shared" si="929"/>
        <v>-7.7012660921324771</v>
      </c>
      <c r="AI327" s="50">
        <f t="shared" si="930"/>
        <v>-83.010505780144584</v>
      </c>
      <c r="AJ327" s="51">
        <f t="shared" si="931"/>
        <v>-7.7012660921324771</v>
      </c>
      <c r="AK327" s="11">
        <f t="shared" si="933"/>
        <v>-440.75547696555498</v>
      </c>
      <c r="AL327" s="50">
        <f t="shared" si="945"/>
        <v>-7.6926342692469598</v>
      </c>
      <c r="AM327" s="32">
        <f t="shared" si="932"/>
        <v>-0.79938434485937859</v>
      </c>
    </row>
    <row r="328" spans="2:39" ht="18.649999999999999" customHeight="1" thickTop="1" thickBot="1">
      <c r="D328" s="24">
        <v>0</v>
      </c>
      <c r="E328" s="28">
        <v>0</v>
      </c>
      <c r="F328" s="26">
        <v>1</v>
      </c>
      <c r="G328" s="27">
        <v>0</v>
      </c>
      <c r="I328" s="24">
        <v>0</v>
      </c>
      <c r="J328" s="28">
        <f t="shared" ref="J328" si="1055">IF(0=(1-$J$8*$K$8*$B325^2),0,-1*(1-$J$8*$K$8*$B325^2)/($B325*$K$8))</f>
        <v>-0.45745417027873525</v>
      </c>
      <c r="K328" s="26">
        <v>1</v>
      </c>
      <c r="L328" s="27">
        <v>0</v>
      </c>
      <c r="N328" s="24">
        <f t="shared" ref="N328" si="1056">D328*I325+F328*I328-E328*J325-G328*J328</f>
        <v>0</v>
      </c>
      <c r="O328" s="28">
        <f t="shared" ref="O328" si="1057">(D328*J325+E328*I325+F328*J328+G328*I328)</f>
        <v>-0.45745417027873525</v>
      </c>
      <c r="P328" s="26">
        <f t="shared" ref="P328" si="1058">D328*K325+F328*K328-E328*L325-G328*L328</f>
        <v>1</v>
      </c>
      <c r="Q328" s="27">
        <f t="shared" ref="Q328" si="1059">(D328*L325+E328*K325+F328*L328+G328*K328)</f>
        <v>0</v>
      </c>
      <c r="S328" s="24">
        <v>0</v>
      </c>
      <c r="T328" s="28">
        <v>0</v>
      </c>
      <c r="U328" s="26">
        <v>1</v>
      </c>
      <c r="V328" s="27">
        <v>0</v>
      </c>
      <c r="X328" s="24">
        <f t="shared" ref="X328" si="1060">N328*S325+P328*S328-O328*T325-Q328*T328</f>
        <v>0</v>
      </c>
      <c r="Y328" s="28">
        <f t="shared" ref="Y328" si="1061">(N328*T325+O328*S325+P328*T328+Q328*S328)</f>
        <v>-0.45745417027873525</v>
      </c>
      <c r="Z328" s="26">
        <f t="shared" ref="Z328" si="1062">N328*U325+P328*U328-O328*V325-Q328*V328</f>
        <v>-2.4095014271309947</v>
      </c>
      <c r="AA328" s="27">
        <f t="shared" ref="AA328" si="1063">(N328*V325+O328*U325+P328*V328+Q328*U328)</f>
        <v>0</v>
      </c>
      <c r="AB328" s="8"/>
      <c r="AC328" s="39">
        <f t="shared" ref="AC328" si="1064">(180/PI())*ATAN(-1*(($X$8*Y325+AA325+$X$8*Y328+AA328)/($X$8*X325+Z325+$X$8*X328+Z328)))</f>
        <v>64.37738283873307</v>
      </c>
      <c r="AE328" s="218">
        <f t="shared" ref="AE328" si="1065">20*LOG(((($X$8*X325+Z325-$X$8*Y328-Z328)^2+($X$8*Y325+AA325-$X$8*Y328-AA328)^2)/(($X$8*X325+Z325+$X$8*X328+Z328)^2+($X$8*Y325+AA325+$X$8*Y328+AA328)^2))^0.5)</f>
        <v>-0.13463656810517588</v>
      </c>
      <c r="AF328" s="105"/>
      <c r="AG328" s="45">
        <f t="shared" si="915"/>
        <v>1.0479999999999838</v>
      </c>
      <c r="AH328" s="49">
        <f t="shared" si="929"/>
        <v>-7.7727648818108364</v>
      </c>
      <c r="AI328" s="50">
        <f t="shared" si="930"/>
        <v>-83.230883518627337</v>
      </c>
      <c r="AJ328" s="51">
        <f t="shared" si="931"/>
        <v>-7.7727648818108364</v>
      </c>
      <c r="AK328" s="11">
        <f t="shared" si="933"/>
        <v>-432.847025180157</v>
      </c>
      <c r="AL328" s="50">
        <f t="shared" si="945"/>
        <v>-7.5546057468565415</v>
      </c>
      <c r="AM328" s="32">
        <f t="shared" si="932"/>
        <v>-0.78515887762166625</v>
      </c>
    </row>
    <row r="329" spans="2:39" ht="18.649999999999999" customHeight="1">
      <c r="AE329" s="33"/>
      <c r="AF329" s="105"/>
      <c r="AG329" s="45">
        <f t="shared" si="915"/>
        <v>1.0484999999999838</v>
      </c>
      <c r="AH329" s="49">
        <f t="shared" si="929"/>
        <v>-7.8436252599769984</v>
      </c>
      <c r="AI329" s="50">
        <f t="shared" si="930"/>
        <v>-83.447307031217392</v>
      </c>
      <c r="AJ329" s="51">
        <f t="shared" si="931"/>
        <v>-7.8436252599769984</v>
      </c>
      <c r="AK329" s="11">
        <f t="shared" si="933"/>
        <v>-425.14582428599533</v>
      </c>
      <c r="AL329" s="50">
        <f t="shared" si="945"/>
        <v>-7.4201944348958895</v>
      </c>
      <c r="AM329" s="32">
        <f t="shared" si="932"/>
        <v>-0.77133330108816933</v>
      </c>
    </row>
    <row r="330" spans="2:39" ht="18.649999999999999" customHeight="1" thickBot="1">
      <c r="E330" s="21" t="s">
        <v>0</v>
      </c>
      <c r="J330" s="21" t="s">
        <v>1</v>
      </c>
      <c r="O330" s="21" t="s">
        <v>2</v>
      </c>
      <c r="T330" s="21" t="s">
        <v>3</v>
      </c>
      <c r="Y330" s="21" t="s">
        <v>4</v>
      </c>
      <c r="AF330" s="105"/>
      <c r="AG330" s="45">
        <f t="shared" si="915"/>
        <v>1.0489999999999837</v>
      </c>
      <c r="AH330" s="49">
        <f t="shared" si="929"/>
        <v>-7.9138548442187879</v>
      </c>
      <c r="AI330" s="50">
        <f t="shared" si="930"/>
        <v>-83.659879943360366</v>
      </c>
      <c r="AJ330" s="51">
        <f t="shared" si="931"/>
        <v>-7.9138548442187879</v>
      </c>
      <c r="AK330" s="11">
        <f t="shared" si="933"/>
        <v>-417.6451036925817</v>
      </c>
      <c r="AL330" s="50">
        <f t="shared" si="945"/>
        <v>-7.2892821642686778</v>
      </c>
      <c r="AM330" s="32">
        <f t="shared" si="932"/>
        <v>-0.75789283304306687</v>
      </c>
    </row>
    <row r="331" spans="2:39" ht="18.649999999999999" customHeight="1" thickBot="1">
      <c r="B331" s="20"/>
      <c r="D331" s="235" t="s">
        <v>6</v>
      </c>
      <c r="E331" s="236"/>
      <c r="F331" s="237" t="s">
        <v>7</v>
      </c>
      <c r="G331" s="238"/>
      <c r="I331" s="235" t="s">
        <v>8</v>
      </c>
      <c r="J331" s="236"/>
      <c r="K331" s="237" t="s">
        <v>9</v>
      </c>
      <c r="L331" s="238"/>
      <c r="N331" s="235" t="s">
        <v>10</v>
      </c>
      <c r="O331" s="236"/>
      <c r="P331" s="237" t="s">
        <v>11</v>
      </c>
      <c r="Q331" s="238"/>
      <c r="S331" s="235" t="s">
        <v>6</v>
      </c>
      <c r="T331" s="236"/>
      <c r="U331" s="237" t="s">
        <v>7</v>
      </c>
      <c r="V331" s="238"/>
      <c r="X331" s="235" t="s">
        <v>10</v>
      </c>
      <c r="Y331" s="236"/>
      <c r="Z331" s="237" t="s">
        <v>11</v>
      </c>
      <c r="AA331" s="238"/>
      <c r="AB331" s="4"/>
      <c r="AC331" s="212" t="s">
        <v>70</v>
      </c>
      <c r="AE331" s="213" t="s">
        <v>37</v>
      </c>
      <c r="AF331" s="105"/>
      <c r="AG331" s="45">
        <f t="shared" si="915"/>
        <v>1.0494999999999837</v>
      </c>
      <c r="AH331" s="49">
        <f t="shared" si="929"/>
        <v>-7.9834612079119625</v>
      </c>
      <c r="AI331" s="50">
        <f t="shared" si="930"/>
        <v>-83.868702495206634</v>
      </c>
      <c r="AJ331" s="51">
        <f t="shared" si="931"/>
        <v>-7.9834612079119625</v>
      </c>
      <c r="AK331" s="11">
        <f t="shared" si="933"/>
        <v>-410.33834761988686</v>
      </c>
      <c r="AL331" s="50">
        <f t="shared" si="945"/>
        <v>-7.1617552131600632</v>
      </c>
      <c r="AM331" s="32">
        <f t="shared" si="932"/>
        <v>-0.74482335851091452</v>
      </c>
    </row>
    <row r="332" spans="2:39" ht="18.649999999999999" customHeight="1" thickTop="1" thickBot="1">
      <c r="B332" s="40">
        <f t="shared" ref="B332" si="1066">B325+$E$5</f>
        <v>0.9219999999999976</v>
      </c>
      <c r="D332" s="24">
        <v>1</v>
      </c>
      <c r="E332" s="25">
        <v>0</v>
      </c>
      <c r="F332" s="26">
        <v>0</v>
      </c>
      <c r="G332" s="27">
        <f t="shared" ref="G332" si="1067">-1/($E$8*$B332)</f>
        <v>-7.4491668851755817</v>
      </c>
      <c r="I332" s="24">
        <v>1</v>
      </c>
      <c r="J332" s="28">
        <v>0</v>
      </c>
      <c r="K332" s="26">
        <v>0</v>
      </c>
      <c r="L332" s="27">
        <v>0</v>
      </c>
      <c r="N332" s="24">
        <f t="shared" ref="N332" si="1068">D332*I332+F332*I335-E332*J332-G332*J335</f>
        <v>-2.399362706821317</v>
      </c>
      <c r="O332" s="28">
        <f t="shared" ref="O332" si="1069">(D332*J332+E332*I332+F332*J335+G332*I335)</f>
        <v>0</v>
      </c>
      <c r="P332" s="26">
        <f t="shared" ref="P332" si="1070">D332*K332+F332*K335-E332*L332-G332*L335</f>
        <v>0</v>
      </c>
      <c r="Q332" s="27">
        <f t="shared" ref="Q332" si="1071">(D332*L332+E332*K332+F332*L335+G332*K335)</f>
        <v>-7.4491668851755817</v>
      </c>
      <c r="S332" s="24">
        <v>1</v>
      </c>
      <c r="T332" s="25">
        <v>0</v>
      </c>
      <c r="U332" s="26">
        <v>0</v>
      </c>
      <c r="V332" s="27">
        <f t="shared" ref="V332" si="1072">-1/($T$8*$B332)</f>
        <v>-7.4491668851755817</v>
      </c>
      <c r="X332" s="24">
        <f t="shared" ref="X332" si="1073">N332*S332+P332*S335-O332*T332-Q332*T335</f>
        <v>-2.399362706821317</v>
      </c>
      <c r="Y332" s="28">
        <f t="shared" ref="Y332" si="1074">(N332*T332+O332*S332+P332*T335+Q332*S335)</f>
        <v>0</v>
      </c>
      <c r="Z332" s="26">
        <f t="shared" ref="Z332" si="1075">N332*U332+P332*U335-O332*V332-Q332*V335</f>
        <v>0</v>
      </c>
      <c r="AA332" s="27">
        <f t="shared" ref="AA332" si="1076">(N332*V332+O332*U332+P332*V335+Q332*U335)</f>
        <v>10.424086336003018</v>
      </c>
      <c r="AB332" s="8"/>
      <c r="AC332" s="214">
        <f t="shared" ref="AC332" si="1077">20*LOG((2*$X$8)/(($X$8*X332+Z332+$Z$8*X335+Z335)^2+($X$8*Y332+AA332+$X$8*Y335+AA335)^2)^0.5)</f>
        <v>-14.856636094710034</v>
      </c>
      <c r="AE332" s="215">
        <f t="shared" ref="AE332" si="1078">((X332^2+Y332^2)/(X335^2+Y335^2))^0.5</f>
        <v>5.2578247049993561</v>
      </c>
      <c r="AF332" s="105"/>
      <c r="AG332" s="45">
        <f t="shared" si="915"/>
        <v>1.0499999999999836</v>
      </c>
      <c r="AH332" s="49">
        <f t="shared" si="929"/>
        <v>-8.0524518747415481</v>
      </c>
      <c r="AI332" s="50">
        <f t="shared" si="930"/>
        <v>-84.073871669016555</v>
      </c>
      <c r="AJ332" s="51">
        <f t="shared" si="931"/>
        <v>-8.0524518747415481</v>
      </c>
      <c r="AK332" s="11">
        <f t="shared" si="933"/>
        <v>-403.21928480612888</v>
      </c>
      <c r="AL332" s="50">
        <f t="shared" si="945"/>
        <v>-7.037504127403694</v>
      </c>
      <c r="AM332" s="32">
        <f t="shared" si="932"/>
        <v>-0.73211139456646124</v>
      </c>
    </row>
    <row r="333" spans="2:39" ht="18.649999999999999" customHeight="1" thickBot="1">
      <c r="D333" s="30"/>
      <c r="G333" s="31"/>
      <c r="I333" s="30"/>
      <c r="K333" s="239" t="s">
        <v>15</v>
      </c>
      <c r="L333" s="240"/>
      <c r="N333" s="30"/>
      <c r="P333" s="239" t="s">
        <v>17</v>
      </c>
      <c r="Q333" s="240"/>
      <c r="S333" s="30"/>
      <c r="V333" s="31"/>
      <c r="X333" s="30"/>
      <c r="AA333" s="31"/>
      <c r="AE333" s="216"/>
      <c r="AF333" s="105"/>
      <c r="AG333" s="45">
        <f t="shared" si="915"/>
        <v>1.0504999999999836</v>
      </c>
      <c r="AH333" s="49">
        <f t="shared" si="929"/>
        <v>-8.1208343137984365</v>
      </c>
      <c r="AI333" s="50">
        <f t="shared" si="930"/>
        <v>-84.275481311419597</v>
      </c>
      <c r="AJ333" s="51">
        <f t="shared" si="931"/>
        <v>-8.1208343137984365</v>
      </c>
      <c r="AK333" s="11">
        <f t="shared" si="933"/>
        <v>-396.28187861858169</v>
      </c>
      <c r="AL333" s="50">
        <f t="shared" si="945"/>
        <v>-6.9164235478827685</v>
      </c>
      <c r="AM333" s="32">
        <f t="shared" si="932"/>
        <v>-0.71974405724969337</v>
      </c>
    </row>
    <row r="334" spans="2:39" ht="18.649999999999999" customHeight="1" thickBot="1">
      <c r="D334" s="235" t="s">
        <v>12</v>
      </c>
      <c r="E334" s="236"/>
      <c r="F334" s="237" t="s">
        <v>13</v>
      </c>
      <c r="G334" s="238"/>
      <c r="I334" s="235" t="s">
        <v>14</v>
      </c>
      <c r="J334" s="236"/>
      <c r="K334" s="241"/>
      <c r="L334" s="242"/>
      <c r="N334" s="235" t="s">
        <v>16</v>
      </c>
      <c r="O334" s="236"/>
      <c r="P334" s="241"/>
      <c r="Q334" s="242"/>
      <c r="S334" s="235" t="s">
        <v>12</v>
      </c>
      <c r="T334" s="236"/>
      <c r="U334" s="237" t="s">
        <v>13</v>
      </c>
      <c r="V334" s="238"/>
      <c r="X334" s="235" t="s">
        <v>16</v>
      </c>
      <c r="Y334" s="236"/>
      <c r="Z334" s="237" t="s">
        <v>17</v>
      </c>
      <c r="AA334" s="238"/>
      <c r="AB334" s="4"/>
      <c r="AC334" s="37" t="s">
        <v>71</v>
      </c>
      <c r="AE334" s="217" t="s">
        <v>72</v>
      </c>
      <c r="AF334" s="105"/>
      <c r="AG334" s="45">
        <f t="shared" si="915"/>
        <v>1.0509999999999835</v>
      </c>
      <c r="AH334" s="49">
        <f t="shared" si="929"/>
        <v>-8.1886159352047159</v>
      </c>
      <c r="AI334" s="50">
        <f t="shared" si="930"/>
        <v>-84.473622250728866</v>
      </c>
      <c r="AJ334" s="51">
        <f t="shared" si="931"/>
        <v>-8.1886159352047159</v>
      </c>
      <c r="AK334" s="11">
        <f t="shared" si="933"/>
        <v>-389.52031755339107</v>
      </c>
      <c r="AL334" s="50">
        <f t="shared" si="945"/>
        <v>-6.7984120447205374</v>
      </c>
      <c r="AM334" s="32">
        <f t="shared" si="932"/>
        <v>-0.70770903044626798</v>
      </c>
    </row>
    <row r="335" spans="2:39" ht="18.649999999999999" customHeight="1" thickTop="1" thickBot="1">
      <c r="D335" s="24">
        <v>0</v>
      </c>
      <c r="E335" s="28">
        <v>0</v>
      </c>
      <c r="F335" s="26">
        <v>1</v>
      </c>
      <c r="G335" s="27">
        <v>0</v>
      </c>
      <c r="I335" s="24">
        <v>0</v>
      </c>
      <c r="J335" s="28">
        <f t="shared" ref="J335" si="1079">IF(0=(1-$J$8*$K$8*$B332^2),0,-1*(1-$J$8*$K$8*$B332^2)/($B332*$K$8))</f>
        <v>-0.45634132772435421</v>
      </c>
      <c r="K335" s="26">
        <v>1</v>
      </c>
      <c r="L335" s="27">
        <v>0</v>
      </c>
      <c r="N335" s="24">
        <f t="shared" ref="N335" si="1080">D335*I332+F335*I335-E335*J332-G335*J335</f>
        <v>0</v>
      </c>
      <c r="O335" s="28">
        <f t="shared" ref="O335" si="1081">(D335*J332+E335*I332+F335*J335+G335*I335)</f>
        <v>-0.45634132772435421</v>
      </c>
      <c r="P335" s="26">
        <f t="shared" ref="P335" si="1082">D335*K332+F335*K335-E335*L332-G335*L335</f>
        <v>1</v>
      </c>
      <c r="Q335" s="27">
        <f t="shared" ref="Q335" si="1083">(D335*L332+E335*K332+F335*L335+G335*K335)</f>
        <v>0</v>
      </c>
      <c r="S335" s="24">
        <v>0</v>
      </c>
      <c r="T335" s="28">
        <v>0</v>
      </c>
      <c r="U335" s="26">
        <v>1</v>
      </c>
      <c r="V335" s="27">
        <v>0</v>
      </c>
      <c r="X335" s="24">
        <f t="shared" ref="X335" si="1084">N335*S332+P335*S335-O335*T332-Q335*T335</f>
        <v>0</v>
      </c>
      <c r="Y335" s="28">
        <f t="shared" ref="Y335" si="1085">(N335*T332+O335*S332+P335*T335+Q335*S335)</f>
        <v>-0.45634132772435421</v>
      </c>
      <c r="Z335" s="26">
        <f t="shared" ref="Z335" si="1086">N335*U332+P335*U335-O335*V332-Q335*V335</f>
        <v>-2.399362706821317</v>
      </c>
      <c r="AA335" s="27">
        <f t="shared" ref="AA335" si="1087">(N335*V332+O335*U332+P335*V335+Q335*U335)</f>
        <v>0</v>
      </c>
      <c r="AB335" s="8"/>
      <c r="AC335" s="39">
        <f t="shared" ref="AC335" si="1088">(180/PI())*ATAN(-1*(($X$8*Y332+AA332+$X$8*Y335+AA335)/($X$8*X332+Z332+$X$8*X335+Z335)))</f>
        <v>64.292655790097186</v>
      </c>
      <c r="AE335" s="218">
        <f t="shared" ref="AE335" si="1089">20*LOG(((($X$8*X332+Z332-$X$8*Y335-Z335)^2+($X$8*Y332+AA332-$X$8*Y335-AA335)^2)/(($X$8*X332+Z332+$X$8*X335+Z335)^2+($X$8*Y332+AA332+$X$8*Y335+AA335)^2))^0.5)</f>
        <v>-0.13668377589296346</v>
      </c>
      <c r="AF335" s="105"/>
      <c r="AG335" s="45">
        <f t="shared" si="915"/>
        <v>1.0514999999999834</v>
      </c>
      <c r="AH335" s="49">
        <f t="shared" si="929"/>
        <v>-8.2558040862244688</v>
      </c>
      <c r="AI335" s="50">
        <f t="shared" si="930"/>
        <v>-84.66838240950554</v>
      </c>
      <c r="AJ335" s="51">
        <f t="shared" si="931"/>
        <v>-8.2558040862244688</v>
      </c>
      <c r="AK335" s="11">
        <f t="shared" si="933"/>
        <v>-382.92900611769153</v>
      </c>
      <c r="AL335" s="50">
        <f t="shared" si="945"/>
        <v>-6.6833719581432254</v>
      </c>
      <c r="AM335" s="32">
        <f t="shared" si="932"/>
        <v>-0.69599453660364907</v>
      </c>
    </row>
    <row r="336" spans="2:39" ht="18.649999999999999" customHeight="1">
      <c r="AE336" s="33"/>
      <c r="AF336" s="105"/>
      <c r="AG336" s="45">
        <f t="shared" si="915"/>
        <v>1.0519999999999834</v>
      </c>
      <c r="AH336" s="49">
        <f t="shared" si="929"/>
        <v>-8.3224060478208433</v>
      </c>
      <c r="AI336" s="50">
        <f t="shared" si="930"/>
        <v>-84.859846912564365</v>
      </c>
      <c r="AJ336" s="51">
        <f t="shared" si="931"/>
        <v>-8.3224060478208433</v>
      </c>
      <c r="AK336" s="11">
        <f t="shared" si="933"/>
        <v>-376.50255607901664</v>
      </c>
      <c r="AL336" s="50">
        <f t="shared" si="945"/>
        <v>-6.5712092457534315</v>
      </c>
      <c r="AM336" s="32">
        <f t="shared" si="932"/>
        <v>-0.68458930916261518</v>
      </c>
    </row>
    <row r="337" spans="2:39" ht="18.649999999999999" customHeight="1" thickBot="1">
      <c r="E337" s="21" t="s">
        <v>0</v>
      </c>
      <c r="J337" s="21" t="s">
        <v>1</v>
      </c>
      <c r="O337" s="21" t="s">
        <v>2</v>
      </c>
      <c r="T337" s="21" t="s">
        <v>3</v>
      </c>
      <c r="Y337" s="21" t="s">
        <v>4</v>
      </c>
      <c r="AF337" s="105"/>
      <c r="AG337" s="45">
        <f t="shared" si="915"/>
        <v>1.0524999999999833</v>
      </c>
      <c r="AH337" s="49">
        <f t="shared" si="929"/>
        <v>-8.3884290316225645</v>
      </c>
      <c r="AI337" s="50">
        <f t="shared" si="930"/>
        <v>-85.048098190603852</v>
      </c>
      <c r="AJ337" s="51">
        <f t="shared" si="931"/>
        <v>-8.3884290316225645</v>
      </c>
      <c r="AK337" s="11">
        <f t="shared" si="933"/>
        <v>-370.23577806978193</v>
      </c>
      <c r="AL337" s="50">
        <f t="shared" si="945"/>
        <v>-6.4618333360007112</v>
      </c>
      <c r="AM337" s="32">
        <f t="shared" si="932"/>
        <v>-0.67348256659240835</v>
      </c>
    </row>
    <row r="338" spans="2:39" ht="18.649999999999999" customHeight="1" thickBot="1">
      <c r="B338" s="20"/>
      <c r="D338" s="235" t="s">
        <v>6</v>
      </c>
      <c r="E338" s="236"/>
      <c r="F338" s="237" t="s">
        <v>7</v>
      </c>
      <c r="G338" s="238"/>
      <c r="I338" s="235" t="s">
        <v>8</v>
      </c>
      <c r="J338" s="236"/>
      <c r="K338" s="237" t="s">
        <v>9</v>
      </c>
      <c r="L338" s="238"/>
      <c r="N338" s="235" t="s">
        <v>10</v>
      </c>
      <c r="O338" s="236"/>
      <c r="P338" s="237" t="s">
        <v>11</v>
      </c>
      <c r="Q338" s="238"/>
      <c r="S338" s="235" t="s">
        <v>6</v>
      </c>
      <c r="T338" s="236"/>
      <c r="U338" s="237" t="s">
        <v>7</v>
      </c>
      <c r="V338" s="238"/>
      <c r="X338" s="235" t="s">
        <v>10</v>
      </c>
      <c r="Y338" s="236"/>
      <c r="Z338" s="237" t="s">
        <v>11</v>
      </c>
      <c r="AA338" s="238"/>
      <c r="AB338" s="4"/>
      <c r="AC338" s="212" t="s">
        <v>70</v>
      </c>
      <c r="AE338" s="213" t="s">
        <v>37</v>
      </c>
      <c r="AF338" s="105"/>
      <c r="AG338" s="45">
        <f t="shared" si="915"/>
        <v>1.0529999999999833</v>
      </c>
      <c r="AH338" s="49">
        <f t="shared" si="929"/>
        <v>-8.4538801772661447</v>
      </c>
      <c r="AI338" s="50">
        <f t="shared" si="930"/>
        <v>-85.233216079638723</v>
      </c>
      <c r="AJ338" s="51">
        <f t="shared" si="931"/>
        <v>-8.4538801772661447</v>
      </c>
      <c r="AK338" s="11">
        <f t="shared" si="933"/>
        <v>-364.12367353760288</v>
      </c>
      <c r="AL338" s="50">
        <f t="shared" si="945"/>
        <v>-6.3551569876881189</v>
      </c>
      <c r="AM338" s="32">
        <f t="shared" si="932"/>
        <v>-0.66266398792580672</v>
      </c>
    </row>
    <row r="339" spans="2:39" ht="18.649999999999999" customHeight="1" thickTop="1" thickBot="1">
      <c r="B339" s="40">
        <f t="shared" ref="B339" si="1090">B332+$E$5</f>
        <v>0.92249999999999754</v>
      </c>
      <c r="D339" s="24">
        <v>1</v>
      </c>
      <c r="E339" s="25">
        <v>0</v>
      </c>
      <c r="F339" s="26">
        <v>0</v>
      </c>
      <c r="G339" s="27">
        <f t="shared" ref="G339" si="1091">-1/($E$8*$B339)</f>
        <v>-7.4451293963489276</v>
      </c>
      <c r="I339" s="24">
        <v>1</v>
      </c>
      <c r="J339" s="28">
        <v>0</v>
      </c>
      <c r="K339" s="26">
        <v>0</v>
      </c>
      <c r="L339" s="27">
        <v>0</v>
      </c>
      <c r="N339" s="24">
        <f t="shared" ref="N339" si="1092">D339*I339+F339*I342-E339*J339-G339*J342</f>
        <v>-2.3892404677676402</v>
      </c>
      <c r="O339" s="28">
        <f t="shared" ref="O339" si="1093">(D339*J339+E339*I339+F339*J342+G339*I342)</f>
        <v>0</v>
      </c>
      <c r="P339" s="26">
        <f t="shared" ref="P339" si="1094">D339*K339+F339*K342-E339*L339-G339*L342</f>
        <v>0</v>
      </c>
      <c r="Q339" s="27">
        <f t="shared" ref="Q339" si="1095">(D339*L339+E339*K339+F339*L342+G339*K342)</f>
        <v>-7.4451293963489276</v>
      </c>
      <c r="S339" s="24">
        <v>1</v>
      </c>
      <c r="T339" s="25">
        <v>0</v>
      </c>
      <c r="U339" s="26">
        <v>0</v>
      </c>
      <c r="V339" s="27">
        <f t="shared" ref="V339" si="1096">-1/($T$8*$B339)</f>
        <v>-7.4451293963489276</v>
      </c>
      <c r="X339" s="24">
        <f t="shared" ref="X339" si="1097">N339*S339+P339*S342-O339*T339-Q339*T342</f>
        <v>-2.3892404677676402</v>
      </c>
      <c r="Y339" s="28">
        <f t="shared" ref="Y339" si="1098">(N339*T339+O339*S339+P339*T342+Q339*S342)</f>
        <v>0</v>
      </c>
      <c r="Z339" s="26">
        <f t="shared" ref="Z339" si="1099">N339*U339+P339*U342-O339*V339-Q339*V342</f>
        <v>0</v>
      </c>
      <c r="AA339" s="27">
        <f t="shared" ref="AA339" si="1100">(N339*V339+O339*U339+P339*V342+Q339*U342)</f>
        <v>10.343075045174391</v>
      </c>
      <c r="AB339" s="8"/>
      <c r="AC339" s="214">
        <f t="shared" ref="AC339" si="1101">20*LOG((2*$X$8)/(($X$8*X339+Z339+$Z$8*X342+Z342)^2+($X$8*Y339+AA339+$X$8*Y342+AA342)^2)^0.5)</f>
        <v>-14.792994702889633</v>
      </c>
      <c r="AE339" s="215">
        <f t="shared" ref="AE339" si="1102">((X339^2+Y339^2)/(X342^2+Y342^2))^0.5</f>
        <v>5.2484338631893275</v>
      </c>
      <c r="AF339" s="105"/>
      <c r="AG339" s="45">
        <f t="shared" si="915"/>
        <v>1.0534999999999832</v>
      </c>
      <c r="AH339" s="49">
        <f t="shared" si="929"/>
        <v>-8.5187665500828285</v>
      </c>
      <c r="AI339" s="50">
        <f t="shared" si="930"/>
        <v>-85.415277916407504</v>
      </c>
      <c r="AJ339" s="51">
        <f t="shared" si="931"/>
        <v>-8.5187665500828285</v>
      </c>
      <c r="AK339" s="11">
        <f t="shared" si="933"/>
        <v>-358.16142702689683</v>
      </c>
      <c r="AL339" s="50">
        <f t="shared" si="945"/>
        <v>-6.251096155260754</v>
      </c>
      <c r="AM339" s="32">
        <f t="shared" si="932"/>
        <v>-0.65212368969769796</v>
      </c>
    </row>
    <row r="340" spans="2:39" ht="18.649999999999999" customHeight="1" thickBot="1">
      <c r="D340" s="30"/>
      <c r="G340" s="31"/>
      <c r="I340" s="30"/>
      <c r="K340" s="239" t="s">
        <v>15</v>
      </c>
      <c r="L340" s="240"/>
      <c r="N340" s="30"/>
      <c r="P340" s="239" t="s">
        <v>17</v>
      </c>
      <c r="Q340" s="240"/>
      <c r="S340" s="30"/>
      <c r="V340" s="31"/>
      <c r="X340" s="30"/>
      <c r="AA340" s="31"/>
      <c r="AE340" s="216"/>
      <c r="AF340" s="105"/>
      <c r="AG340" s="45">
        <f t="shared" si="915"/>
        <v>1.0539999999999832</v>
      </c>
      <c r="AH340" s="49">
        <f t="shared" si="929"/>
        <v>-8.5830951391014949</v>
      </c>
      <c r="AI340" s="50">
        <f t="shared" si="930"/>
        <v>-85.594358629920933</v>
      </c>
      <c r="AJ340" s="51">
        <f t="shared" si="931"/>
        <v>-8.5830951391014949</v>
      </c>
      <c r="AK340" s="11">
        <f t="shared" si="933"/>
        <v>-352.3443987803991</v>
      </c>
      <c r="AL340" s="50">
        <f t="shared" si="945"/>
        <v>-6.1495698596778574</v>
      </c>
      <c r="AM340" s="32">
        <f t="shared" si="932"/>
        <v>-0.64185220419748412</v>
      </c>
    </row>
    <row r="341" spans="2:39" ht="18.649999999999999" customHeight="1" thickBot="1">
      <c r="D341" s="235" t="s">
        <v>12</v>
      </c>
      <c r="E341" s="236"/>
      <c r="F341" s="237" t="s">
        <v>13</v>
      </c>
      <c r="G341" s="238"/>
      <c r="I341" s="235" t="s">
        <v>14</v>
      </c>
      <c r="J341" s="236"/>
      <c r="K341" s="241"/>
      <c r="L341" s="242"/>
      <c r="N341" s="235" t="s">
        <v>16</v>
      </c>
      <c r="O341" s="236"/>
      <c r="P341" s="241"/>
      <c r="Q341" s="242"/>
      <c r="S341" s="235" t="s">
        <v>12</v>
      </c>
      <c r="T341" s="236"/>
      <c r="U341" s="237" t="s">
        <v>13</v>
      </c>
      <c r="V341" s="238"/>
      <c r="X341" s="235" t="s">
        <v>16</v>
      </c>
      <c r="Y341" s="236"/>
      <c r="Z341" s="237" t="s">
        <v>17</v>
      </c>
      <c r="AA341" s="238"/>
      <c r="AB341" s="4"/>
      <c r="AC341" s="37" t="s">
        <v>71</v>
      </c>
      <c r="AE341" s="217" t="s">
        <v>72</v>
      </c>
      <c r="AF341" s="105"/>
      <c r="AG341" s="45">
        <f t="shared" si="915"/>
        <v>1.0544999999999831</v>
      </c>
      <c r="AH341" s="49">
        <f t="shared" si="929"/>
        <v>-8.6468728553410159</v>
      </c>
      <c r="AI341" s="50">
        <f t="shared" si="930"/>
        <v>-85.770530829311113</v>
      </c>
      <c r="AJ341" s="51">
        <f t="shared" si="931"/>
        <v>-8.6468728553410159</v>
      </c>
      <c r="AK341" s="11">
        <f t="shared" si="933"/>
        <v>-346.66811764948147</v>
      </c>
      <c r="AL341" s="50">
        <f t="shared" si="945"/>
        <v>-6.0505000646745177</v>
      </c>
      <c r="AM341" s="32">
        <f t="shared" si="932"/>
        <v>-0.63184045895206042</v>
      </c>
    </row>
    <row r="342" spans="2:39" ht="18.649999999999999" customHeight="1" thickTop="1" thickBot="1">
      <c r="D342" s="24">
        <v>0</v>
      </c>
      <c r="E342" s="28">
        <v>0</v>
      </c>
      <c r="F342" s="26">
        <v>1</v>
      </c>
      <c r="G342" s="27">
        <v>0</v>
      </c>
      <c r="I342" s="24">
        <v>0</v>
      </c>
      <c r="J342" s="28">
        <f t="shared" ref="J342" si="1103">IF(0=(1-$J$8*$K$8*$B339^2),0,-1*(1-$J$8*$K$8*$B339^2)/($B339*$K$8))</f>
        <v>-0.45522922266867721</v>
      </c>
      <c r="K342" s="26">
        <v>1</v>
      </c>
      <c r="L342" s="27">
        <v>0</v>
      </c>
      <c r="N342" s="24">
        <f t="shared" ref="N342" si="1104">D342*I339+F342*I342-E342*J339-G342*J342</f>
        <v>0</v>
      </c>
      <c r="O342" s="28">
        <f t="shared" ref="O342" si="1105">(D342*J339+E342*I339+F342*J342+G342*I342)</f>
        <v>-0.45522922266867721</v>
      </c>
      <c r="P342" s="26">
        <f t="shared" ref="P342" si="1106">D342*K339+F342*K342-E342*L339-G342*L342</f>
        <v>1</v>
      </c>
      <c r="Q342" s="27">
        <f t="shared" ref="Q342" si="1107">(D342*L339+E342*K339+F342*L342+G342*K342)</f>
        <v>0</v>
      </c>
      <c r="S342" s="24">
        <v>0</v>
      </c>
      <c r="T342" s="28">
        <v>0</v>
      </c>
      <c r="U342" s="26">
        <v>1</v>
      </c>
      <c r="V342" s="27">
        <v>0</v>
      </c>
      <c r="X342" s="24">
        <f t="shared" ref="X342" si="1108">N342*S339+P342*S342-O342*T339-Q342*T342</f>
        <v>0</v>
      </c>
      <c r="Y342" s="28">
        <f t="shared" ref="Y342" si="1109">(N342*T339+O342*S339+P342*T342+Q342*S342)</f>
        <v>-0.45522922266867721</v>
      </c>
      <c r="Z342" s="26">
        <f t="shared" ref="Z342" si="1110">N342*U339+P342*U342-O342*V339-Q342*V342</f>
        <v>-2.3892404677676402</v>
      </c>
      <c r="AA342" s="27">
        <f t="shared" ref="AA342" si="1111">(N342*V339+O342*U339+P342*V342+Q342*U342)</f>
        <v>0</v>
      </c>
      <c r="AB342" s="8"/>
      <c r="AC342" s="39">
        <f t="shared" ref="AC342" si="1112">(180/PI())*ATAN(-1*(($X$8*Y339+AA339+$X$8*Y342+AA342)/($X$8*X339+Z339+$X$8*X342+Z342)))</f>
        <v>64.207001166454631</v>
      </c>
      <c r="AE342" s="218">
        <f t="shared" ref="AE342" si="1113">20*LOG(((($X$8*X339+Z339-$X$8*Y342-Z342)^2+($X$8*Y339+AA339-$X$8*Y342-AA342)^2)/(($X$8*X339+Z339+$X$8*X342+Z342)^2+($X$8*Y339+AA339+$X$8*Y342+AA342)^2))^0.5)</f>
        <v>-0.13877174548666132</v>
      </c>
      <c r="AF342" s="105"/>
      <c r="AG342" s="45">
        <f t="shared" si="915"/>
        <v>1.0549999999999831</v>
      </c>
      <c r="AH342" s="49">
        <f t="shared" si="929"/>
        <v>-8.7101065303676766</v>
      </c>
      <c r="AI342" s="50">
        <f t="shared" si="930"/>
        <v>-85.943864888135835</v>
      </c>
      <c r="AJ342" s="51">
        <f t="shared" si="931"/>
        <v>-8.7101065303676766</v>
      </c>
      <c r="AK342" s="11">
        <f t="shared" si="933"/>
        <v>-341.12827430105091</v>
      </c>
      <c r="AL342" s="50">
        <f t="shared" si="945"/>
        <v>-5.9538115581996962</v>
      </c>
      <c r="AM342" s="32">
        <f t="shared" si="932"/>
        <v>-0.62207975736167331</v>
      </c>
    </row>
    <row r="343" spans="2:39" ht="18.649999999999999" customHeight="1">
      <c r="AE343" s="33"/>
      <c r="AF343" s="105"/>
      <c r="AG343" s="45">
        <f t="shared" si="915"/>
        <v>1.055499999999983</v>
      </c>
      <c r="AH343" s="49">
        <f t="shared" si="929"/>
        <v>-8.7728029150951912</v>
      </c>
      <c r="AI343" s="50">
        <f t="shared" si="930"/>
        <v>-86.114429025286341</v>
      </c>
      <c r="AJ343" s="51">
        <f t="shared" si="931"/>
        <v>-8.7728029150951912</v>
      </c>
      <c r="AK343" s="11">
        <f t="shared" si="933"/>
        <v>-335.72071470954654</v>
      </c>
      <c r="AL343" s="50">
        <f t="shared" si="945"/>
        <v>-5.8594318388301456</v>
      </c>
      <c r="AM343" s="32">
        <f t="shared" si="932"/>
        <v>-0.61256176041658184</v>
      </c>
    </row>
    <row r="344" spans="2:39" ht="18.649999999999999" customHeight="1" thickBot="1">
      <c r="E344" s="21" t="s">
        <v>0</v>
      </c>
      <c r="J344" s="21" t="s">
        <v>1</v>
      </c>
      <c r="O344" s="21" t="s">
        <v>2</v>
      </c>
      <c r="T344" s="21" t="s">
        <v>3</v>
      </c>
      <c r="Y344" s="21" t="s">
        <v>4</v>
      </c>
      <c r="AF344" s="105"/>
      <c r="AG344" s="45">
        <f t="shared" si="915"/>
        <v>1.055999999999983</v>
      </c>
      <c r="AH344" s="49">
        <f t="shared" si="929"/>
        <v>-8.8349686788064794</v>
      </c>
      <c r="AI344" s="50">
        <f t="shared" si="930"/>
        <v>-86.282289382641096</v>
      </c>
      <c r="AJ344" s="51">
        <f t="shared" si="931"/>
        <v>-8.8349686788064794</v>
      </c>
      <c r="AK344" s="11">
        <f t="shared" si="933"/>
        <v>-330.44143392272304</v>
      </c>
      <c r="AL344" s="50">
        <f t="shared" si="945"/>
        <v>-5.7672910069627985</v>
      </c>
      <c r="AM344" s="32">
        <f t="shared" si="932"/>
        <v>-0.60327846942718066</v>
      </c>
    </row>
    <row r="345" spans="2:39" ht="18.649999999999999" customHeight="1" thickBot="1">
      <c r="B345" s="20"/>
      <c r="D345" s="235" t="s">
        <v>6</v>
      </c>
      <c r="E345" s="236"/>
      <c r="F345" s="237" t="s">
        <v>7</v>
      </c>
      <c r="G345" s="238"/>
      <c r="I345" s="235" t="s">
        <v>8</v>
      </c>
      <c r="J345" s="236"/>
      <c r="K345" s="237" t="s">
        <v>9</v>
      </c>
      <c r="L345" s="238"/>
      <c r="N345" s="235" t="s">
        <v>10</v>
      </c>
      <c r="O345" s="236"/>
      <c r="P345" s="237" t="s">
        <v>11</v>
      </c>
      <c r="Q345" s="238"/>
      <c r="S345" s="235" t="s">
        <v>6</v>
      </c>
      <c r="T345" s="236"/>
      <c r="U345" s="237" t="s">
        <v>7</v>
      </c>
      <c r="V345" s="238"/>
      <c r="X345" s="235" t="s">
        <v>10</v>
      </c>
      <c r="Y345" s="236"/>
      <c r="Z345" s="237" t="s">
        <v>11</v>
      </c>
      <c r="AA345" s="238"/>
      <c r="AB345" s="4"/>
      <c r="AC345" s="212" t="s">
        <v>70</v>
      </c>
      <c r="AE345" s="213" t="s">
        <v>37</v>
      </c>
      <c r="AF345" s="105"/>
      <c r="AG345" s="45">
        <f t="shared" si="915"/>
        <v>1.0564999999999829</v>
      </c>
      <c r="AH345" s="49">
        <f t="shared" si="929"/>
        <v>-8.8966104083780824</v>
      </c>
      <c r="AI345" s="50">
        <f t="shared" si="930"/>
        <v>-86.447510099602439</v>
      </c>
      <c r="AJ345" s="51">
        <f t="shared" si="931"/>
        <v>-8.8966104083780824</v>
      </c>
      <c r="AK345" s="11">
        <f t="shared" si="933"/>
        <v>-325.28657009124402</v>
      </c>
      <c r="AL345" s="50">
        <f t="shared" si="945"/>
        <v>-5.6773216606115193</v>
      </c>
      <c r="AM345" s="32">
        <f t="shared" si="932"/>
        <v>-0.59422220970495609</v>
      </c>
    </row>
    <row r="346" spans="2:39" ht="18.649999999999999" customHeight="1" thickTop="1" thickBot="1">
      <c r="B346" s="40">
        <f t="shared" ref="B346" si="1114">B339+$E$5</f>
        <v>0.92299999999999749</v>
      </c>
      <c r="D346" s="24">
        <v>1</v>
      </c>
      <c r="E346" s="25">
        <v>0</v>
      </c>
      <c r="F346" s="26">
        <v>0</v>
      </c>
      <c r="G346" s="27">
        <f t="shared" ref="G346" si="1115">-1/($E$8*$B346)</f>
        <v>-7.4410962818330297</v>
      </c>
      <c r="I346" s="24">
        <v>1</v>
      </c>
      <c r="J346" s="28">
        <v>0</v>
      </c>
      <c r="K346" s="26">
        <v>0</v>
      </c>
      <c r="L346" s="27">
        <v>0</v>
      </c>
      <c r="N346" s="24">
        <f t="shared" ref="N346" si="1116">D346*I346+F346*I349-E346*J346-G346*J349</f>
        <v>-2.3791346742672754</v>
      </c>
      <c r="O346" s="28">
        <f t="shared" ref="O346" si="1117">(D346*J346+E346*I346+F346*J349+G346*I349)</f>
        <v>0</v>
      </c>
      <c r="P346" s="26">
        <f t="shared" ref="P346" si="1118">D346*K346+F346*K349-E346*L346-G346*L349</f>
        <v>0</v>
      </c>
      <c r="Q346" s="27">
        <f t="shared" ref="Q346" si="1119">(D346*L346+E346*K346+F346*L349+G346*K349)</f>
        <v>-7.4410962818330297</v>
      </c>
      <c r="S346" s="24">
        <v>1</v>
      </c>
      <c r="T346" s="25">
        <v>0</v>
      </c>
      <c r="U346" s="26">
        <v>0</v>
      </c>
      <c r="V346" s="27">
        <f t="shared" ref="V346" si="1120">-1/($T$8*$B346)</f>
        <v>-7.4410962818330297</v>
      </c>
      <c r="X346" s="24">
        <f t="shared" ref="X346" si="1121">N346*S346+P346*S349-O346*T346-Q346*T349</f>
        <v>-2.3791346742672754</v>
      </c>
      <c r="Y346" s="28">
        <f t="shared" ref="Y346" si="1122">(N346*T346+O346*S346+P346*T349+Q346*S349)</f>
        <v>0</v>
      </c>
      <c r="Z346" s="26">
        <f t="shared" ref="Z346" si="1123">N346*U346+P346*U349-O346*V346-Q346*V349</f>
        <v>0</v>
      </c>
      <c r="AA346" s="27">
        <f t="shared" ref="AA346" si="1124">(N346*V346+O346*U346+P346*V349+Q346*U349)</f>
        <v>10.262273896837229</v>
      </c>
      <c r="AB346" s="8"/>
      <c r="AC346" s="214">
        <f t="shared" ref="AC346" si="1125">20*LOG((2*$X$8)/(($X$8*X346+Z346+$Z$8*X349+Z349)^2+($X$8*Y346+AA346+$X$8*Y349+AA349)^2)^0.5)</f>
        <v>-14.729064968333441</v>
      </c>
      <c r="AE346" s="215">
        <f t="shared" ref="AE346" si="1126">((X346^2+Y346^2)/(X349^2+Y349^2))^0.5</f>
        <v>5.2390247460347288</v>
      </c>
      <c r="AF346" s="105"/>
      <c r="AG346" s="45">
        <f t="shared" si="915"/>
        <v>1.0569999999999828</v>
      </c>
      <c r="AH346" s="49">
        <f t="shared" si="929"/>
        <v>-8.9577346076895914</v>
      </c>
      <c r="AI346" s="50">
        <f t="shared" si="930"/>
        <v>-86.610153384648044</v>
      </c>
      <c r="AJ346" s="51">
        <f t="shared" si="931"/>
        <v>-8.9577346076895914</v>
      </c>
      <c r="AK346" s="11">
        <f t="shared" si="933"/>
        <v>-320.25239874997851</v>
      </c>
      <c r="AL346" s="50">
        <f t="shared" si="945"/>
        <v>-5.5894587955968973</v>
      </c>
      <c r="AM346" s="32">
        <f t="shared" si="932"/>
        <v>-0.58538561513589105</v>
      </c>
    </row>
    <row r="347" spans="2:39" ht="18.649999999999999" customHeight="1" thickBot="1">
      <c r="D347" s="30"/>
      <c r="G347" s="31"/>
      <c r="I347" s="30"/>
      <c r="K347" s="239" t="s">
        <v>15</v>
      </c>
      <c r="L347" s="240"/>
      <c r="N347" s="30"/>
      <c r="P347" s="239" t="s">
        <v>17</v>
      </c>
      <c r="Q347" s="240"/>
      <c r="S347" s="30"/>
      <c r="V347" s="31"/>
      <c r="X347" s="30"/>
      <c r="AA347" s="31"/>
      <c r="AE347" s="216"/>
      <c r="AF347" s="105"/>
      <c r="AG347" s="45">
        <f t="shared" si="915"/>
        <v>1.0574999999999828</v>
      </c>
      <c r="AH347" s="49">
        <f t="shared" si="929"/>
        <v>-9.018347697201758</v>
      </c>
      <c r="AI347" s="50">
        <f t="shared" si="930"/>
        <v>-86.770279584023015</v>
      </c>
      <c r="AJ347" s="51">
        <f t="shared" si="931"/>
        <v>-9.018347697201758</v>
      </c>
      <c r="AK347" s="11">
        <f t="shared" si="933"/>
        <v>-315.33532734190493</v>
      </c>
      <c r="AL347" s="50">
        <f t="shared" si="945"/>
        <v>-5.50363970997034</v>
      </c>
      <c r="AM347" s="32">
        <f t="shared" si="932"/>
        <v>-0.57676161359180433</v>
      </c>
    </row>
    <row r="348" spans="2:39" ht="18.649999999999999" customHeight="1" thickBot="1">
      <c r="D348" s="235" t="s">
        <v>12</v>
      </c>
      <c r="E348" s="236"/>
      <c r="F348" s="237" t="s">
        <v>13</v>
      </c>
      <c r="G348" s="238"/>
      <c r="I348" s="235" t="s">
        <v>14</v>
      </c>
      <c r="J348" s="236"/>
      <c r="K348" s="241"/>
      <c r="L348" s="242"/>
      <c r="N348" s="235" t="s">
        <v>16</v>
      </c>
      <c r="O348" s="236"/>
      <c r="P348" s="241"/>
      <c r="Q348" s="242"/>
      <c r="S348" s="235" t="s">
        <v>12</v>
      </c>
      <c r="T348" s="236"/>
      <c r="U348" s="237" t="s">
        <v>13</v>
      </c>
      <c r="V348" s="238"/>
      <c r="X348" s="235" t="s">
        <v>16</v>
      </c>
      <c r="Y348" s="236"/>
      <c r="Z348" s="237" t="s">
        <v>17</v>
      </c>
      <c r="AA348" s="238"/>
      <c r="AB348" s="4"/>
      <c r="AC348" s="37" t="s">
        <v>71</v>
      </c>
      <c r="AE348" s="217" t="s">
        <v>72</v>
      </c>
      <c r="AF348" s="105"/>
      <c r="AG348" s="45">
        <f t="shared" si="915"/>
        <v>1.0579999999999827</v>
      </c>
      <c r="AH348" s="49">
        <f t="shared" si="929"/>
        <v>-9.0784560136883528</v>
      </c>
      <c r="AI348" s="50">
        <f t="shared" si="930"/>
        <v>-86.92794724769395</v>
      </c>
      <c r="AJ348" s="51">
        <f t="shared" si="931"/>
        <v>-9.0784560136883528</v>
      </c>
      <c r="AK348" s="11">
        <f t="shared" si="933"/>
        <v>-310.53188997382233</v>
      </c>
      <c r="AL348" s="50">
        <f t="shared" si="945"/>
        <v>-5.4198039124839674</v>
      </c>
      <c r="AM348" s="32">
        <f t="shared" si="932"/>
        <v>-0.56834341312884207</v>
      </c>
    </row>
    <row r="349" spans="2:39" ht="18.649999999999999" customHeight="1" thickTop="1" thickBot="1">
      <c r="D349" s="24">
        <v>0</v>
      </c>
      <c r="E349" s="28">
        <v>0</v>
      </c>
      <c r="F349" s="26">
        <v>1</v>
      </c>
      <c r="G349" s="27">
        <v>0</v>
      </c>
      <c r="I349" s="24">
        <v>0</v>
      </c>
      <c r="J349" s="28">
        <f t="shared" ref="J349" si="1127">IF(0=(1-$J$8*$K$8*$B346^2),0,-1*(1-$J$8*$K$8*$B346^2)/($B346*$K$8))</f>
        <v>-0.45411785391316883</v>
      </c>
      <c r="K349" s="26">
        <v>1</v>
      </c>
      <c r="L349" s="27">
        <v>0</v>
      </c>
      <c r="N349" s="24">
        <f t="shared" ref="N349" si="1128">D349*I346+F349*I349-E349*J346-G349*J349</f>
        <v>0</v>
      </c>
      <c r="O349" s="28">
        <f t="shared" ref="O349" si="1129">(D349*J346+E349*I346+F349*J349+G349*I349)</f>
        <v>-0.45411785391316883</v>
      </c>
      <c r="P349" s="26">
        <f t="shared" ref="P349" si="1130">D349*K346+F349*K349-E349*L346-G349*L349</f>
        <v>1</v>
      </c>
      <c r="Q349" s="27">
        <f t="shared" ref="Q349" si="1131">(D349*L346+E349*K346+F349*L349+G349*K349)</f>
        <v>0</v>
      </c>
      <c r="S349" s="24">
        <v>0</v>
      </c>
      <c r="T349" s="28">
        <v>0</v>
      </c>
      <c r="U349" s="26">
        <v>1</v>
      </c>
      <c r="V349" s="27">
        <v>0</v>
      </c>
      <c r="X349" s="24">
        <f t="shared" ref="X349" si="1132">N349*S346+P349*S349-O349*T346-Q349*T349</f>
        <v>0</v>
      </c>
      <c r="Y349" s="28">
        <f t="shared" ref="Y349" si="1133">(N349*T346+O349*S346+P349*T349+Q349*S349)</f>
        <v>-0.45411785391316883</v>
      </c>
      <c r="Z349" s="26">
        <f t="shared" ref="Z349" si="1134">N349*U346+P349*U349-O349*V346-Q349*V349</f>
        <v>-2.3791346742672754</v>
      </c>
      <c r="AA349" s="27">
        <f t="shared" ref="AA349" si="1135">(N349*V346+O349*U346+P349*V349+Q349*U349)</f>
        <v>0</v>
      </c>
      <c r="AB349" s="8"/>
      <c r="AC349" s="39">
        <f t="shared" ref="AC349" si="1136">(180/PI())*ATAN(-1*(($X$8*Y346+AA346+$X$8*Y349+AA349)/($X$8*X346+Z346+$X$8*X349+Z349)))</f>
        <v>64.120402481442255</v>
      </c>
      <c r="AE349" s="218">
        <f t="shared" ref="AE349" si="1137">20*LOG(((($X$8*X346+Z346-$X$8*Y349-Z349)^2+($X$8*Y346+AA346-$X$8*Y349-AA349)^2)/(($X$8*X346+Z346+$X$8*X349+Z349)^2+($X$8*Y346+AA346+$X$8*Y349+AA349)^2))^0.5)</f>
        <v>-0.14090151014610525</v>
      </c>
      <c r="AF349" s="105"/>
      <c r="AG349" s="45">
        <f t="shared" si="915"/>
        <v>1.0584999999999827</v>
      </c>
      <c r="AH349" s="49">
        <f t="shared" si="929"/>
        <v>-9.1380658101078858</v>
      </c>
      <c r="AI349" s="50">
        <f t="shared" si="930"/>
        <v>-87.083213192680844</v>
      </c>
      <c r="AJ349" s="51">
        <f t="shared" si="931"/>
        <v>-9.1380658101078858</v>
      </c>
      <c r="AK349" s="11">
        <f t="shared" si="933"/>
        <v>-305.8387423944335</v>
      </c>
      <c r="AL349" s="50">
        <f t="shared" si="945"/>
        <v>-5.3378930349416303</v>
      </c>
      <c r="AM349" s="32">
        <f t="shared" si="932"/>
        <v>-0.56012448892565125</v>
      </c>
    </row>
    <row r="350" spans="2:39" ht="18.649999999999999" customHeight="1">
      <c r="AE350" s="33"/>
      <c r="AF350" s="105"/>
      <c r="AG350" s="45">
        <f t="shared" si="915"/>
        <v>1.0589999999999826</v>
      </c>
      <c r="AH350" s="49">
        <f t="shared" si="929"/>
        <v>-9.1971832556023791</v>
      </c>
      <c r="AI350" s="50">
        <f t="shared" si="930"/>
        <v>-87.236132563878044</v>
      </c>
      <c r="AJ350" s="51">
        <f t="shared" si="931"/>
        <v>-9.1971832556023791</v>
      </c>
      <c r="AK350" s="11">
        <f t="shared" si="933"/>
        <v>-301.25265718624428</v>
      </c>
      <c r="AL350" s="50">
        <f t="shared" si="945"/>
        <v>-5.2578507482817187</v>
      </c>
      <c r="AM350" s="32">
        <f t="shared" si="932"/>
        <v>-0.55209857091698911</v>
      </c>
    </row>
    <row r="351" spans="2:39" ht="18.649999999999999" customHeight="1" thickBot="1">
      <c r="E351" s="21" t="s">
        <v>0</v>
      </c>
      <c r="J351" s="21" t="s">
        <v>1</v>
      </c>
      <c r="O351" s="21" t="s">
        <v>2</v>
      </c>
      <c r="T351" s="21" t="s">
        <v>3</v>
      </c>
      <c r="Y351" s="21" t="s">
        <v>4</v>
      </c>
      <c r="AF351" s="105"/>
      <c r="AG351" s="45">
        <f t="shared" si="915"/>
        <v>1.0594999999999826</v>
      </c>
      <c r="AH351" s="49">
        <f t="shared" si="929"/>
        <v>-9.2558144356117253</v>
      </c>
      <c r="AI351" s="50">
        <f t="shared" si="930"/>
        <v>-87.38675889247115</v>
      </c>
      <c r="AJ351" s="51">
        <f t="shared" si="931"/>
        <v>-9.2558144356117253</v>
      </c>
      <c r="AK351" s="11">
        <f t="shared" si="933"/>
        <v>-296.77051916002455</v>
      </c>
      <c r="AL351" s="50">
        <f t="shared" si="945"/>
        <v>-5.1796226821953448</v>
      </c>
      <c r="AM351" s="32">
        <f t="shared" si="932"/>
        <v>-0.54425963208132333</v>
      </c>
    </row>
    <row r="352" spans="2:39" ht="18.649999999999999" customHeight="1" thickBot="1">
      <c r="B352" s="20"/>
      <c r="D352" s="235" t="s">
        <v>6</v>
      </c>
      <c r="E352" s="236"/>
      <c r="F352" s="237" t="s">
        <v>7</v>
      </c>
      <c r="G352" s="238"/>
      <c r="I352" s="235" t="s">
        <v>8</v>
      </c>
      <c r="J352" s="236"/>
      <c r="K352" s="237" t="s">
        <v>9</v>
      </c>
      <c r="L352" s="238"/>
      <c r="N352" s="235" t="s">
        <v>10</v>
      </c>
      <c r="O352" s="236"/>
      <c r="P352" s="237" t="s">
        <v>11</v>
      </c>
      <c r="Q352" s="238"/>
      <c r="S352" s="235" t="s">
        <v>6</v>
      </c>
      <c r="T352" s="236"/>
      <c r="U352" s="237" t="s">
        <v>7</v>
      </c>
      <c r="V352" s="238"/>
      <c r="X352" s="235" t="s">
        <v>10</v>
      </c>
      <c r="Y352" s="236"/>
      <c r="Z352" s="237" t="s">
        <v>11</v>
      </c>
      <c r="AA352" s="238"/>
      <c r="AB352" s="4"/>
      <c r="AC352" s="212" t="s">
        <v>70</v>
      </c>
      <c r="AE352" s="213" t="s">
        <v>37</v>
      </c>
      <c r="AF352" s="105"/>
      <c r="AG352" s="45">
        <f t="shared" ref="AG352:AG415" si="1138">INDEX(B:B,(ROW()-32)*7+24)</f>
        <v>1.0599999999999825</v>
      </c>
      <c r="AH352" s="49">
        <f t="shared" si="929"/>
        <v>-9.3139653520923531</v>
      </c>
      <c r="AI352" s="50">
        <f t="shared" si="930"/>
        <v>-87.535144152051146</v>
      </c>
      <c r="AJ352" s="51">
        <f t="shared" si="931"/>
        <v>-9.3139653520923531</v>
      </c>
      <c r="AK352" s="11">
        <f t="shared" si="933"/>
        <v>-292.38932094637374</v>
      </c>
      <c r="AL352" s="50">
        <f t="shared" si="945"/>
        <v>-5.103156348184644</v>
      </c>
      <c r="AM352" s="32">
        <f t="shared" si="932"/>
        <v>-0.53660187734384102</v>
      </c>
    </row>
    <row r="353" spans="2:39" ht="18.649999999999999" customHeight="1" thickTop="1" thickBot="1">
      <c r="B353" s="40">
        <f t="shared" ref="B353" si="1139">B346+$E$5</f>
        <v>0.92349999999999743</v>
      </c>
      <c r="D353" s="24">
        <v>1</v>
      </c>
      <c r="E353" s="25">
        <v>0</v>
      </c>
      <c r="F353" s="26">
        <v>0</v>
      </c>
      <c r="G353" s="27">
        <f t="shared" ref="G353" si="1140">-1/($E$8*$B353)</f>
        <v>-7.437067534522888</v>
      </c>
      <c r="I353" s="24">
        <v>1</v>
      </c>
      <c r="J353" s="28">
        <v>0</v>
      </c>
      <c r="K353" s="26">
        <v>0</v>
      </c>
      <c r="L353" s="27">
        <v>0</v>
      </c>
      <c r="N353" s="24">
        <f t="shared" ref="N353" si="1141">D353*I353+F353*I356-E353*J353-G353*J356</f>
        <v>-2.3690452907141566</v>
      </c>
      <c r="O353" s="28">
        <f t="shared" ref="O353" si="1142">(D353*J353+E353*I353+F353*J356+G353*I356)</f>
        <v>0</v>
      </c>
      <c r="P353" s="26">
        <f t="shared" ref="P353" si="1143">D353*K353+F353*K356-E353*L353-G353*L356</f>
        <v>0</v>
      </c>
      <c r="Q353" s="27">
        <f t="shared" ref="Q353" si="1144">(D353*L353+E353*K353+F353*L356+G353*K356)</f>
        <v>-7.437067534522888</v>
      </c>
      <c r="S353" s="24">
        <v>1</v>
      </c>
      <c r="T353" s="25">
        <v>0</v>
      </c>
      <c r="U353" s="26">
        <v>0</v>
      </c>
      <c r="V353" s="27">
        <f t="shared" ref="V353" si="1145">-1/($T$8*$B353)</f>
        <v>-7.437067534522888</v>
      </c>
      <c r="X353" s="24">
        <f t="shared" ref="X353" si="1146">N353*S353+P353*S356-O353*T353-Q353*T356</f>
        <v>-2.3690452907141566</v>
      </c>
      <c r="Y353" s="28">
        <f t="shared" ref="Y353" si="1147">(N353*T353+O353*S353+P353*T356+Q353*S356)</f>
        <v>0</v>
      </c>
      <c r="Z353" s="26">
        <f t="shared" ref="Z353" si="1148">N353*U353+P353*U356-O353*V353-Q353*V356</f>
        <v>0</v>
      </c>
      <c r="AA353" s="27">
        <f t="shared" ref="AA353" si="1149">(N353*V353+O353*U353+P353*V356+Q353*U356)</f>
        <v>10.181682284861701</v>
      </c>
      <c r="AB353" s="8"/>
      <c r="AC353" s="214">
        <f t="shared" ref="AC353" si="1150">20*LOG((2*$X$8)/(($X$8*X353+Z353+$Z$8*X356+Z356)^2+($X$8*Y353+AA353+$X$8*Y356+AA356)^2)^0.5)</f>
        <v>-14.664843712207485</v>
      </c>
      <c r="AE353" s="215">
        <f t="shared" ref="AE353" si="1151">((X353^2+Y353^2)/(X356^2+Y356^2))^0.5</f>
        <v>5.2295972001165465</v>
      </c>
      <c r="AF353" s="105"/>
      <c r="AG353" s="45">
        <f t="shared" si="1138"/>
        <v>1.0604999999999825</v>
      </c>
      <c r="AH353" s="49">
        <f t="shared" si="929"/>
        <v>-9.3716419238307225</v>
      </c>
      <c r="AI353" s="50">
        <f t="shared" si="930"/>
        <v>-87.681338812524316</v>
      </c>
      <c r="AJ353" s="51">
        <f t="shared" si="931"/>
        <v>-9.3716419238307225</v>
      </c>
      <c r="AK353" s="11">
        <f t="shared" si="933"/>
        <v>-288.10615877242515</v>
      </c>
      <c r="AL353" s="50">
        <f t="shared" si="945"/>
        <v>-5.0284010658523632</v>
      </c>
      <c r="AM353" s="32">
        <f t="shared" si="932"/>
        <v>-0.52911973305858795</v>
      </c>
    </row>
    <row r="354" spans="2:39" ht="18.649999999999999" customHeight="1" thickBot="1">
      <c r="D354" s="30"/>
      <c r="G354" s="31"/>
      <c r="I354" s="30"/>
      <c r="K354" s="239" t="s">
        <v>15</v>
      </c>
      <c r="L354" s="240"/>
      <c r="N354" s="30"/>
      <c r="P354" s="239" t="s">
        <v>17</v>
      </c>
      <c r="Q354" s="240"/>
      <c r="S354" s="30"/>
      <c r="V354" s="31"/>
      <c r="X354" s="30"/>
      <c r="AA354" s="31"/>
      <c r="AE354" s="216"/>
      <c r="AF354" s="105"/>
      <c r="AG354" s="45">
        <f t="shared" si="1138"/>
        <v>1.0609999999999824</v>
      </c>
      <c r="AH354" s="49">
        <f t="shared" ref="AH354:AH417" si="1152">INDEX(AC:AC,(ROW()-32)*7+24)</f>
        <v>-9.4288499868420992</v>
      </c>
      <c r="AI354" s="50">
        <f t="shared" ref="AI354:AI417" si="1153">INDEX(AC:AC,(ROW()-32)*7+27)</f>
        <v>-87.825391891910513</v>
      </c>
      <c r="AJ354" s="51">
        <f t="shared" ref="AJ354:AJ417" si="1154">AH354</f>
        <v>-9.4288499868420992</v>
      </c>
      <c r="AK354" s="11">
        <f t="shared" si="933"/>
        <v>-283.91822841877286</v>
      </c>
      <c r="AL354" s="50">
        <f t="shared" si="945"/>
        <v>-4.9553078923369203</v>
      </c>
      <c r="AM354" s="32">
        <f t="shared" ref="AM354:AM417" si="1155">INDEX(AE:AE,(ROW()-32)*7+27)</f>
        <v>-0.52180783703604772</v>
      </c>
    </row>
    <row r="355" spans="2:39" ht="18.649999999999999" customHeight="1" thickBot="1">
      <c r="D355" s="235" t="s">
        <v>12</v>
      </c>
      <c r="E355" s="236"/>
      <c r="F355" s="237" t="s">
        <v>13</v>
      </c>
      <c r="G355" s="238"/>
      <c r="I355" s="235" t="s">
        <v>14</v>
      </c>
      <c r="J355" s="236"/>
      <c r="K355" s="241"/>
      <c r="L355" s="242"/>
      <c r="N355" s="235" t="s">
        <v>16</v>
      </c>
      <c r="O355" s="236"/>
      <c r="P355" s="241"/>
      <c r="Q355" s="242"/>
      <c r="S355" s="235" t="s">
        <v>12</v>
      </c>
      <c r="T355" s="236"/>
      <c r="U355" s="237" t="s">
        <v>13</v>
      </c>
      <c r="V355" s="238"/>
      <c r="X355" s="235" t="s">
        <v>16</v>
      </c>
      <c r="Y355" s="236"/>
      <c r="Z355" s="237" t="s">
        <v>17</v>
      </c>
      <c r="AA355" s="238"/>
      <c r="AB355" s="4"/>
      <c r="AC355" s="37" t="s">
        <v>71</v>
      </c>
      <c r="AE355" s="217" t="s">
        <v>72</v>
      </c>
      <c r="AF355" s="105"/>
      <c r="AG355" s="45">
        <f t="shared" si="1138"/>
        <v>1.0614999999999823</v>
      </c>
      <c r="AH355" s="49">
        <f t="shared" si="1152"/>
        <v>-9.4855952948463109</v>
      </c>
      <c r="AI355" s="50">
        <f t="shared" si="1153"/>
        <v>-87.967351006119884</v>
      </c>
      <c r="AJ355" s="51">
        <f t="shared" si="1154"/>
        <v>-9.4855952948463109</v>
      </c>
      <c r="AK355" s="11">
        <f t="shared" ref="AK355:AK418" si="1156">(AI356-AI355)/(AG356-AG355)</f>
        <v>-279.82282134689979</v>
      </c>
      <c r="AL355" s="50">
        <f t="shared" si="945"/>
        <v>-4.8838295547232757</v>
      </c>
      <c r="AM355" s="32">
        <f t="shared" si="1155"/>
        <v>-0.51466102908443001</v>
      </c>
    </row>
    <row r="356" spans="2:39" ht="18.649999999999999" customHeight="1" thickTop="1" thickBot="1">
      <c r="D356" s="24">
        <v>0</v>
      </c>
      <c r="E356" s="28">
        <v>0</v>
      </c>
      <c r="F356" s="26">
        <v>1</v>
      </c>
      <c r="G356" s="27">
        <v>0</v>
      </c>
      <c r="I356" s="24">
        <v>0</v>
      </c>
      <c r="J356" s="28">
        <f t="shared" ref="J356" si="1157">IF(0=(1-$J$8*$K$8*$B353^2),0,-1*(1-$J$8*$K$8*$B353^2)/($B353*$K$8))</f>
        <v>-0.45300722026188939</v>
      </c>
      <c r="K356" s="26">
        <v>1</v>
      </c>
      <c r="L356" s="27">
        <v>0</v>
      </c>
      <c r="N356" s="24">
        <f t="shared" ref="N356" si="1158">D356*I353+F356*I356-E356*J353-G356*J356</f>
        <v>0</v>
      </c>
      <c r="O356" s="28">
        <f t="shared" ref="O356" si="1159">(D356*J353+E356*I353+F356*J356+G356*I356)</f>
        <v>-0.45300722026188939</v>
      </c>
      <c r="P356" s="26">
        <f t="shared" ref="P356" si="1160">D356*K353+F356*K356-E356*L353-G356*L356</f>
        <v>1</v>
      </c>
      <c r="Q356" s="27">
        <f t="shared" ref="Q356" si="1161">(D356*L353+E356*K353+F356*L356+G356*K356)</f>
        <v>0</v>
      </c>
      <c r="S356" s="24">
        <v>0</v>
      </c>
      <c r="T356" s="28">
        <v>0</v>
      </c>
      <c r="U356" s="26">
        <v>1</v>
      </c>
      <c r="V356" s="27">
        <v>0</v>
      </c>
      <c r="X356" s="24">
        <f t="shared" ref="X356" si="1162">N356*S353+P356*S356-O356*T353-Q356*T356</f>
        <v>0</v>
      </c>
      <c r="Y356" s="28">
        <f t="shared" ref="Y356" si="1163">(N356*T353+O356*S353+P356*T356+Q356*S356)</f>
        <v>-0.45300722026188939</v>
      </c>
      <c r="Z356" s="26">
        <f t="shared" ref="Z356" si="1164">N356*U353+P356*U356-O356*V353-Q356*V356</f>
        <v>-2.3690452907141566</v>
      </c>
      <c r="AA356" s="27">
        <f t="shared" ref="AA356" si="1165">(N356*V353+O356*U353+P356*V356+Q356*U356)</f>
        <v>0</v>
      </c>
      <c r="AB356" s="8"/>
      <c r="AC356" s="39">
        <f t="shared" ref="AC356" si="1166">(180/PI())*ATAN(-1*(($X$8*Y353+AA353+$X$8*Y356+AA356)/($X$8*X353+Z353+$X$8*X356+Z356)))</f>
        <v>64.032842863193096</v>
      </c>
      <c r="AE356" s="218">
        <f t="shared" ref="AE356" si="1167">20*LOG(((($X$8*X353+Z353-$X$8*Y356-Z356)^2+($X$8*Y353+AA353-$X$8*Y356-AA356)^2)/(($X$8*X353+Z353+$X$8*X356+Z356)^2+($X$8*Y353+AA353+$X$8*Y356+AA356)^2))^0.5)</f>
        <v>-0.14307413522624685</v>
      </c>
      <c r="AF356" s="105"/>
      <c r="AG356" s="45">
        <f t="shared" si="1138"/>
        <v>1.0619999999999823</v>
      </c>
      <c r="AH356" s="49">
        <f t="shared" si="1152"/>
        <v>-9.5418835198127603</v>
      </c>
      <c r="AI356" s="50">
        <f t="shared" si="1153"/>
        <v>-88.107262416793318</v>
      </c>
      <c r="AJ356" s="51">
        <f t="shared" si="1154"/>
        <v>-9.5418835198127603</v>
      </c>
      <c r="AK356" s="11">
        <f t="shared" si="1156"/>
        <v>-275.81732099020167</v>
      </c>
      <c r="AL356" s="50">
        <f t="shared" si="945"/>
        <v>-4.8139203853090855</v>
      </c>
      <c r="AM356" s="32">
        <f t="shared" si="1155"/>
        <v>-0.50767434203506068</v>
      </c>
    </row>
    <row r="357" spans="2:39" ht="18.649999999999999" customHeight="1">
      <c r="AE357" s="33"/>
      <c r="AF357" s="105"/>
      <c r="AG357" s="45">
        <f t="shared" si="1138"/>
        <v>1.0624999999999822</v>
      </c>
      <c r="AH357" s="49">
        <f t="shared" si="1152"/>
        <v>-9.5977202525673491</v>
      </c>
      <c r="AI357" s="50">
        <f t="shared" si="1153"/>
        <v>-88.245171077288404</v>
      </c>
      <c r="AJ357" s="51">
        <f t="shared" si="1154"/>
        <v>-9.5977202525673491</v>
      </c>
      <c r="AK357" s="11">
        <f t="shared" si="1156"/>
        <v>-271.89919920164283</v>
      </c>
      <c r="AL357" s="50">
        <f t="shared" si="945"/>
        <v>-4.7455362596046049</v>
      </c>
      <c r="AM357" s="32">
        <f t="shared" si="1155"/>
        <v>-0.50084299322415105</v>
      </c>
    </row>
    <row r="358" spans="2:39" ht="18.649999999999999" customHeight="1" thickBot="1">
      <c r="E358" s="21" t="s">
        <v>0</v>
      </c>
      <c r="J358" s="21" t="s">
        <v>1</v>
      </c>
      <c r="O358" s="21" t="s">
        <v>2</v>
      </c>
      <c r="T358" s="21" t="s">
        <v>3</v>
      </c>
      <c r="Y358" s="21" t="s">
        <v>4</v>
      </c>
      <c r="AF358" s="105"/>
      <c r="AG358" s="45">
        <f t="shared" si="1138"/>
        <v>1.0629999999999822</v>
      </c>
      <c r="AH358" s="49">
        <f t="shared" si="1152"/>
        <v>-9.6531110034549013</v>
      </c>
      <c r="AI358" s="50">
        <f t="shared" si="1153"/>
        <v>-88.381120676889211</v>
      </c>
      <c r="AJ358" s="51">
        <f t="shared" si="1154"/>
        <v>-9.6531110034549013</v>
      </c>
      <c r="AK358" s="11">
        <f t="shared" si="1156"/>
        <v>-268.06601285139317</v>
      </c>
      <c r="AL358" s="50">
        <f t="shared" si="945"/>
        <v>-4.6786345369502431</v>
      </c>
      <c r="AM358" s="32">
        <f t="shared" si="1155"/>
        <v>-0.49416237640491606</v>
      </c>
    </row>
    <row r="359" spans="2:39" ht="18.649999999999999" customHeight="1" thickBot="1">
      <c r="B359" s="20"/>
      <c r="D359" s="235" t="s">
        <v>6</v>
      </c>
      <c r="E359" s="236"/>
      <c r="F359" s="237" t="s">
        <v>7</v>
      </c>
      <c r="G359" s="238"/>
      <c r="I359" s="235" t="s">
        <v>8</v>
      </c>
      <c r="J359" s="236"/>
      <c r="K359" s="237" t="s">
        <v>9</v>
      </c>
      <c r="L359" s="238"/>
      <c r="N359" s="235" t="s">
        <v>10</v>
      </c>
      <c r="O359" s="236"/>
      <c r="P359" s="237" t="s">
        <v>11</v>
      </c>
      <c r="Q359" s="238"/>
      <c r="S359" s="235" t="s">
        <v>6</v>
      </c>
      <c r="T359" s="236"/>
      <c r="U359" s="237" t="s">
        <v>7</v>
      </c>
      <c r="V359" s="238"/>
      <c r="X359" s="235" t="s">
        <v>10</v>
      </c>
      <c r="Y359" s="236"/>
      <c r="Z359" s="237" t="s">
        <v>11</v>
      </c>
      <c r="AA359" s="238"/>
      <c r="AB359" s="4"/>
      <c r="AC359" s="212" t="s">
        <v>70</v>
      </c>
      <c r="AE359" s="213" t="s">
        <v>37</v>
      </c>
      <c r="AF359" s="105"/>
      <c r="AG359" s="45">
        <f t="shared" si="1138"/>
        <v>1.0634999999999821</v>
      </c>
      <c r="AH359" s="49">
        <f t="shared" si="1152"/>
        <v>-9.7080612030509243</v>
      </c>
      <c r="AI359" s="50">
        <f t="shared" si="1153"/>
        <v>-88.515153683314892</v>
      </c>
      <c r="AJ359" s="51">
        <f t="shared" si="1154"/>
        <v>-9.7080612030509243</v>
      </c>
      <c r="AK359" s="11">
        <f t="shared" si="1156"/>
        <v>-264.31540056717108</v>
      </c>
      <c r="AL359" s="50">
        <f t="shared" si="945"/>
        <v>-4.6131740036248221</v>
      </c>
      <c r="AM359" s="32">
        <f t="shared" si="1155"/>
        <v>-0.48762805406574683</v>
      </c>
    </row>
    <row r="360" spans="2:39" ht="18.649999999999999" customHeight="1" thickTop="1" thickBot="1">
      <c r="B360" s="40">
        <f t="shared" ref="B360" si="1168">B353+$E$5</f>
        <v>0.92399999999999738</v>
      </c>
      <c r="D360" s="24">
        <v>1</v>
      </c>
      <c r="E360" s="25">
        <v>0</v>
      </c>
      <c r="F360" s="26">
        <v>0</v>
      </c>
      <c r="G360" s="27">
        <f t="shared" ref="G360" si="1169">-1/($E$8*$B360)</f>
        <v>-7.433043147328882</v>
      </c>
      <c r="I360" s="24">
        <v>1</v>
      </c>
      <c r="J360" s="28">
        <v>0</v>
      </c>
      <c r="K360" s="26">
        <v>0</v>
      </c>
      <c r="L360" s="27">
        <v>0</v>
      </c>
      <c r="N360" s="24">
        <f t="shared" ref="N360" si="1170">D360*I360+F360*I363-E360*J360-G360*J363</f>
        <v>-2.3589722815985312</v>
      </c>
      <c r="O360" s="28">
        <f t="shared" ref="O360" si="1171">(D360*J360+E360*I360+F360*J363+G360*I363)</f>
        <v>0</v>
      </c>
      <c r="P360" s="26">
        <f t="shared" ref="P360" si="1172">D360*K360+F360*K363-E360*L360-G360*L363</f>
        <v>0</v>
      </c>
      <c r="Q360" s="27">
        <f t="shared" ref="Q360" si="1173">(D360*L360+E360*K360+F360*L363+G360*K363)</f>
        <v>-7.433043147328882</v>
      </c>
      <c r="S360" s="24">
        <v>1</v>
      </c>
      <c r="T360" s="25">
        <v>0</v>
      </c>
      <c r="U360" s="26">
        <v>0</v>
      </c>
      <c r="V360" s="27">
        <f t="shared" ref="V360" si="1174">-1/($T$8*$B360)</f>
        <v>-7.433043147328882</v>
      </c>
      <c r="X360" s="24">
        <f t="shared" ref="X360" si="1175">N360*S360+P360*S363-O360*T360-Q360*T363</f>
        <v>-2.3589722815985312</v>
      </c>
      <c r="Y360" s="28">
        <f t="shared" ref="Y360" si="1176">(N360*T360+O360*S360+P360*T363+Q360*S363)</f>
        <v>0</v>
      </c>
      <c r="Z360" s="26">
        <f t="shared" ref="Z360" si="1177">N360*U360+P360*U363-O360*V360-Q360*V363</f>
        <v>0</v>
      </c>
      <c r="AA360" s="27">
        <f t="shared" ref="AA360" si="1178">(N360*V360+O360*U360+P360*V363+Q360*U363)</f>
        <v>10.101299605145858</v>
      </c>
      <c r="AB360" s="8"/>
      <c r="AC360" s="214">
        <f t="shared" ref="AC360" si="1179">20*LOG((2*$X$8)/(($X$8*X360+Z360+$Z$8*X363+Z363)^2+($X$8*Y360+AA360+$X$8*Y363+AA363)^2)^0.5)</f>
        <v>-14.6003277087424</v>
      </c>
      <c r="AE360" s="215">
        <f t="shared" ref="AE360" si="1180">((X360^2+Y360^2)/(X363^2+Y363^2))^0.5</f>
        <v>5.2201510707704228</v>
      </c>
      <c r="AF360" s="105"/>
      <c r="AG360" s="45">
        <f t="shared" si="1138"/>
        <v>1.0639999999999821</v>
      </c>
      <c r="AH360" s="49">
        <f t="shared" si="1152"/>
        <v>-9.7625762029172076</v>
      </c>
      <c r="AI360" s="50">
        <f t="shared" si="1153"/>
        <v>-88.647311383598463</v>
      </c>
      <c r="AJ360" s="51">
        <f t="shared" si="1154"/>
        <v>-9.7625762029172076</v>
      </c>
      <c r="AK360" s="11">
        <f t="shared" si="1156"/>
        <v>-260.64507961154987</v>
      </c>
      <c r="AL360" s="50">
        <f t="shared" ref="AL360:AL423" si="1181">PI()*(IF(AK360&lt;0,AK360,(AK361+AK359)/2))/180</f>
        <v>-4.5491148183442878</v>
      </c>
      <c r="AM360" s="32">
        <f t="shared" si="1155"/>
        <v>-0.48123575013149261</v>
      </c>
    </row>
    <row r="361" spans="2:39" ht="18.649999999999999" customHeight="1" thickBot="1">
      <c r="D361" s="30"/>
      <c r="G361" s="31"/>
      <c r="I361" s="30"/>
      <c r="K361" s="239" t="s">
        <v>15</v>
      </c>
      <c r="L361" s="240"/>
      <c r="N361" s="30"/>
      <c r="P361" s="239" t="s">
        <v>17</v>
      </c>
      <c r="Q361" s="240"/>
      <c r="S361" s="30"/>
      <c r="V361" s="31"/>
      <c r="X361" s="30"/>
      <c r="AA361" s="31"/>
      <c r="AE361" s="216"/>
      <c r="AF361" s="105"/>
      <c r="AG361" s="45">
        <f t="shared" si="1138"/>
        <v>1.064499999999982</v>
      </c>
      <c r="AH361" s="49">
        <f t="shared" si="1152"/>
        <v>-9.8166612763960259</v>
      </c>
      <c r="AI361" s="50">
        <f t="shared" si="1153"/>
        <v>-88.777633923404224</v>
      </c>
      <c r="AJ361" s="51">
        <f t="shared" si="1154"/>
        <v>-9.8166612763960259</v>
      </c>
      <c r="AK361" s="11">
        <f t="shared" si="1156"/>
        <v>-257.05284288977725</v>
      </c>
      <c r="AL361" s="50">
        <f t="shared" si="1181"/>
        <v>-4.4864184600383084</v>
      </c>
      <c r="AM361" s="32">
        <f t="shared" si="1155"/>
        <v>-0.47498134302654005</v>
      </c>
    </row>
    <row r="362" spans="2:39" ht="18.649999999999999" customHeight="1" thickBot="1">
      <c r="D362" s="235" t="s">
        <v>12</v>
      </c>
      <c r="E362" s="236"/>
      <c r="F362" s="237" t="s">
        <v>13</v>
      </c>
      <c r="G362" s="238"/>
      <c r="I362" s="235" t="s">
        <v>14</v>
      </c>
      <c r="J362" s="236"/>
      <c r="K362" s="241"/>
      <c r="L362" s="242"/>
      <c r="N362" s="235" t="s">
        <v>16</v>
      </c>
      <c r="O362" s="236"/>
      <c r="P362" s="241"/>
      <c r="Q362" s="242"/>
      <c r="S362" s="235" t="s">
        <v>12</v>
      </c>
      <c r="T362" s="236"/>
      <c r="U362" s="237" t="s">
        <v>13</v>
      </c>
      <c r="V362" s="238"/>
      <c r="X362" s="235" t="s">
        <v>16</v>
      </c>
      <c r="Y362" s="236"/>
      <c r="Z362" s="237" t="s">
        <v>17</v>
      </c>
      <c r="AA362" s="238"/>
      <c r="AB362" s="4"/>
      <c r="AC362" s="37" t="s">
        <v>71</v>
      </c>
      <c r="AE362" s="217" t="s">
        <v>72</v>
      </c>
      <c r="AF362" s="105"/>
      <c r="AG362" s="45">
        <f t="shared" si="1138"/>
        <v>1.064999999999982</v>
      </c>
      <c r="AH362" s="49">
        <f t="shared" si="1152"/>
        <v>-9.8703216194383323</v>
      </c>
      <c r="AI362" s="50">
        <f t="shared" si="1153"/>
        <v>-88.906160344849098</v>
      </c>
      <c r="AJ362" s="51">
        <f t="shared" si="1154"/>
        <v>-9.8703216194383323</v>
      </c>
      <c r="AK362" s="11">
        <f t="shared" si="1156"/>
        <v>-253.53655608375851</v>
      </c>
      <c r="AL362" s="50">
        <f t="shared" si="1181"/>
        <v>-4.4250476778288466</v>
      </c>
      <c r="AM362" s="32">
        <f t="shared" si="1155"/>
        <v>-0.46886085907950714</v>
      </c>
    </row>
    <row r="363" spans="2:39" ht="18.649999999999999" customHeight="1" thickTop="1" thickBot="1">
      <c r="D363" s="24">
        <v>0</v>
      </c>
      <c r="E363" s="28">
        <v>0</v>
      </c>
      <c r="F363" s="26">
        <v>1</v>
      </c>
      <c r="G363" s="27">
        <v>0</v>
      </c>
      <c r="I363" s="24">
        <v>0</v>
      </c>
      <c r="J363" s="28">
        <f t="shared" ref="J363" si="1182">IF(0=(1-$J$8*$K$8*$B360^2),0,-1*(1-$J$8*$K$8*$B360^2)/($B360*$K$8))</f>
        <v>-0.45189732052148818</v>
      </c>
      <c r="K363" s="26">
        <v>1</v>
      </c>
      <c r="L363" s="27">
        <v>0</v>
      </c>
      <c r="N363" s="24">
        <f t="shared" ref="N363" si="1183">D363*I360+F363*I363-E363*J360-G363*J363</f>
        <v>0</v>
      </c>
      <c r="O363" s="28">
        <f t="shared" ref="O363" si="1184">(D363*J360+E363*I360+F363*J363+G363*I363)</f>
        <v>-0.45189732052148818</v>
      </c>
      <c r="P363" s="26">
        <f t="shared" ref="P363" si="1185">D363*K360+F363*K363-E363*L360-G363*L363</f>
        <v>1</v>
      </c>
      <c r="Q363" s="27">
        <f t="shared" ref="Q363" si="1186">(D363*L360+E363*K360+F363*L363+G363*K363)</f>
        <v>0</v>
      </c>
      <c r="S363" s="24">
        <v>0</v>
      </c>
      <c r="T363" s="28">
        <v>0</v>
      </c>
      <c r="U363" s="26">
        <v>1</v>
      </c>
      <c r="V363" s="27">
        <v>0</v>
      </c>
      <c r="X363" s="24">
        <f t="shared" ref="X363" si="1187">N363*S360+P363*S363-O363*T360-Q363*T363</f>
        <v>0</v>
      </c>
      <c r="Y363" s="28">
        <f t="shared" ref="Y363" si="1188">(N363*T360+O363*S360+P363*T363+Q363*S363)</f>
        <v>-0.45189732052148818</v>
      </c>
      <c r="Z363" s="26">
        <f t="shared" ref="Z363" si="1189">N363*U360+P363*U363-O363*V360-Q363*V363</f>
        <v>-2.3589722815985312</v>
      </c>
      <c r="AA363" s="27">
        <f t="shared" ref="AA363" si="1190">(N363*V360+O363*U360+P363*V363+Q363*U363)</f>
        <v>0</v>
      </c>
      <c r="AB363" s="8"/>
      <c r="AC363" s="39">
        <f t="shared" ref="AC363" si="1191">(180/PI())*ATAN(-1*(($X$8*Y360+AA360+$X$8*Y363+AA363)/($X$8*X360+Z360+$X$8*X363+Z363)))</f>
        <v>63.944305043237023</v>
      </c>
      <c r="AE363" s="218">
        <f t="shared" ref="AE363" si="1192">20*LOG(((($X$8*X360+Z360-$X$8*Y363-Z363)^2+($X$8*Y360+AA360-$X$8*Y363-AA363)^2)/(($X$8*X360+Z360+$X$8*X363+Z363)^2+($X$8*Y360+AA360+$X$8*Y363+AA363)^2))^0.5)</f>
        <v>-0.1452907193599805</v>
      </c>
      <c r="AF363" s="105"/>
      <c r="AG363" s="45">
        <f t="shared" si="1138"/>
        <v>1.0654999999999819</v>
      </c>
      <c r="AH363" s="49">
        <f t="shared" si="1152"/>
        <v>-9.9235623514616726</v>
      </c>
      <c r="AI363" s="50">
        <f t="shared" si="1153"/>
        <v>-89.032928622890964</v>
      </c>
      <c r="AJ363" s="51">
        <f t="shared" si="1154"/>
        <v>-9.9235623514616726</v>
      </c>
      <c r="AK363" s="11">
        <f t="shared" si="1156"/>
        <v>-250.09415490401832</v>
      </c>
      <c r="AL363" s="50">
        <f t="shared" si="1181"/>
        <v>-4.3649664430678428</v>
      </c>
      <c r="AM363" s="32">
        <f t="shared" si="1155"/>
        <v>-0.46287046625070916</v>
      </c>
    </row>
    <row r="364" spans="2:39" ht="18.649999999999999" customHeight="1">
      <c r="AE364" s="33"/>
      <c r="AF364" s="105"/>
      <c r="AG364" s="45">
        <f t="shared" si="1138"/>
        <v>1.0659999999999819</v>
      </c>
      <c r="AH364" s="49">
        <f t="shared" si="1152"/>
        <v>-9.9763885162336532</v>
      </c>
      <c r="AI364" s="50">
        <f t="shared" si="1153"/>
        <v>-89.157975700342959</v>
      </c>
      <c r="AJ364" s="51">
        <f t="shared" si="1154"/>
        <v>-9.9763885162336532</v>
      </c>
      <c r="AK364" s="11">
        <f t="shared" si="1156"/>
        <v>-246.72364245688402</v>
      </c>
      <c r="AL364" s="50">
        <f t="shared" si="1181"/>
        <v>-4.3061399033858976</v>
      </c>
      <c r="AM364" s="32">
        <f t="shared" si="1155"/>
        <v>-0.45700646816466406</v>
      </c>
    </row>
    <row r="365" spans="2:39" ht="18.649999999999999" customHeight="1" thickBot="1">
      <c r="E365" s="21" t="s">
        <v>0</v>
      </c>
      <c r="J365" s="21" t="s">
        <v>1</v>
      </c>
      <c r="O365" s="21" t="s">
        <v>2</v>
      </c>
      <c r="T365" s="21" t="s">
        <v>3</v>
      </c>
      <c r="Y365" s="21" t="s">
        <v>4</v>
      </c>
      <c r="AF365" s="105"/>
      <c r="AG365" s="45">
        <f t="shared" si="1138"/>
        <v>1.0664999999999818</v>
      </c>
      <c r="AH365" s="49">
        <f t="shared" si="1152"/>
        <v>-10.028805082777552</v>
      </c>
      <c r="AI365" s="50">
        <f t="shared" si="1153"/>
        <v>-89.281337521571388</v>
      </c>
      <c r="AJ365" s="51">
        <f t="shared" si="1154"/>
        <v>-10.028805082777552</v>
      </c>
      <c r="AK365" s="11">
        <f t="shared" si="1156"/>
        <v>-243.42308672097894</v>
      </c>
      <c r="AL365" s="50">
        <f t="shared" si="1181"/>
        <v>-4.2485343386487697</v>
      </c>
      <c r="AM365" s="32">
        <f t="shared" si="1155"/>
        <v>-0.45126529843103136</v>
      </c>
    </row>
    <row r="366" spans="2:39" ht="18.649999999999999" customHeight="1" thickBot="1">
      <c r="B366" s="20"/>
      <c r="D366" s="235" t="s">
        <v>6</v>
      </c>
      <c r="E366" s="236"/>
      <c r="F366" s="237" t="s">
        <v>7</v>
      </c>
      <c r="G366" s="238"/>
      <c r="I366" s="235" t="s">
        <v>8</v>
      </c>
      <c r="J366" s="236"/>
      <c r="K366" s="237" t="s">
        <v>9</v>
      </c>
      <c r="L366" s="238"/>
      <c r="N366" s="235" t="s">
        <v>10</v>
      </c>
      <c r="O366" s="236"/>
      <c r="P366" s="237" t="s">
        <v>11</v>
      </c>
      <c r="Q366" s="238"/>
      <c r="S366" s="235" t="s">
        <v>6</v>
      </c>
      <c r="T366" s="236"/>
      <c r="U366" s="237" t="s">
        <v>7</v>
      </c>
      <c r="V366" s="238"/>
      <c r="X366" s="235" t="s">
        <v>10</v>
      </c>
      <c r="Y366" s="236"/>
      <c r="Z366" s="237" t="s">
        <v>11</v>
      </c>
      <c r="AA366" s="238"/>
      <c r="AB366" s="4"/>
      <c r="AC366" s="212" t="s">
        <v>70</v>
      </c>
      <c r="AE366" s="213" t="s">
        <v>37</v>
      </c>
      <c r="AF366" s="105"/>
      <c r="AG366" s="45">
        <f t="shared" si="1138"/>
        <v>1.0669999999999817</v>
      </c>
      <c r="AH366" s="49">
        <f t="shared" si="1152"/>
        <v>-10.080816946296585</v>
      </c>
      <c r="AI366" s="50">
        <f t="shared" si="1153"/>
        <v>-89.403049064931864</v>
      </c>
      <c r="AJ366" s="51">
        <f t="shared" si="1154"/>
        <v>-10.080816946296585</v>
      </c>
      <c r="AK366" s="11">
        <f t="shared" si="1156"/>
        <v>-240.19061812771074</v>
      </c>
      <c r="AL366" s="50">
        <f t="shared" si="1181"/>
        <v>-4.1921171187289303</v>
      </c>
      <c r="AM366" s="32">
        <f t="shared" si="1155"/>
        <v>-0.44564351523826573</v>
      </c>
    </row>
    <row r="367" spans="2:39" ht="18.649999999999999" customHeight="1" thickTop="1" thickBot="1">
      <c r="B367" s="40">
        <f t="shared" ref="B367" si="1193">B360+$E$5</f>
        <v>0.92449999999999732</v>
      </c>
      <c r="D367" s="24">
        <v>1</v>
      </c>
      <c r="E367" s="25">
        <v>0</v>
      </c>
      <c r="F367" s="26">
        <v>0</v>
      </c>
      <c r="G367" s="27">
        <f t="shared" ref="G367" si="1194">-1/($E$8*$B367)</f>
        <v>-7.429023113176731</v>
      </c>
      <c r="I367" s="24">
        <v>1</v>
      </c>
      <c r="J367" s="28">
        <v>0</v>
      </c>
      <c r="K367" s="26">
        <v>0</v>
      </c>
      <c r="L367" s="27">
        <v>0</v>
      </c>
      <c r="N367" s="24">
        <f t="shared" ref="N367" si="1195">D367*I367+F367*I370-E367*J367-G367*J370</f>
        <v>-2.3489156115066407</v>
      </c>
      <c r="O367" s="28">
        <f t="shared" ref="O367" si="1196">(D367*J367+E367*I367+F367*J370+G367*I370)</f>
        <v>0</v>
      </c>
      <c r="P367" s="26">
        <f t="shared" ref="P367" si="1197">D367*K367+F367*K370-E367*L367-G367*L370</f>
        <v>0</v>
      </c>
      <c r="Q367" s="27">
        <f t="shared" ref="Q367" si="1198">(D367*L367+E367*K367+F367*L370+G367*K370)</f>
        <v>-7.429023113176731</v>
      </c>
      <c r="S367" s="24">
        <v>1</v>
      </c>
      <c r="T367" s="25">
        <v>0</v>
      </c>
      <c r="U367" s="26">
        <v>0</v>
      </c>
      <c r="V367" s="27">
        <f t="shared" ref="V367" si="1199">-1/($T$8*$B367)</f>
        <v>-7.429023113176731</v>
      </c>
      <c r="X367" s="24">
        <f t="shared" ref="X367" si="1200">N367*S367+P367*S370-O367*T367-Q367*T370</f>
        <v>-2.3489156115066407</v>
      </c>
      <c r="Y367" s="28">
        <f t="shared" ref="Y367" si="1201">(N367*T367+O367*S367+P367*T370+Q367*S370)</f>
        <v>0</v>
      </c>
      <c r="Z367" s="26">
        <f t="shared" ref="Z367" si="1202">N367*U367+P367*U370-O367*V367-Q367*V370</f>
        <v>0</v>
      </c>
      <c r="AA367" s="27">
        <f t="shared" ref="AA367" si="1203">(N367*V367+O367*U367+P367*V370+Q367*U370)</f>
        <v>10.021125255607759</v>
      </c>
      <c r="AB367" s="8"/>
      <c r="AC367" s="214">
        <f t="shared" ref="AC367" si="1204">20*LOG((2*$X$8)/(($X$8*X367+Z367+$Z$8*X370+Z370)^2+($X$8*Y367+AA367+$X$8*Y370+AA370)^2)^0.5)</f>
        <v>-14.535513684430247</v>
      </c>
      <c r="AE367" s="215">
        <f t="shared" ref="AE367" si="1205">((X367^2+Y367^2)/(X370^2+Y370^2))^0.5</f>
        <v>5.210686202072992</v>
      </c>
      <c r="AF367" s="105"/>
      <c r="AG367" s="45">
        <f t="shared" si="1138"/>
        <v>1.0674999999999817</v>
      </c>
      <c r="AH367" s="49">
        <f t="shared" si="1152"/>
        <v>-10.13242892911383</v>
      </c>
      <c r="AI367" s="50">
        <f t="shared" si="1153"/>
        <v>-89.523144373995706</v>
      </c>
      <c r="AJ367" s="51">
        <f t="shared" si="1154"/>
        <v>-10.13242892911383</v>
      </c>
      <c r="AK367" s="11">
        <f t="shared" si="1156"/>
        <v>-237.02442724149131</v>
      </c>
      <c r="AL367" s="50">
        <f t="shared" si="1181"/>
        <v>-4.1368566630177641</v>
      </c>
      <c r="AM367" s="32">
        <f t="shared" si="1155"/>
        <v>-0.440137796205336</v>
      </c>
    </row>
    <row r="368" spans="2:39" ht="18.649999999999999" customHeight="1" thickBot="1">
      <c r="D368" s="30"/>
      <c r="G368" s="31"/>
      <c r="I368" s="30"/>
      <c r="K368" s="239" t="s">
        <v>15</v>
      </c>
      <c r="L368" s="240"/>
      <c r="N368" s="30"/>
      <c r="P368" s="239" t="s">
        <v>17</v>
      </c>
      <c r="Q368" s="240"/>
      <c r="S368" s="30"/>
      <c r="V368" s="31"/>
      <c r="X368" s="30"/>
      <c r="AA368" s="31"/>
      <c r="AE368" s="216"/>
      <c r="AF368" s="105"/>
      <c r="AG368" s="45">
        <f t="shared" si="1138"/>
        <v>1.0679999999999816</v>
      </c>
      <c r="AH368" s="49">
        <f t="shared" si="1152"/>
        <v>-10.18364578162501</v>
      </c>
      <c r="AI368" s="50">
        <f t="shared" si="1153"/>
        <v>-89.641656587616438</v>
      </c>
      <c r="AJ368" s="51">
        <f t="shared" si="1154"/>
        <v>-10.18364578162501</v>
      </c>
      <c r="AK368" s="11">
        <f t="shared" si="1156"/>
        <v>-233.92276253644883</v>
      </c>
      <c r="AL368" s="50">
        <f t="shared" si="1181"/>
        <v>-4.0827224016218739</v>
      </c>
      <c r="AM368" s="32">
        <f t="shared" si="1155"/>
        <v>-0.43474493347767812</v>
      </c>
    </row>
    <row r="369" spans="2:39" ht="18.649999999999999" customHeight="1" thickBot="1">
      <c r="D369" s="235" t="s">
        <v>12</v>
      </c>
      <c r="E369" s="236"/>
      <c r="F369" s="237" t="s">
        <v>13</v>
      </c>
      <c r="G369" s="238"/>
      <c r="I369" s="235" t="s">
        <v>14</v>
      </c>
      <c r="J369" s="236"/>
      <c r="K369" s="241"/>
      <c r="L369" s="242"/>
      <c r="N369" s="235" t="s">
        <v>16</v>
      </c>
      <c r="O369" s="236"/>
      <c r="P369" s="241"/>
      <c r="Q369" s="242"/>
      <c r="S369" s="235" t="s">
        <v>12</v>
      </c>
      <c r="T369" s="236"/>
      <c r="U369" s="237" t="s">
        <v>13</v>
      </c>
      <c r="V369" s="238"/>
      <c r="X369" s="235" t="s">
        <v>16</v>
      </c>
      <c r="Y369" s="236"/>
      <c r="Z369" s="237" t="s">
        <v>17</v>
      </c>
      <c r="AA369" s="238"/>
      <c r="AB369" s="4"/>
      <c r="AC369" s="37" t="s">
        <v>71</v>
      </c>
      <c r="AE369" s="217" t="s">
        <v>72</v>
      </c>
      <c r="AF369" s="105"/>
      <c r="AG369" s="45">
        <f t="shared" si="1138"/>
        <v>1.0684999999999816</v>
      </c>
      <c r="AH369" s="49">
        <f t="shared" si="1152"/>
        <v>-10.234472183261605</v>
      </c>
      <c r="AI369" s="50">
        <f t="shared" si="1153"/>
        <v>-89.75861796888465</v>
      </c>
      <c r="AJ369" s="51">
        <f t="shared" si="1154"/>
        <v>-10.234472183261605</v>
      </c>
      <c r="AK369" s="11">
        <f t="shared" si="1156"/>
        <v>-230.88392826255401</v>
      </c>
      <c r="AL369" s="50">
        <f t="shared" si="1181"/>
        <v>-4.0296847381199585</v>
      </c>
      <c r="AM369" s="32">
        <f t="shared" si="1155"/>
        <v>-0.42946182905431041</v>
      </c>
    </row>
    <row r="370" spans="2:39" ht="18.649999999999999" customHeight="1" thickTop="1" thickBot="1">
      <c r="D370" s="24">
        <v>0</v>
      </c>
      <c r="E370" s="28">
        <v>0</v>
      </c>
      <c r="F370" s="26">
        <v>1</v>
      </c>
      <c r="G370" s="27">
        <v>0</v>
      </c>
      <c r="I370" s="24">
        <v>0</v>
      </c>
      <c r="J370" s="28">
        <f t="shared" ref="J370" si="1206">IF(0=(1-$J$8*$K$8*$B367^2),0,-1*(1-$J$8*$K$8*$B367^2)/($B367*$K$8))</f>
        <v>-0.45078815350119539</v>
      </c>
      <c r="K370" s="26">
        <v>1</v>
      </c>
      <c r="L370" s="27">
        <v>0</v>
      </c>
      <c r="N370" s="24">
        <f t="shared" ref="N370" si="1207">D370*I367+F370*I370-E370*J367-G370*J370</f>
        <v>0</v>
      </c>
      <c r="O370" s="28">
        <f t="shared" ref="O370" si="1208">(D370*J367+E370*I367+F370*J370+G370*I370)</f>
        <v>-0.45078815350119539</v>
      </c>
      <c r="P370" s="26">
        <f t="shared" ref="P370" si="1209">D370*K367+F370*K370-E370*L367-G370*L370</f>
        <v>1</v>
      </c>
      <c r="Q370" s="27">
        <f t="shared" ref="Q370" si="1210">(D370*L367+E370*K367+F370*L370+G370*K370)</f>
        <v>0</v>
      </c>
      <c r="S370" s="24">
        <v>0</v>
      </c>
      <c r="T370" s="28">
        <v>0</v>
      </c>
      <c r="U370" s="26">
        <v>1</v>
      </c>
      <c r="V370" s="27">
        <v>0</v>
      </c>
      <c r="X370" s="24">
        <f t="shared" ref="X370" si="1211">N370*S367+P370*S370-O370*T367-Q370*T370</f>
        <v>0</v>
      </c>
      <c r="Y370" s="28">
        <f t="shared" ref="Y370" si="1212">(N370*T367+O370*S367+P370*T370+Q370*S370)</f>
        <v>-0.45078815350119539</v>
      </c>
      <c r="Z370" s="26">
        <f t="shared" ref="Z370" si="1213">N370*U367+P370*U370-O370*V367-Q370*V370</f>
        <v>-2.3489156115066407</v>
      </c>
      <c r="AA370" s="27">
        <f t="shared" ref="AA370" si="1214">(N370*V367+O370*U367+P370*V370+Q370*U370)</f>
        <v>0</v>
      </c>
      <c r="AB370" s="8"/>
      <c r="AC370" s="39">
        <f t="shared" ref="AC370" si="1215">(180/PI())*ATAN(-1*(($X$8*Y367+AA367+$X$8*Y370+AA370)/($X$8*X367+Z367+$X$8*X370+Z370)))</f>
        <v>63.854771345024595</v>
      </c>
      <c r="AE370" s="218">
        <f t="shared" ref="AE370" si="1216">20*LOG(((($X$8*X367+Z367-$X$8*Y370-Z370)^2+($X$8*Y367+AA367-$X$8*Y370-AA370)^2)/(($X$8*X367+Z367+$X$8*X370+Z370)^2+($X$8*Y367+AA367+$X$8*Y370+AA370)^2))^0.5)</f>
        <v>-0.1475523956914237</v>
      </c>
      <c r="AF370" s="105"/>
      <c r="AG370" s="45">
        <f t="shared" si="1138"/>
        <v>1.0689999999999815</v>
      </c>
      <c r="AH370" s="49">
        <f t="shared" si="1152"/>
        <v>-10.284912743461824</v>
      </c>
      <c r="AI370" s="50">
        <f t="shared" si="1153"/>
        <v>-89.874059933015914</v>
      </c>
      <c r="AJ370" s="51">
        <f t="shared" si="1154"/>
        <v>-10.284912743461824</v>
      </c>
      <c r="AK370" s="11">
        <f t="shared" si="1156"/>
        <v>-227.90628240084865</v>
      </c>
      <c r="AL370" s="50">
        <f t="shared" si="1181"/>
        <v>-3.9777150138748159</v>
      </c>
      <c r="AM370" s="32">
        <f t="shared" si="1155"/>
        <v>-0.42428549033396107</v>
      </c>
    </row>
    <row r="371" spans="2:39" ht="18.649999999999999" customHeight="1">
      <c r="AE371" s="33"/>
      <c r="AF371" s="105"/>
      <c r="AG371" s="45">
        <f t="shared" si="1138"/>
        <v>1.0694999999999815</v>
      </c>
      <c r="AH371" s="49">
        <f t="shared" si="1152"/>
        <v>-10.334972002647538</v>
      </c>
      <c r="AI371" s="50">
        <f t="shared" si="1153"/>
        <v>-89.988013074216326</v>
      </c>
      <c r="AJ371" s="51">
        <f t="shared" si="1154"/>
        <v>-10.334972002647538</v>
      </c>
      <c r="AK371" s="11">
        <f t="shared" si="1156"/>
        <v>359775.011765339</v>
      </c>
      <c r="AL371" s="50">
        <f t="shared" si="1181"/>
        <v>-3.9272921236326996</v>
      </c>
      <c r="AM371" s="32">
        <f t="shared" si="1155"/>
        <v>-0.41921302586856357</v>
      </c>
    </row>
    <row r="372" spans="2:39" ht="18.649999999999999" customHeight="1" thickBot="1">
      <c r="E372" s="21" t="s">
        <v>0</v>
      </c>
      <c r="J372" s="21" t="s">
        <v>1</v>
      </c>
      <c r="O372" s="21" t="s">
        <v>2</v>
      </c>
      <c r="T372" s="21" t="s">
        <v>3</v>
      </c>
      <c r="Y372" s="21" t="s">
        <v>4</v>
      </c>
      <c r="AF372" s="105"/>
      <c r="AG372" s="45">
        <f t="shared" si="1138"/>
        <v>1.0699999999999814</v>
      </c>
      <c r="AH372" s="49">
        <f t="shared" si="1152"/>
        <v>-10.384654433204904</v>
      </c>
      <c r="AI372" s="50">
        <f t="shared" si="1153"/>
        <v>89.899492808433365</v>
      </c>
      <c r="AJ372" s="51">
        <f t="shared" si="1154"/>
        <v>-10.384654433204904</v>
      </c>
      <c r="AK372" s="11">
        <f t="shared" si="1156"/>
        <v>-222.12824479739939</v>
      </c>
      <c r="AL372" s="50">
        <f t="shared" si="1181"/>
        <v>-3.8768692333905839</v>
      </c>
      <c r="AM372" s="32">
        <f t="shared" si="1155"/>
        <v>-0.41424164131337526</v>
      </c>
    </row>
    <row r="373" spans="2:39" ht="18.649999999999999" customHeight="1" thickBot="1">
      <c r="B373" s="20"/>
      <c r="D373" s="235" t="s">
        <v>6</v>
      </c>
      <c r="E373" s="236"/>
      <c r="F373" s="237" t="s">
        <v>7</v>
      </c>
      <c r="G373" s="238"/>
      <c r="I373" s="235" t="s">
        <v>8</v>
      </c>
      <c r="J373" s="236"/>
      <c r="K373" s="237" t="s">
        <v>9</v>
      </c>
      <c r="L373" s="238"/>
      <c r="N373" s="235" t="s">
        <v>10</v>
      </c>
      <c r="O373" s="236"/>
      <c r="P373" s="237" t="s">
        <v>11</v>
      </c>
      <c r="Q373" s="238"/>
      <c r="S373" s="235" t="s">
        <v>6</v>
      </c>
      <c r="T373" s="236"/>
      <c r="U373" s="237" t="s">
        <v>7</v>
      </c>
      <c r="V373" s="238"/>
      <c r="X373" s="235" t="s">
        <v>10</v>
      </c>
      <c r="Y373" s="236"/>
      <c r="Z373" s="237" t="s">
        <v>11</v>
      </c>
      <c r="AA373" s="238"/>
      <c r="AB373" s="4"/>
      <c r="AC373" s="212" t="s">
        <v>70</v>
      </c>
      <c r="AE373" s="213" t="s">
        <v>37</v>
      </c>
      <c r="AF373" s="105"/>
      <c r="AG373" s="45">
        <f t="shared" si="1138"/>
        <v>1.0704999999999814</v>
      </c>
      <c r="AH373" s="49">
        <f t="shared" si="1152"/>
        <v>-10.433964440467275</v>
      </c>
      <c r="AI373" s="50">
        <f t="shared" si="1153"/>
        <v>89.788428686034678</v>
      </c>
      <c r="AJ373" s="51">
        <f t="shared" si="1154"/>
        <v>-10.433964440467275</v>
      </c>
      <c r="AK373" s="11">
        <f t="shared" si="1156"/>
        <v>-219.32482040645169</v>
      </c>
      <c r="AL373" s="50">
        <f t="shared" si="1181"/>
        <v>-3.8279402474378301</v>
      </c>
      <c r="AM373" s="32">
        <f t="shared" si="1155"/>
        <v>-0.4093686355633972</v>
      </c>
    </row>
    <row r="374" spans="2:39" ht="18.649999999999999" customHeight="1" thickTop="1" thickBot="1">
      <c r="B374" s="40">
        <f t="shared" ref="B374" si="1217">B367+$E$5</f>
        <v>0.92499999999999727</v>
      </c>
      <c r="D374" s="24">
        <v>1</v>
      </c>
      <c r="E374" s="25">
        <v>0</v>
      </c>
      <c r="F374" s="26">
        <v>0</v>
      </c>
      <c r="G374" s="27">
        <f t="shared" ref="G374" si="1218">-1/($E$8*$B374)</f>
        <v>-7.4250074250074469</v>
      </c>
      <c r="I374" s="24">
        <v>1</v>
      </c>
      <c r="J374" s="28">
        <v>0</v>
      </c>
      <c r="K374" s="26">
        <v>0</v>
      </c>
      <c r="L374" s="27">
        <v>0</v>
      </c>
      <c r="N374" s="24">
        <f t="shared" ref="N374" si="1219">D374*I374+F374*I377-E374*J374-G374*J377</f>
        <v>-2.3388752451204171</v>
      </c>
      <c r="O374" s="28">
        <f t="shared" ref="O374" si="1220">(D374*J374+E374*I374+F374*J377+G374*I377)</f>
        <v>0</v>
      </c>
      <c r="P374" s="26">
        <f t="shared" ref="P374" si="1221">D374*K374+F374*K377-E374*L374-G374*L377</f>
        <v>0</v>
      </c>
      <c r="Q374" s="27">
        <f t="shared" ref="Q374" si="1222">(D374*L374+E374*K374+F374*L377+G374*K377)</f>
        <v>-7.4250074250074469</v>
      </c>
      <c r="S374" s="24">
        <v>1</v>
      </c>
      <c r="T374" s="25">
        <v>0</v>
      </c>
      <c r="U374" s="26">
        <v>0</v>
      </c>
      <c r="V374" s="27">
        <f t="shared" ref="V374" si="1223">-1/($T$8*$B374)</f>
        <v>-7.4250074250074469</v>
      </c>
      <c r="X374" s="24">
        <f t="shared" ref="X374" si="1224">N374*S374+P374*S377-O374*T374-Q374*T377</f>
        <v>-2.3388752451204171</v>
      </c>
      <c r="Y374" s="28">
        <f t="shared" ref="Y374" si="1225">(N374*T374+O374*S374+P374*T377+Q374*S377)</f>
        <v>0</v>
      </c>
      <c r="Z374" s="26">
        <f t="shared" ref="Z374" si="1226">N374*U374+P374*U377-O374*V374-Q374*V377</f>
        <v>0</v>
      </c>
      <c r="AA374" s="27">
        <f t="shared" ref="AA374" si="1227">(N374*V374+O374*U374+P374*V377+Q374*U377)</f>
        <v>9.9411586361777609</v>
      </c>
      <c r="AB374" s="8"/>
      <c r="AC374" s="214">
        <f t="shared" ref="AC374" si="1228">20*LOG((2*$X$8)/(($X$8*X374+Z374+$Z$8*X377+Z377)^2+($X$8*Y374+AA374+$X$8*Y377+AA377)^2)^0.5)</f>
        <v>-14.47039831720935</v>
      </c>
      <c r="AE374" s="215">
        <f t="shared" ref="AE374" si="1229">((X374^2+Y374^2)/(X377^2+Y377^2))^0.5</f>
        <v>5.2012024368280629</v>
      </c>
      <c r="AF374" s="105"/>
      <c r="AG374" s="45">
        <f t="shared" si="1138"/>
        <v>1.0709999999999813</v>
      </c>
      <c r="AH374" s="49">
        <f t="shared" si="1152"/>
        <v>-10.482906363698472</v>
      </c>
      <c r="AI374" s="50">
        <f t="shared" si="1153"/>
        <v>89.678766275831464</v>
      </c>
      <c r="AJ374" s="51">
        <f t="shared" si="1154"/>
        <v>-10.482906363698472</v>
      </c>
      <c r="AK374" s="11">
        <f t="shared" si="1156"/>
        <v>-216.57651558919153</v>
      </c>
      <c r="AL374" s="50">
        <f t="shared" si="1181"/>
        <v>-3.7799732795282188</v>
      </c>
      <c r="AM374" s="32">
        <f t="shared" si="1155"/>
        <v>-0.40459139706649938</v>
      </c>
    </row>
    <row r="375" spans="2:39" ht="18.649999999999999" customHeight="1" thickBot="1">
      <c r="D375" s="30"/>
      <c r="G375" s="31"/>
      <c r="I375" s="30"/>
      <c r="K375" s="239" t="s">
        <v>15</v>
      </c>
      <c r="L375" s="240"/>
      <c r="N375" s="30"/>
      <c r="P375" s="239" t="s">
        <v>17</v>
      </c>
      <c r="Q375" s="240"/>
      <c r="S375" s="30"/>
      <c r="V375" s="31"/>
      <c r="X375" s="30"/>
      <c r="AA375" s="31"/>
      <c r="AE375" s="216"/>
      <c r="AF375" s="105"/>
      <c r="AG375" s="45">
        <f t="shared" si="1138"/>
        <v>1.0714999999999812</v>
      </c>
      <c r="AH375" s="49">
        <f t="shared" si="1152"/>
        <v>-10.53148447707507</v>
      </c>
      <c r="AI375" s="50">
        <f t="shared" si="1153"/>
        <v>89.57047801803688</v>
      </c>
      <c r="AJ375" s="51">
        <f t="shared" si="1154"/>
        <v>-10.53148447707507</v>
      </c>
      <c r="AK375" s="11">
        <f t="shared" si="1156"/>
        <v>-213.88192909028672</v>
      </c>
      <c r="AL375" s="50">
        <f t="shared" si="1181"/>
        <v>-3.7329438731425437</v>
      </c>
      <c r="AM375" s="32">
        <f t="shared" si="1155"/>
        <v>-0.39990740030419569</v>
      </c>
    </row>
    <row r="376" spans="2:39" ht="18.649999999999999" customHeight="1" thickBot="1">
      <c r="D376" s="235" t="s">
        <v>12</v>
      </c>
      <c r="E376" s="236"/>
      <c r="F376" s="237" t="s">
        <v>13</v>
      </c>
      <c r="G376" s="238"/>
      <c r="I376" s="235" t="s">
        <v>14</v>
      </c>
      <c r="J376" s="236"/>
      <c r="K376" s="241"/>
      <c r="L376" s="242"/>
      <c r="N376" s="235" t="s">
        <v>16</v>
      </c>
      <c r="O376" s="236"/>
      <c r="P376" s="241"/>
      <c r="Q376" s="242"/>
      <c r="S376" s="235" t="s">
        <v>12</v>
      </c>
      <c r="T376" s="236"/>
      <c r="U376" s="237" t="s">
        <v>13</v>
      </c>
      <c r="V376" s="238"/>
      <c r="X376" s="235" t="s">
        <v>16</v>
      </c>
      <c r="Y376" s="236"/>
      <c r="Z376" s="237" t="s">
        <v>17</v>
      </c>
      <c r="AA376" s="238"/>
      <c r="AB376" s="4"/>
      <c r="AC376" s="37" t="s">
        <v>71</v>
      </c>
      <c r="AE376" s="217" t="s">
        <v>72</v>
      </c>
      <c r="AF376" s="105"/>
      <c r="AG376" s="45">
        <f t="shared" si="1138"/>
        <v>1.0719999999999812</v>
      </c>
      <c r="AH376" s="49">
        <f t="shared" si="1152"/>
        <v>-10.579702990666435</v>
      </c>
      <c r="AI376" s="50">
        <f t="shared" si="1153"/>
        <v>89.463537053491748</v>
      </c>
      <c r="AJ376" s="51">
        <f t="shared" si="1154"/>
        <v>-10.579702990666435</v>
      </c>
      <c r="AK376" s="11">
        <f t="shared" si="1156"/>
        <v>-211.23970274026701</v>
      </c>
      <c r="AL376" s="50">
        <f t="shared" si="1181"/>
        <v>-3.6868283237517474</v>
      </c>
      <c r="AM376" s="32">
        <f t="shared" si="1155"/>
        <v>-0.39531420243137649</v>
      </c>
    </row>
    <row r="377" spans="2:39" ht="18.649999999999999" customHeight="1" thickTop="1" thickBot="1">
      <c r="D377" s="24">
        <v>0</v>
      </c>
      <c r="E377" s="28">
        <v>0</v>
      </c>
      <c r="F377" s="26">
        <v>1</v>
      </c>
      <c r="G377" s="27">
        <v>0</v>
      </c>
      <c r="I377" s="24">
        <v>0</v>
      </c>
      <c r="J377" s="28">
        <f t="shared" ref="J377" si="1230">IF(0=(1-$J$8*$K$8*$B374^2),0,-1*(1-$J$8*$K$8*$B374^2)/($B374*$K$8))</f>
        <v>-0.44967971801281648</v>
      </c>
      <c r="K377" s="26">
        <v>1</v>
      </c>
      <c r="L377" s="27">
        <v>0</v>
      </c>
      <c r="N377" s="24">
        <f t="shared" ref="N377" si="1231">D377*I374+F377*I377-E377*J374-G377*J377</f>
        <v>0</v>
      </c>
      <c r="O377" s="28">
        <f t="shared" ref="O377" si="1232">(D377*J374+E377*I374+F377*J377+G377*I377)</f>
        <v>-0.44967971801281648</v>
      </c>
      <c r="P377" s="26">
        <f t="shared" ref="P377" si="1233">D377*K374+F377*K377-E377*L374-G377*L377</f>
        <v>1</v>
      </c>
      <c r="Q377" s="27">
        <f t="shared" ref="Q377" si="1234">(D377*L374+E377*K374+F377*L377+G377*K377)</f>
        <v>0</v>
      </c>
      <c r="S377" s="24">
        <v>0</v>
      </c>
      <c r="T377" s="28">
        <v>0</v>
      </c>
      <c r="U377" s="26">
        <v>1</v>
      </c>
      <c r="V377" s="27">
        <v>0</v>
      </c>
      <c r="X377" s="24">
        <f t="shared" ref="X377" si="1235">N377*S374+P377*S377-O377*T374-Q377*T377</f>
        <v>0</v>
      </c>
      <c r="Y377" s="28">
        <f t="shared" ref="Y377" si="1236">(N377*T374+O377*S374+P377*T377+Q377*S377)</f>
        <v>-0.44967971801281648</v>
      </c>
      <c r="Z377" s="26">
        <f t="shared" ref="Z377" si="1237">N377*U374+P377*U377-O377*V374-Q377*V377</f>
        <v>-2.3388752451204171</v>
      </c>
      <c r="AA377" s="27">
        <f t="shared" ref="AA377" si="1238">(N377*V374+O377*U374+P377*V377+Q377*U377)</f>
        <v>0</v>
      </c>
      <c r="AB377" s="8"/>
      <c r="AC377" s="39">
        <f t="shared" ref="AC377" si="1239">(180/PI())*ATAN(-1*(($X$8*Y374+AA374+$X$8*Y377+AA377)/($X$8*X374+Z374+$X$8*X377+Z377)))</f>
        <v>63.764223672059487</v>
      </c>
      <c r="AE377" s="218">
        <f t="shared" ref="AE377" si="1240">20*LOG(((($X$8*X374+Z374-$X$8*Y377-Z377)^2+($X$8*Y374+AA374-$X$8*Y377-AA377)^2)/(($X$8*X374+Z374+$X$8*X377+Z377)^2+($X$8*Y374+AA374+$X$8*Y377+AA377)^2))^0.5)</f>
        <v>-0.14986033316209757</v>
      </c>
      <c r="AF377" s="105"/>
      <c r="AG377" s="45">
        <f t="shared" si="1138"/>
        <v>1.0724999999999811</v>
      </c>
      <c r="AH377" s="49">
        <f t="shared" si="1152"/>
        <v>-10.627566051411206</v>
      </c>
      <c r="AI377" s="50">
        <f t="shared" si="1153"/>
        <v>89.357917202121627</v>
      </c>
      <c r="AJ377" s="51">
        <f t="shared" si="1154"/>
        <v>-10.627566051411206</v>
      </c>
      <c r="AK377" s="11">
        <f t="shared" si="1156"/>
        <v>-208.64851992240031</v>
      </c>
      <c r="AL377" s="50">
        <f t="shared" si="1181"/>
        <v>-3.641603652058869</v>
      </c>
      <c r="AM377" s="32">
        <f t="shared" si="1155"/>
        <v>-0.39080944006706375</v>
      </c>
    </row>
    <row r="378" spans="2:39" ht="18.649999999999999" customHeight="1">
      <c r="AE378" s="33"/>
      <c r="AF378" s="105"/>
      <c r="AG378" s="45">
        <f t="shared" si="1138"/>
        <v>1.0729999999999811</v>
      </c>
      <c r="AH378" s="49">
        <f t="shared" si="1152"/>
        <v>-10.675077744089087</v>
      </c>
      <c r="AI378" s="50">
        <f t="shared" si="1153"/>
        <v>89.253592942160438</v>
      </c>
      <c r="AJ378" s="51">
        <f t="shared" si="1154"/>
        <v>-10.675077744089087</v>
      </c>
      <c r="AK378" s="11">
        <f t="shared" si="1156"/>
        <v>-206.107104101045</v>
      </c>
      <c r="AL378" s="50">
        <f t="shared" si="1181"/>
        <v>-3.5972475783139424</v>
      </c>
      <c r="AM378" s="32">
        <f t="shared" si="1155"/>
        <v>-0.38639082622846077</v>
      </c>
    </row>
    <row r="379" spans="2:39" ht="18.649999999999999" customHeight="1" thickBot="1">
      <c r="E379" s="21" t="s">
        <v>0</v>
      </c>
      <c r="J379" s="21" t="s">
        <v>1</v>
      </c>
      <c r="O379" s="21" t="s">
        <v>2</v>
      </c>
      <c r="T379" s="21" t="s">
        <v>3</v>
      </c>
      <c r="Y379" s="21" t="s">
        <v>4</v>
      </c>
      <c r="AF379" s="105"/>
      <c r="AG379" s="45">
        <f t="shared" si="1138"/>
        <v>1.073499999999981</v>
      </c>
      <c r="AH379" s="49">
        <f t="shared" si="1152"/>
        <v>-10.722242092287201</v>
      </c>
      <c r="AI379" s="50">
        <f t="shared" si="1153"/>
        <v>89.150539390109927</v>
      </c>
      <c r="AJ379" s="51">
        <f t="shared" si="1154"/>
        <v>-10.722242092287201</v>
      </c>
      <c r="AK379" s="11">
        <f t="shared" si="1156"/>
        <v>-203.61421740758456</v>
      </c>
      <c r="AL379" s="50">
        <f t="shared" si="1181"/>
        <v>-3.5537384976339039</v>
      </c>
      <c r="AM379" s="32">
        <f t="shared" si="1155"/>
        <v>-0.38205614740108618</v>
      </c>
    </row>
    <row r="380" spans="2:39" ht="18.649999999999999" customHeight="1" thickBot="1">
      <c r="B380" s="20"/>
      <c r="D380" s="235" t="s">
        <v>6</v>
      </c>
      <c r="E380" s="236"/>
      <c r="F380" s="237" t="s">
        <v>7</v>
      </c>
      <c r="G380" s="238"/>
      <c r="I380" s="235" t="s">
        <v>8</v>
      </c>
      <c r="J380" s="236"/>
      <c r="K380" s="237" t="s">
        <v>9</v>
      </c>
      <c r="L380" s="238"/>
      <c r="N380" s="235" t="s">
        <v>10</v>
      </c>
      <c r="O380" s="236"/>
      <c r="P380" s="237" t="s">
        <v>11</v>
      </c>
      <c r="Q380" s="238"/>
      <c r="S380" s="235" t="s">
        <v>6</v>
      </c>
      <c r="T380" s="236"/>
      <c r="U380" s="237" t="s">
        <v>7</v>
      </c>
      <c r="V380" s="238"/>
      <c r="X380" s="235" t="s">
        <v>10</v>
      </c>
      <c r="Y380" s="236"/>
      <c r="Z380" s="237" t="s">
        <v>11</v>
      </c>
      <c r="AA380" s="238"/>
      <c r="AB380" s="4"/>
      <c r="AC380" s="212" t="s">
        <v>70</v>
      </c>
      <c r="AE380" s="213" t="s">
        <v>37</v>
      </c>
      <c r="AF380" s="105"/>
      <c r="AG380" s="45">
        <f t="shared" si="1138"/>
        <v>1.073999999999981</v>
      </c>
      <c r="AH380" s="49">
        <f t="shared" si="1152"/>
        <v>-10.769063059359782</v>
      </c>
      <c r="AI380" s="50">
        <f t="shared" si="1153"/>
        <v>89.048732281406146</v>
      </c>
      <c r="AJ380" s="51">
        <f t="shared" si="1154"/>
        <v>-10.769063059359782</v>
      </c>
      <c r="AK380" s="11">
        <f t="shared" si="1156"/>
        <v>-201.16865928306368</v>
      </c>
      <c r="AL380" s="50">
        <f t="shared" si="1181"/>
        <v>-3.5110554563121164</v>
      </c>
      <c r="AM380" s="32">
        <f t="shared" si="1155"/>
        <v>-0.37780326073827131</v>
      </c>
    </row>
    <row r="381" spans="2:39" ht="18.649999999999999" customHeight="1" thickTop="1" thickBot="1">
      <c r="B381" s="40">
        <f t="shared" ref="B381" si="1241">B374+$E$5</f>
        <v>0.92549999999999721</v>
      </c>
      <c r="D381" s="24">
        <v>1</v>
      </c>
      <c r="E381" s="25">
        <v>0</v>
      </c>
      <c r="F381" s="26">
        <v>0</v>
      </c>
      <c r="G381" s="27">
        <f t="shared" ref="G381" si="1242">-1/($E$8*$B381)</f>
        <v>-7.4209960757772979</v>
      </c>
      <c r="I381" s="24">
        <v>1</v>
      </c>
      <c r="J381" s="28">
        <v>0</v>
      </c>
      <c r="K381" s="26">
        <v>0</v>
      </c>
      <c r="L381" s="27">
        <v>0</v>
      </c>
      <c r="N381" s="24">
        <f t="shared" ref="N381" si="1243">D381*I381+F381*I384-E381*J381-G381*J384</f>
        <v>-2.3288511472171685</v>
      </c>
      <c r="O381" s="28">
        <f t="shared" ref="O381" si="1244">(D381*J381+E381*I381+F381*J384+G381*I384)</f>
        <v>0</v>
      </c>
      <c r="P381" s="26">
        <f t="shared" ref="P381" si="1245">D381*K381+F381*K384-E381*L381-G381*L384</f>
        <v>0</v>
      </c>
      <c r="Q381" s="27">
        <f t="shared" ref="Q381" si="1246">(D381*L381+E381*K381+F381*L384+G381*K384)</f>
        <v>-7.4209960757772979</v>
      </c>
      <c r="S381" s="24">
        <v>1</v>
      </c>
      <c r="T381" s="25">
        <v>0</v>
      </c>
      <c r="U381" s="26">
        <v>0</v>
      </c>
      <c r="V381" s="27">
        <f t="shared" ref="V381" si="1247">-1/($T$8*$B381)</f>
        <v>-7.4209960757772979</v>
      </c>
      <c r="X381" s="24">
        <f t="shared" ref="X381" si="1248">N381*S381+P381*S384-O381*T381-Q381*T384</f>
        <v>-2.3288511472171685</v>
      </c>
      <c r="Y381" s="28">
        <f t="shared" ref="Y381" si="1249">(N381*T381+O381*S381+P381*T384+Q381*S384)</f>
        <v>0</v>
      </c>
      <c r="Z381" s="26">
        <f t="shared" ref="Z381" si="1250">N381*U381+P381*U384-O381*V381-Q381*V384</f>
        <v>0</v>
      </c>
      <c r="AA381" s="27">
        <f t="shared" ref="AA381" si="1251">(N381*V381+O381*U381+P381*V384+Q381*U384)</f>
        <v>9.8613991487907686</v>
      </c>
      <c r="AB381" s="8"/>
      <c r="AC381" s="214">
        <f t="shared" ref="AC381" si="1252">20*LOG((2*$X$8)/(($X$8*X381+Z381+$Z$8*X384+Z384)^2+($X$8*Y381+AA381+$X$8*Y384+AA384)^2)^0.5)</f>
        <v>-14.404978235637094</v>
      </c>
      <c r="AE381" s="215">
        <f t="shared" ref="AE381" si="1253">((X381^2+Y381^2)/(X384^2+Y384^2))^0.5</f>
        <v>5.1916996165526026</v>
      </c>
      <c r="AF381" s="105"/>
      <c r="AG381" s="45">
        <f t="shared" si="1138"/>
        <v>1.0744999999999809</v>
      </c>
      <c r="AH381" s="49">
        <f t="shared" si="1152"/>
        <v>-10.815544549380757</v>
      </c>
      <c r="AI381" s="50">
        <f t="shared" si="1153"/>
        <v>88.948147951764625</v>
      </c>
      <c r="AJ381" s="51">
        <f t="shared" si="1154"/>
        <v>-10.815544549380757</v>
      </c>
      <c r="AK381" s="11">
        <f t="shared" si="1156"/>
        <v>-198.76926517351791</v>
      </c>
      <c r="AL381" s="50">
        <f t="shared" si="1181"/>
        <v>-3.4691781290475854</v>
      </c>
      <c r="AM381" s="32">
        <f t="shared" si="1155"/>
        <v>-0.37363009138349529</v>
      </c>
    </row>
    <row r="382" spans="2:39" ht="18.649999999999999" customHeight="1" thickBot="1">
      <c r="D382" s="30"/>
      <c r="G382" s="31"/>
      <c r="I382" s="30"/>
      <c r="K382" s="239" t="s">
        <v>15</v>
      </c>
      <c r="L382" s="240"/>
      <c r="N382" s="30"/>
      <c r="P382" s="239" t="s">
        <v>17</v>
      </c>
      <c r="Q382" s="240"/>
      <c r="S382" s="30"/>
      <c r="V382" s="31"/>
      <c r="X382" s="30"/>
      <c r="AA382" s="31"/>
      <c r="AE382" s="216"/>
      <c r="AF382" s="105"/>
      <c r="AG382" s="45">
        <f t="shared" si="1138"/>
        <v>1.0749999999999809</v>
      </c>
      <c r="AH382" s="49">
        <f t="shared" si="1152"/>
        <v>-10.861690408088194</v>
      </c>
      <c r="AI382" s="50">
        <f t="shared" si="1153"/>
        <v>88.848763319177877</v>
      </c>
      <c r="AJ382" s="51">
        <f t="shared" si="1154"/>
        <v>-10.861690408088194</v>
      </c>
      <c r="AK382" s="11">
        <f t="shared" si="1156"/>
        <v>-196.41490527720183</v>
      </c>
      <c r="AL382" s="50">
        <f t="shared" si="1181"/>
        <v>-3.4280867970799571</v>
      </c>
      <c r="AM382" s="32">
        <f t="shared" si="1155"/>
        <v>-0.36953462990954844</v>
      </c>
    </row>
    <row r="383" spans="2:39" ht="18.649999999999999" customHeight="1" thickBot="1">
      <c r="D383" s="235" t="s">
        <v>12</v>
      </c>
      <c r="E383" s="236"/>
      <c r="F383" s="237" t="s">
        <v>13</v>
      </c>
      <c r="G383" s="238"/>
      <c r="I383" s="235" t="s">
        <v>14</v>
      </c>
      <c r="J383" s="236"/>
      <c r="K383" s="241"/>
      <c r="L383" s="242"/>
      <c r="N383" s="235" t="s">
        <v>16</v>
      </c>
      <c r="O383" s="236"/>
      <c r="P383" s="241"/>
      <c r="Q383" s="242"/>
      <c r="S383" s="235" t="s">
        <v>12</v>
      </c>
      <c r="T383" s="236"/>
      <c r="U383" s="237" t="s">
        <v>13</v>
      </c>
      <c r="V383" s="238"/>
      <c r="X383" s="235" t="s">
        <v>16</v>
      </c>
      <c r="Y383" s="236"/>
      <c r="Z383" s="237" t="s">
        <v>17</v>
      </c>
      <c r="AA383" s="238"/>
      <c r="AB383" s="4"/>
      <c r="AC383" s="37" t="s">
        <v>71</v>
      </c>
      <c r="AE383" s="217" t="s">
        <v>72</v>
      </c>
      <c r="AF383" s="105"/>
      <c r="AG383" s="45">
        <f t="shared" si="1138"/>
        <v>1.0754999999999808</v>
      </c>
      <c r="AH383" s="49">
        <f t="shared" si="1152"/>
        <v>-10.907504423820216</v>
      </c>
      <c r="AI383" s="50">
        <f t="shared" si="1153"/>
        <v>88.750555866539287</v>
      </c>
      <c r="AJ383" s="51">
        <f t="shared" si="1154"/>
        <v>-10.907504423820216</v>
      </c>
      <c r="AK383" s="11">
        <f t="shared" si="1156"/>
        <v>-194.10448334019043</v>
      </c>
      <c r="AL383" s="50">
        <f t="shared" si="1181"/>
        <v>-3.3877623271688035</v>
      </c>
      <c r="AM383" s="32">
        <f t="shared" si="1155"/>
        <v>-0.3655149298687777</v>
      </c>
    </row>
    <row r="384" spans="2:39" ht="18.649999999999999" customHeight="1" thickTop="1" thickBot="1">
      <c r="D384" s="24">
        <v>0</v>
      </c>
      <c r="E384" s="28">
        <v>0</v>
      </c>
      <c r="F384" s="26">
        <v>1</v>
      </c>
      <c r="G384" s="27">
        <v>0</v>
      </c>
      <c r="I384" s="24">
        <v>0</v>
      </c>
      <c r="J384" s="28">
        <f t="shared" ref="J384" si="1254">IF(0=(1-$J$8*$K$8*$B381^2),0,-1*(1-$J$8*$K$8*$B381^2)/($B381*$K$8))</f>
        <v>-0.44857201287072429</v>
      </c>
      <c r="K384" s="26">
        <v>1</v>
      </c>
      <c r="L384" s="27">
        <v>0</v>
      </c>
      <c r="N384" s="24">
        <f t="shared" ref="N384" si="1255">D384*I381+F384*I384-E384*J381-G384*J384</f>
        <v>0</v>
      </c>
      <c r="O384" s="28">
        <f t="shared" ref="O384" si="1256">(D384*J381+E384*I381+F384*J384+G384*I384)</f>
        <v>-0.44857201287072429</v>
      </c>
      <c r="P384" s="26">
        <f t="shared" ref="P384" si="1257">D384*K381+F384*K384-E384*L381-G384*L384</f>
        <v>1</v>
      </c>
      <c r="Q384" s="27">
        <f t="shared" ref="Q384" si="1258">(D384*L381+E384*K381+F384*L384+G384*K384)</f>
        <v>0</v>
      </c>
      <c r="S384" s="24">
        <v>0</v>
      </c>
      <c r="T384" s="28">
        <v>0</v>
      </c>
      <c r="U384" s="26">
        <v>1</v>
      </c>
      <c r="V384" s="27">
        <v>0</v>
      </c>
      <c r="X384" s="24">
        <f t="shared" ref="X384" si="1259">N384*S381+P384*S384-O384*T381-Q384*T384</f>
        <v>0</v>
      </c>
      <c r="Y384" s="28">
        <f t="shared" ref="Y384" si="1260">(N384*T381+O384*S381+P384*T384+Q384*S384)</f>
        <v>-0.44857201287072429</v>
      </c>
      <c r="Z384" s="26">
        <f t="shared" ref="Z384" si="1261">N384*U381+P384*U384-O384*V381-Q384*V384</f>
        <v>-2.3288511472171685</v>
      </c>
      <c r="AA384" s="27">
        <f t="shared" ref="AA384" si="1262">(N384*V381+O384*U381+P384*V384+Q384*U384)</f>
        <v>0</v>
      </c>
      <c r="AB384" s="8"/>
      <c r="AC384" s="39">
        <f t="shared" ref="AC384" si="1263">(180/PI())*ATAN(-1*(($X$8*Y381+AA381+$X$8*Y384+AA384)/($X$8*X381+Z381+$X$8*X384+Z384)))</f>
        <v>63.672643495624499</v>
      </c>
      <c r="AE384" s="218">
        <f t="shared" ref="AE384" si="1264">20*LOG(((($X$8*X381+Z381-$X$8*Y384-Z384)^2+($X$8*Y381+AA381-$X$8*Y384-AA384)^2)/(($X$8*X381+Z381+$X$8*X384+Z384)^2+($X$8*Y381+AA381+$X$8*Y384+AA384)^2))^0.5)</f>
        <v>-0.15221573785255543</v>
      </c>
      <c r="AF384" s="105"/>
      <c r="AG384" s="45">
        <f t="shared" si="1138"/>
        <v>1.0759999999999807</v>
      </c>
      <c r="AH384" s="49">
        <f t="shared" si="1152"/>
        <v>-10.952990328441706</v>
      </c>
      <c r="AI384" s="50">
        <f t="shared" si="1153"/>
        <v>88.653503624869202</v>
      </c>
      <c r="AJ384" s="51">
        <f t="shared" si="1154"/>
        <v>-10.952990328441706</v>
      </c>
      <c r="AK384" s="11">
        <f t="shared" si="1156"/>
        <v>-191.83693549921779</v>
      </c>
      <c r="AL384" s="50">
        <f t="shared" si="1181"/>
        <v>-3.3481861513973423</v>
      </c>
      <c r="AM384" s="32">
        <f t="shared" si="1155"/>
        <v>-0.3615691054489486</v>
      </c>
    </row>
    <row r="385" spans="2:39" ht="18.649999999999999" customHeight="1">
      <c r="AE385" s="33"/>
      <c r="AF385" s="105"/>
      <c r="AG385" s="45">
        <f t="shared" si="1138"/>
        <v>1.0764999999999807</v>
      </c>
      <c r="AH385" s="49">
        <f t="shared" si="1152"/>
        <v>-10.998151798261322</v>
      </c>
      <c r="AI385" s="50">
        <f t="shared" si="1153"/>
        <v>88.557585157119604</v>
      </c>
      <c r="AJ385" s="51">
        <f t="shared" si="1154"/>
        <v>-10.998151798261322</v>
      </c>
      <c r="AK385" s="11">
        <f t="shared" si="1156"/>
        <v>-189.61122916964925</v>
      </c>
      <c r="AL385" s="50">
        <f t="shared" si="1181"/>
        <v>-3.3093402477638927</v>
      </c>
      <c r="AM385" s="32">
        <f t="shared" si="1155"/>
        <v>-0.35769532922963948</v>
      </c>
    </row>
    <row r="386" spans="2:39" ht="18.649999999999999" customHeight="1" thickBot="1">
      <c r="E386" s="21" t="s">
        <v>0</v>
      </c>
      <c r="J386" s="21" t="s">
        <v>1</v>
      </c>
      <c r="O386" s="21" t="s">
        <v>2</v>
      </c>
      <c r="T386" s="21" t="s">
        <v>3</v>
      </c>
      <c r="Y386" s="21" t="s">
        <v>4</v>
      </c>
      <c r="AF386" s="105"/>
      <c r="AG386" s="45">
        <f t="shared" si="1138"/>
        <v>1.0769999999999806</v>
      </c>
      <c r="AH386" s="49">
        <f t="shared" si="1152"/>
        <v>-11.042992454938382</v>
      </c>
      <c r="AI386" s="50">
        <f t="shared" si="1153"/>
        <v>88.46277954253479</v>
      </c>
      <c r="AJ386" s="51">
        <f t="shared" si="1154"/>
        <v>-11.042992454938382</v>
      </c>
      <c r="AK386" s="11">
        <f t="shared" si="1156"/>
        <v>-187.42636197568817</v>
      </c>
      <c r="AL386" s="50">
        <f t="shared" si="1181"/>
        <v>-3.271207121510463</v>
      </c>
      <c r="AM386" s="32">
        <f t="shared" si="1155"/>
        <v>-0.35389183003425695</v>
      </c>
    </row>
    <row r="387" spans="2:39" ht="18.649999999999999" customHeight="1" thickBot="1">
      <c r="B387" s="20"/>
      <c r="D387" s="235" t="s">
        <v>6</v>
      </c>
      <c r="E387" s="236"/>
      <c r="F387" s="237" t="s">
        <v>7</v>
      </c>
      <c r="G387" s="238"/>
      <c r="I387" s="235" t="s">
        <v>8</v>
      </c>
      <c r="J387" s="236"/>
      <c r="K387" s="237" t="s">
        <v>9</v>
      </c>
      <c r="L387" s="238"/>
      <c r="N387" s="235" t="s">
        <v>10</v>
      </c>
      <c r="O387" s="236"/>
      <c r="P387" s="237" t="s">
        <v>11</v>
      </c>
      <c r="Q387" s="238"/>
      <c r="S387" s="235" t="s">
        <v>6</v>
      </c>
      <c r="T387" s="236"/>
      <c r="U387" s="237" t="s">
        <v>7</v>
      </c>
      <c r="V387" s="238"/>
      <c r="X387" s="235" t="s">
        <v>10</v>
      </c>
      <c r="Y387" s="236"/>
      <c r="Z387" s="237" t="s">
        <v>11</v>
      </c>
      <c r="AA387" s="238"/>
      <c r="AB387" s="4"/>
      <c r="AC387" s="212" t="s">
        <v>70</v>
      </c>
      <c r="AE387" s="213" t="s">
        <v>37</v>
      </c>
      <c r="AF387" s="105"/>
      <c r="AG387" s="45">
        <f t="shared" si="1138"/>
        <v>1.0774999999999806</v>
      </c>
      <c r="AH387" s="49">
        <f t="shared" si="1152"/>
        <v>-11.087515866379295</v>
      </c>
      <c r="AI387" s="50">
        <f t="shared" si="1153"/>
        <v>88.369066361546956</v>
      </c>
      <c r="AJ387" s="51">
        <f t="shared" si="1154"/>
        <v>-11.087515866379295</v>
      </c>
      <c r="AK387" s="11">
        <f t="shared" si="1156"/>
        <v>-185.28136072244814</v>
      </c>
      <c r="AL387" s="50">
        <f t="shared" si="1181"/>
        <v>-3.2337697871820197</v>
      </c>
      <c r="AM387" s="32">
        <f t="shared" si="1155"/>
        <v>-0.35015689087314311</v>
      </c>
    </row>
    <row r="388" spans="2:39" ht="18.649999999999999" customHeight="1" thickTop="1" thickBot="1">
      <c r="B388" s="40">
        <f t="shared" ref="B388" si="1265">B381+$E$5</f>
        <v>0.92599999999999716</v>
      </c>
      <c r="D388" s="24">
        <v>1</v>
      </c>
      <c r="E388" s="25">
        <v>0</v>
      </c>
      <c r="F388" s="26">
        <v>0</v>
      </c>
      <c r="G388" s="27">
        <f t="shared" ref="G388" si="1266">-1/($E$8*$B388)</f>
        <v>-7.4169890584577631</v>
      </c>
      <c r="I388" s="24">
        <v>1</v>
      </c>
      <c r="J388" s="28">
        <v>0</v>
      </c>
      <c r="K388" s="26">
        <v>0</v>
      </c>
      <c r="L388" s="27">
        <v>0</v>
      </c>
      <c r="N388" s="24">
        <f t="shared" ref="N388" si="1267">D388*I388+F388*I391-E388*J388-G388*J391</f>
        <v>-2.31884328266927</v>
      </c>
      <c r="O388" s="28">
        <f t="shared" ref="O388" si="1268">(D388*J388+E388*I388+F388*J391+G388*I391)</f>
        <v>0</v>
      </c>
      <c r="P388" s="26">
        <f t="shared" ref="P388" si="1269">D388*K388+F388*K391-E388*L388-G388*L391</f>
        <v>0</v>
      </c>
      <c r="Q388" s="27">
        <f t="shared" ref="Q388" si="1270">(D388*L388+E388*K388+F388*L391+G388*K391)</f>
        <v>-7.4169890584577631</v>
      </c>
      <c r="S388" s="24">
        <v>1</v>
      </c>
      <c r="T388" s="25">
        <v>0</v>
      </c>
      <c r="U388" s="26">
        <v>0</v>
      </c>
      <c r="V388" s="27">
        <f t="shared" ref="V388" si="1271">-1/($T$8*$B388)</f>
        <v>-7.4169890584577631</v>
      </c>
      <c r="X388" s="24">
        <f t="shared" ref="X388" si="1272">N388*S388+P388*S391-O388*T388-Q388*T391</f>
        <v>-2.31884328266927</v>
      </c>
      <c r="Y388" s="28">
        <f t="shared" ref="Y388" si="1273">(N388*T388+O388*S388+P388*T391+Q388*S391)</f>
        <v>0</v>
      </c>
      <c r="Z388" s="26">
        <f t="shared" ref="Z388" si="1274">N388*U388+P388*U391-O388*V388-Q388*V391</f>
        <v>0</v>
      </c>
      <c r="AA388" s="27">
        <f t="shared" ref="AA388" si="1275">(N388*V388+O388*U388+P388*V391+Q388*U391)</f>
        <v>9.7818461973784956</v>
      </c>
      <c r="AB388" s="8"/>
      <c r="AC388" s="214">
        <f t="shared" ref="AC388" si="1276">20*LOG((2*$X$8)/(($X$8*X388+Z388+$Z$8*X391+Z391)^2+($X$8*Y388+AA388+$X$8*Y391+AA391)^2)^0.5)</f>
        <v>-14.339250018050841</v>
      </c>
      <c r="AE388" s="215">
        <f t="shared" ref="AE388" si="1277">((X388^2+Y388^2)/(X391^2+Y391^2))^0.5</f>
        <v>5.1821775814625468</v>
      </c>
      <c r="AF388" s="105"/>
      <c r="AG388" s="45">
        <f t="shared" si="1138"/>
        <v>1.0779999999999805</v>
      </c>
      <c r="AH388" s="49">
        <f t="shared" si="1152"/>
        <v>-11.131725547623077</v>
      </c>
      <c r="AI388" s="50">
        <f t="shared" si="1153"/>
        <v>88.276425681185742</v>
      </c>
      <c r="AJ388" s="51">
        <f t="shared" si="1154"/>
        <v>-11.131725547623077</v>
      </c>
      <c r="AK388" s="11">
        <f t="shared" si="1156"/>
        <v>-183.17528040716155</v>
      </c>
      <c r="AL388" s="50">
        <f t="shared" si="1181"/>
        <v>-3.1970117513688283</v>
      </c>
      <c r="AM388" s="32">
        <f t="shared" si="1155"/>
        <v>-0.34648884697334492</v>
      </c>
    </row>
    <row r="389" spans="2:39" ht="18.649999999999999" customHeight="1" thickBot="1">
      <c r="D389" s="30"/>
      <c r="G389" s="31"/>
      <c r="I389" s="30"/>
      <c r="K389" s="239" t="s">
        <v>15</v>
      </c>
      <c r="L389" s="240"/>
      <c r="N389" s="30"/>
      <c r="P389" s="239" t="s">
        <v>17</v>
      </c>
      <c r="Q389" s="240"/>
      <c r="S389" s="30"/>
      <c r="V389" s="31"/>
      <c r="X389" s="30"/>
      <c r="AA389" s="31"/>
      <c r="AE389" s="216"/>
      <c r="AF389" s="105"/>
      <c r="AG389" s="45">
        <f t="shared" si="1138"/>
        <v>1.0784999999999805</v>
      </c>
      <c r="AH389" s="49">
        <f t="shared" si="1152"/>
        <v>-11.175624961715771</v>
      </c>
      <c r="AI389" s="50">
        <f t="shared" si="1153"/>
        <v>88.184838040982171</v>
      </c>
      <c r="AJ389" s="51">
        <f t="shared" si="1154"/>
        <v>-11.175624961715771</v>
      </c>
      <c r="AK389" s="11">
        <f t="shared" si="1156"/>
        <v>-181.1072032683598</v>
      </c>
      <c r="AL389" s="50">
        <f t="shared" si="1181"/>
        <v>-3.160916996111514</v>
      </c>
      <c r="AM389" s="32">
        <f t="shared" si="1155"/>
        <v>-0.34288608389100206</v>
      </c>
    </row>
    <row r="390" spans="2:39" ht="18.649999999999999" customHeight="1" thickBot="1">
      <c r="D390" s="235" t="s">
        <v>12</v>
      </c>
      <c r="E390" s="236"/>
      <c r="F390" s="237" t="s">
        <v>13</v>
      </c>
      <c r="G390" s="238"/>
      <c r="I390" s="235" t="s">
        <v>14</v>
      </c>
      <c r="J390" s="236"/>
      <c r="K390" s="241"/>
      <c r="L390" s="242"/>
      <c r="N390" s="235" t="s">
        <v>16</v>
      </c>
      <c r="O390" s="236"/>
      <c r="P390" s="241"/>
      <c r="Q390" s="242"/>
      <c r="S390" s="235" t="s">
        <v>12</v>
      </c>
      <c r="T390" s="236"/>
      <c r="U390" s="237" t="s">
        <v>13</v>
      </c>
      <c r="V390" s="238"/>
      <c r="X390" s="235" t="s">
        <v>16</v>
      </c>
      <c r="Y390" s="236"/>
      <c r="Z390" s="237" t="s">
        <v>17</v>
      </c>
      <c r="AA390" s="238"/>
      <c r="AB390" s="4"/>
      <c r="AC390" s="37" t="s">
        <v>71</v>
      </c>
      <c r="AE390" s="217" t="s">
        <v>72</v>
      </c>
      <c r="AF390" s="105"/>
      <c r="AG390" s="45">
        <f t="shared" si="1138"/>
        <v>1.0789999999999804</v>
      </c>
      <c r="AH390" s="49">
        <f t="shared" si="1152"/>
        <v>-11.219217520573551</v>
      </c>
      <c r="AI390" s="50">
        <f t="shared" si="1153"/>
        <v>88.094284439348002</v>
      </c>
      <c r="AJ390" s="51">
        <f t="shared" si="1154"/>
        <v>-11.219217520573551</v>
      </c>
      <c r="AK390" s="11">
        <f t="shared" si="1156"/>
        <v>-179.07623787083634</v>
      </c>
      <c r="AL390" s="50">
        <f t="shared" si="1181"/>
        <v>-3.1254699629306542</v>
      </c>
      <c r="AM390" s="32">
        <f t="shared" si="1155"/>
        <v>-0.33934703570237634</v>
      </c>
    </row>
    <row r="391" spans="2:39" ht="18.649999999999999" customHeight="1" thickTop="1" thickBot="1">
      <c r="D391" s="24">
        <v>0</v>
      </c>
      <c r="E391" s="28">
        <v>0</v>
      </c>
      <c r="F391" s="26">
        <v>1</v>
      </c>
      <c r="G391" s="27">
        <v>0</v>
      </c>
      <c r="I391" s="24">
        <v>0</v>
      </c>
      <c r="J391" s="28">
        <f t="shared" ref="J391" si="1278">IF(0=(1-$J$8*$K$8*$B388^2),0,-1*(1-$J$8*$K$8*$B388^2)/($B388*$K$8))</f>
        <v>-0.44746503689185257</v>
      </c>
      <c r="K391" s="26">
        <v>1</v>
      </c>
      <c r="L391" s="27">
        <v>0</v>
      </c>
      <c r="N391" s="24">
        <f t="shared" ref="N391" si="1279">D391*I388+F391*I391-E391*J388-G391*J391</f>
        <v>0</v>
      </c>
      <c r="O391" s="28">
        <f t="shared" ref="O391" si="1280">(D391*J388+E391*I388+F391*J391+G391*I391)</f>
        <v>-0.44746503689185257</v>
      </c>
      <c r="P391" s="26">
        <f t="shared" ref="P391" si="1281">D391*K388+F391*K391-E391*L388-G391*L391</f>
        <v>1</v>
      </c>
      <c r="Q391" s="27">
        <f t="shared" ref="Q391" si="1282">(D391*L388+E391*K388+F391*L391+G391*K391)</f>
        <v>0</v>
      </c>
      <c r="S391" s="24">
        <v>0</v>
      </c>
      <c r="T391" s="28">
        <v>0</v>
      </c>
      <c r="U391" s="26">
        <v>1</v>
      </c>
      <c r="V391" s="27">
        <v>0</v>
      </c>
      <c r="X391" s="24">
        <f t="shared" ref="X391" si="1283">N391*S388+P391*S391-O391*T388-Q391*T391</f>
        <v>0</v>
      </c>
      <c r="Y391" s="28">
        <f t="shared" ref="Y391" si="1284">(N391*T388+O391*S388+P391*T391+Q391*S391)</f>
        <v>-0.44746503689185257</v>
      </c>
      <c r="Z391" s="26">
        <f t="shared" ref="Z391" si="1285">N391*U388+P391*U391-O391*V388-Q391*V391</f>
        <v>-2.31884328266927</v>
      </c>
      <c r="AA391" s="27">
        <f t="shared" ref="AA391" si="1286">(N391*V388+O391*U388+P391*V391+Q391*U391)</f>
        <v>0</v>
      </c>
      <c r="AB391" s="8"/>
      <c r="AC391" s="39">
        <f t="shared" ref="AC391" si="1287">(180/PI())*ATAN(-1*(($X$8*Y388+AA388+$X$8*Y391+AA391)/($X$8*X388+Z388+$X$8*X391+Z391)))</f>
        <v>63.580011842085099</v>
      </c>
      <c r="AE391" s="218">
        <f t="shared" ref="AE391" si="1288">20*LOG(((($X$8*X388+Z388-$X$8*Y391-Z391)^2+($X$8*Y388+AA388-$X$8*Y391-AA391)^2)/(($X$8*X388+Z388+$X$8*X391+Z391)^2+($X$8*Y388+AA388+$X$8*Y391+AA391)^2))^0.5)</f>
        <v>-0.15461985438219814</v>
      </c>
      <c r="AF391" s="105"/>
      <c r="AG391" s="45">
        <f t="shared" si="1138"/>
        <v>1.0794999999999804</v>
      </c>
      <c r="AH391" s="49">
        <f t="shared" si="1152"/>
        <v>-11.262506585834196</v>
      </c>
      <c r="AI391" s="50">
        <f t="shared" si="1153"/>
        <v>88.004746320412593</v>
      </c>
      <c r="AJ391" s="51">
        <f t="shared" si="1154"/>
        <v>-11.262506585834196</v>
      </c>
      <c r="AK391" s="11">
        <f t="shared" si="1156"/>
        <v>-177.08151822568215</v>
      </c>
      <c r="AL391" s="50">
        <f t="shared" si="1181"/>
        <v>-3.0906555374685007</v>
      </c>
      <c r="AM391" s="32">
        <f t="shared" si="1155"/>
        <v>-0.33587018326987655</v>
      </c>
    </row>
    <row r="392" spans="2:39" ht="18.649999999999999" customHeight="1">
      <c r="AE392" s="33"/>
      <c r="AF392" s="105"/>
      <c r="AG392" s="45">
        <f t="shared" si="1138"/>
        <v>1.0799999999999803</v>
      </c>
      <c r="AH392" s="49">
        <f t="shared" si="1152"/>
        <v>-11.305495469696851</v>
      </c>
      <c r="AI392" s="50">
        <f t="shared" si="1153"/>
        <v>87.916205561299762</v>
      </c>
      <c r="AJ392" s="51">
        <f t="shared" si="1154"/>
        <v>-11.305495469696851</v>
      </c>
      <c r="AK392" s="11">
        <f t="shared" si="1156"/>
        <v>-175.12220294360301</v>
      </c>
      <c r="AL392" s="50">
        <f t="shared" si="1181"/>
        <v>-3.0564590347115779</v>
      </c>
      <c r="AM392" s="32">
        <f t="shared" si="1155"/>
        <v>-0.33245405257955962</v>
      </c>
    </row>
    <row r="393" spans="2:39" ht="18.649999999999999" customHeight="1" thickBot="1">
      <c r="E393" s="21" t="s">
        <v>0</v>
      </c>
      <c r="J393" s="21" t="s">
        <v>1</v>
      </c>
      <c r="O393" s="21" t="s">
        <v>2</v>
      </c>
      <c r="T393" s="21" t="s">
        <v>3</v>
      </c>
      <c r="Y393" s="21" t="s">
        <v>4</v>
      </c>
      <c r="AF393" s="105"/>
      <c r="AG393" s="45">
        <f t="shared" si="1138"/>
        <v>1.0804999999999803</v>
      </c>
      <c r="AH393" s="49">
        <f t="shared" si="1152"/>
        <v>-11.348187435749892</v>
      </c>
      <c r="AI393" s="50">
        <f t="shared" si="1153"/>
        <v>87.82864445982797</v>
      </c>
      <c r="AJ393" s="51">
        <f t="shared" si="1154"/>
        <v>-11.348187435749892</v>
      </c>
      <c r="AK393" s="11">
        <f t="shared" si="1156"/>
        <v>-173.19747441958586</v>
      </c>
      <c r="AL393" s="50">
        <f t="shared" si="1181"/>
        <v>-3.0228661847604283</v>
      </c>
      <c r="AM393" s="32">
        <f t="shared" si="1155"/>
        <v>-0.32909721314675622</v>
      </c>
    </row>
    <row r="394" spans="2:39" ht="18.649999999999999" customHeight="1" thickBot="1">
      <c r="B394" s="20"/>
      <c r="D394" s="235" t="s">
        <v>6</v>
      </c>
      <c r="E394" s="236"/>
      <c r="F394" s="237" t="s">
        <v>7</v>
      </c>
      <c r="G394" s="238"/>
      <c r="I394" s="235" t="s">
        <v>8</v>
      </c>
      <c r="J394" s="236"/>
      <c r="K394" s="237" t="s">
        <v>9</v>
      </c>
      <c r="L394" s="238"/>
      <c r="N394" s="235" t="s">
        <v>10</v>
      </c>
      <c r="O394" s="236"/>
      <c r="P394" s="237" t="s">
        <v>11</v>
      </c>
      <c r="Q394" s="238"/>
      <c r="S394" s="235" t="s">
        <v>6</v>
      </c>
      <c r="T394" s="236"/>
      <c r="U394" s="237" t="s">
        <v>7</v>
      </c>
      <c r="V394" s="238"/>
      <c r="X394" s="235" t="s">
        <v>10</v>
      </c>
      <c r="Y394" s="236"/>
      <c r="Z394" s="237" t="s">
        <v>11</v>
      </c>
      <c r="AA394" s="238"/>
      <c r="AB394" s="4"/>
      <c r="AC394" s="212" t="s">
        <v>70</v>
      </c>
      <c r="AE394" s="213" t="s">
        <v>37</v>
      </c>
      <c r="AF394" s="105"/>
      <c r="AG394" s="45">
        <f t="shared" si="1138"/>
        <v>1.0809999999999802</v>
      </c>
      <c r="AH394" s="49">
        <f t="shared" si="1152"/>
        <v>-11.390585699786866</v>
      </c>
      <c r="AI394" s="50">
        <f t="shared" si="1153"/>
        <v>87.742045722618187</v>
      </c>
      <c r="AJ394" s="51">
        <f t="shared" si="1154"/>
        <v>-11.390585699786866</v>
      </c>
      <c r="AK394" s="11">
        <f t="shared" si="1156"/>
        <v>-171.30653804845974</v>
      </c>
      <c r="AL394" s="50">
        <f t="shared" si="1181"/>
        <v>-2.9898631191385636</v>
      </c>
      <c r="AM394" s="32">
        <f t="shared" si="1155"/>
        <v>-0.3257982764867195</v>
      </c>
    </row>
    <row r="395" spans="2:39" ht="18.649999999999999" customHeight="1" thickTop="1" thickBot="1">
      <c r="B395" s="40">
        <f t="shared" ref="B395" si="1289">B388+$E$5</f>
        <v>0.9264999999999971</v>
      </c>
      <c r="D395" s="24">
        <v>1</v>
      </c>
      <c r="E395" s="25">
        <v>0</v>
      </c>
      <c r="F395" s="26">
        <v>0</v>
      </c>
      <c r="G395" s="27">
        <f t="shared" ref="G395" si="1290">-1/($E$8*$B395)</f>
        <v>-7.412986366035498</v>
      </c>
      <c r="I395" s="24">
        <v>1</v>
      </c>
      <c r="J395" s="28">
        <v>0</v>
      </c>
      <c r="K395" s="26">
        <v>0</v>
      </c>
      <c r="L395" s="27">
        <v>0</v>
      </c>
      <c r="N395" s="24">
        <f t="shared" ref="N395" si="1291">D395*I395+F395*I398-E395*J395-G395*J398</f>
        <v>-2.3088516164438579</v>
      </c>
      <c r="O395" s="28">
        <f t="shared" ref="O395" si="1292">(D395*J395+E395*I395+F395*J398+G395*I398)</f>
        <v>0</v>
      </c>
      <c r="P395" s="26">
        <f t="shared" ref="P395" si="1293">D395*K395+F395*K398-E395*L395-G395*L398</f>
        <v>0</v>
      </c>
      <c r="Q395" s="27">
        <f t="shared" ref="Q395" si="1294">(D395*L395+E395*K395+F395*L398+G395*K398)</f>
        <v>-7.412986366035498</v>
      </c>
      <c r="S395" s="24">
        <v>1</v>
      </c>
      <c r="T395" s="25">
        <v>0</v>
      </c>
      <c r="U395" s="26">
        <v>0</v>
      </c>
      <c r="V395" s="27">
        <f t="shared" ref="V395" si="1295">-1/($T$8*$B395)</f>
        <v>-7.412986366035498</v>
      </c>
      <c r="X395" s="24">
        <f t="shared" ref="X395" si="1296">N395*S395+P395*S398-O395*T395-Q395*T398</f>
        <v>-2.3088516164438579</v>
      </c>
      <c r="Y395" s="28">
        <f t="shared" ref="Y395" si="1297">(N395*T395+O395*S395+P395*T398+Q395*S398)</f>
        <v>0</v>
      </c>
      <c r="Z395" s="26">
        <f t="shared" ref="Z395" si="1298">N395*U395+P395*U398-O395*V395-Q395*V398</f>
        <v>0</v>
      </c>
      <c r="AA395" s="27">
        <f t="shared" ref="AA395" si="1299">(N395*V395+O395*U395+P395*V398+Q395*U398)</f>
        <v>9.702499187861843</v>
      </c>
      <c r="AB395" s="8"/>
      <c r="AC395" s="214">
        <f t="shared" ref="AC395" si="1300">20*LOG((2*$X$8)/(($X$8*X395+Z395+$Z$8*X398+Z398)^2+($X$8*Y395+AA395+$X$8*Y398+AA398)^2)^0.5)</f>
        <v>-14.273210191717139</v>
      </c>
      <c r="AE395" s="215">
        <f t="shared" ref="AE395" si="1301">((X395^2+Y395^2)/(X398^2+Y398^2))^0.5</f>
        <v>5.1726361704584285</v>
      </c>
      <c r="AF395" s="105"/>
      <c r="AG395" s="45">
        <f t="shared" si="1138"/>
        <v>1.0814999999999801</v>
      </c>
      <c r="AH395" s="49">
        <f t="shared" si="1152"/>
        <v>-11.432693430610312</v>
      </c>
      <c r="AI395" s="50">
        <f t="shared" si="1153"/>
        <v>87.656392453593966</v>
      </c>
      <c r="AJ395" s="51">
        <f t="shared" si="1154"/>
        <v>-11.432693430610312</v>
      </c>
      <c r="AK395" s="11">
        <f t="shared" si="1156"/>
        <v>-169.44862146995823</v>
      </c>
      <c r="AL395" s="50">
        <f t="shared" si="1181"/>
        <v>-2.957436357616325</v>
      </c>
      <c r="AM395" s="32">
        <f t="shared" si="1155"/>
        <v>-0.32255589464724843</v>
      </c>
    </row>
    <row r="396" spans="2:39" ht="18.649999999999999" customHeight="1" thickBot="1">
      <c r="D396" s="30"/>
      <c r="G396" s="31"/>
      <c r="I396" s="30"/>
      <c r="K396" s="239" t="s">
        <v>15</v>
      </c>
      <c r="L396" s="240"/>
      <c r="N396" s="30"/>
      <c r="P396" s="239" t="s">
        <v>17</v>
      </c>
      <c r="Q396" s="240"/>
      <c r="S396" s="30"/>
      <c r="V396" s="31"/>
      <c r="X396" s="30"/>
      <c r="AA396" s="31"/>
      <c r="AE396" s="216"/>
      <c r="AF396" s="105"/>
      <c r="AG396" s="45">
        <f t="shared" si="1138"/>
        <v>1.0819999999999801</v>
      </c>
      <c r="AH396" s="49">
        <f t="shared" si="1152"/>
        <v>-11.474513750823514</v>
      </c>
      <c r="AI396" s="50">
        <f t="shared" si="1153"/>
        <v>87.571668142858996</v>
      </c>
      <c r="AJ396" s="51">
        <f t="shared" si="1154"/>
        <v>-11.474513750823514</v>
      </c>
      <c r="AK396" s="11">
        <f t="shared" si="1156"/>
        <v>-167.62297384106688</v>
      </c>
      <c r="AL396" s="50">
        <f t="shared" si="1181"/>
        <v>-2.9255727955109432</v>
      </c>
      <c r="AM396" s="32">
        <f t="shared" si="1155"/>
        <v>-0.31936875880049015</v>
      </c>
    </row>
    <row r="397" spans="2:39" ht="18.649999999999999" customHeight="1" thickBot="1">
      <c r="D397" s="235" t="s">
        <v>12</v>
      </c>
      <c r="E397" s="236"/>
      <c r="F397" s="237" t="s">
        <v>13</v>
      </c>
      <c r="G397" s="238"/>
      <c r="I397" s="235" t="s">
        <v>14</v>
      </c>
      <c r="J397" s="236"/>
      <c r="K397" s="241"/>
      <c r="L397" s="242"/>
      <c r="N397" s="235" t="s">
        <v>16</v>
      </c>
      <c r="O397" s="236"/>
      <c r="P397" s="241"/>
      <c r="Q397" s="242"/>
      <c r="S397" s="235" t="s">
        <v>12</v>
      </c>
      <c r="T397" s="236"/>
      <c r="U397" s="237" t="s">
        <v>13</v>
      </c>
      <c r="V397" s="238"/>
      <c r="X397" s="235" t="s">
        <v>16</v>
      </c>
      <c r="Y397" s="236"/>
      <c r="Z397" s="237" t="s">
        <v>17</v>
      </c>
      <c r="AA397" s="238"/>
      <c r="AB397" s="4"/>
      <c r="AC397" s="37" t="s">
        <v>71</v>
      </c>
      <c r="AE397" s="217" t="s">
        <v>72</v>
      </c>
      <c r="AF397" s="105"/>
      <c r="AG397" s="45">
        <f t="shared" si="1138"/>
        <v>1.08249999999998</v>
      </c>
      <c r="AH397" s="49">
        <f t="shared" si="1152"/>
        <v>-11.516049737610089</v>
      </c>
      <c r="AI397" s="50">
        <f t="shared" si="1153"/>
        <v>87.487856655938472</v>
      </c>
      <c r="AJ397" s="51">
        <f t="shared" si="1154"/>
        <v>-11.516049737610089</v>
      </c>
      <c r="AK397" s="11">
        <f t="shared" si="1156"/>
        <v>-165.82886513636603</v>
      </c>
      <c r="AL397" s="50">
        <f t="shared" si="1181"/>
        <v>-2.8942596914752223</v>
      </c>
      <c r="AM397" s="32">
        <f t="shared" si="1155"/>
        <v>-0.31623559789122485</v>
      </c>
    </row>
    <row r="398" spans="2:39" ht="18.649999999999999" customHeight="1" thickTop="1" thickBot="1">
      <c r="D398" s="24">
        <v>0</v>
      </c>
      <c r="E398" s="28">
        <v>0</v>
      </c>
      <c r="F398" s="26">
        <v>1</v>
      </c>
      <c r="G398" s="27">
        <v>0</v>
      </c>
      <c r="I398" s="24">
        <v>0</v>
      </c>
      <c r="J398" s="28">
        <f t="shared" ref="J398" si="1302">IF(0=(1-$J$8*$K$8*$B395^2),0,-1*(1-$J$8*$K$8*$B395^2)/($B395*$K$8))</f>
        <v>-0.44635878889568881</v>
      </c>
      <c r="K398" s="26">
        <v>1</v>
      </c>
      <c r="L398" s="27">
        <v>0</v>
      </c>
      <c r="N398" s="24">
        <f t="shared" ref="N398" si="1303">D398*I395+F398*I398-E398*J395-G398*J398</f>
        <v>0</v>
      </c>
      <c r="O398" s="28">
        <f t="shared" ref="O398" si="1304">(D398*J395+E398*I395+F398*J398+G398*I398)</f>
        <v>-0.44635878889568881</v>
      </c>
      <c r="P398" s="26">
        <f t="shared" ref="P398" si="1305">D398*K395+F398*K398-E398*L395-G398*L398</f>
        <v>1</v>
      </c>
      <c r="Q398" s="27">
        <f t="shared" ref="Q398" si="1306">(D398*L395+E398*K395+F398*L398+G398*K398)</f>
        <v>0</v>
      </c>
      <c r="S398" s="24">
        <v>0</v>
      </c>
      <c r="T398" s="28">
        <v>0</v>
      </c>
      <c r="U398" s="26">
        <v>1</v>
      </c>
      <c r="V398" s="27">
        <v>0</v>
      </c>
      <c r="X398" s="24">
        <f t="shared" ref="X398" si="1307">N398*S395+P398*S398-O398*T395-Q398*T398</f>
        <v>0</v>
      </c>
      <c r="Y398" s="28">
        <f t="shared" ref="Y398" si="1308">(N398*T395+O398*S395+P398*T398+Q398*S398)</f>
        <v>-0.44635878889568881</v>
      </c>
      <c r="Z398" s="26">
        <f t="shared" ref="Z398" si="1309">N398*U395+P398*U398-O398*V395-Q398*V398</f>
        <v>-2.3088516164438579</v>
      </c>
      <c r="AA398" s="27">
        <f t="shared" ref="AA398" si="1310">(N398*V395+O398*U395+P398*V398+Q398*U398)</f>
        <v>0</v>
      </c>
      <c r="AB398" s="8"/>
      <c r="AC398" s="39">
        <f t="shared" ref="AC398" si="1311">(180/PI())*ATAN(-1*(($X$8*Y395+AA395+$X$8*Y398+AA398)/($X$8*X395+Z395+$X$8*X398+Z398)))</f>
        <v>63.486309279753939</v>
      </c>
      <c r="AE398" s="218">
        <f t="shared" ref="AE398" si="1312">20*LOG(((($X$8*X395+Z395-$X$8*Y398-Z398)^2+($X$8*Y395+AA395-$X$8*Y398-AA398)^2)/(($X$8*X395+Z395+$X$8*X398+Z398)^2+($X$8*Y395+AA395+$X$8*Y398+AA398)^2))^0.5)</f>
        <v>-0.15707396737014223</v>
      </c>
      <c r="AF398" s="105"/>
      <c r="AG398" s="45">
        <f t="shared" si="1138"/>
        <v>1.08299999999998</v>
      </c>
      <c r="AH398" s="49">
        <f t="shared" si="1152"/>
        <v>-11.557304423501479</v>
      </c>
      <c r="AI398" s="50">
        <f t="shared" si="1153"/>
        <v>87.404942223370298</v>
      </c>
      <c r="AJ398" s="51">
        <f t="shared" si="1154"/>
        <v>-11.557304423501479</v>
      </c>
      <c r="AK398" s="11">
        <f t="shared" si="1156"/>
        <v>-164.06558547307202</v>
      </c>
      <c r="AL398" s="50">
        <f t="shared" si="1181"/>
        <v>-2.8634846557172851</v>
      </c>
      <c r="AM398" s="32">
        <f t="shared" si="1155"/>
        <v>-0.31315517733904008</v>
      </c>
    </row>
    <row r="399" spans="2:39" ht="18.649999999999999" customHeight="1">
      <c r="AE399" s="33"/>
      <c r="AF399" s="105"/>
      <c r="AG399" s="45">
        <f t="shared" si="1138"/>
        <v>1.0834999999999799</v>
      </c>
      <c r="AH399" s="49">
        <f t="shared" si="1152"/>
        <v>-11.598280797132272</v>
      </c>
      <c r="AI399" s="50">
        <f t="shared" si="1153"/>
        <v>87.322909430633771</v>
      </c>
      <c r="AJ399" s="51">
        <f t="shared" si="1154"/>
        <v>-11.598280797132272</v>
      </c>
      <c r="AK399" s="11">
        <f t="shared" si="1156"/>
        <v>-162.33244446151585</v>
      </c>
      <c r="AL399" s="50">
        <f t="shared" si="1181"/>
        <v>-2.8332356386642852</v>
      </c>
      <c r="AM399" s="32">
        <f t="shared" si="1155"/>
        <v>-0.31012629779200879</v>
      </c>
    </row>
    <row r="400" spans="2:39" ht="18.649999999999999" customHeight="1" thickBot="1">
      <c r="E400" s="21" t="s">
        <v>0</v>
      </c>
      <c r="J400" s="21" t="s">
        <v>1</v>
      </c>
      <c r="O400" s="21" t="s">
        <v>2</v>
      </c>
      <c r="T400" s="21" t="s">
        <v>3</v>
      </c>
      <c r="Y400" s="21" t="s">
        <v>4</v>
      </c>
      <c r="AF400" s="105"/>
      <c r="AG400" s="45">
        <f t="shared" si="1138"/>
        <v>1.0839999999999799</v>
      </c>
      <c r="AH400" s="49">
        <f t="shared" si="1152"/>
        <v>-11.638981803983356</v>
      </c>
      <c r="AI400" s="50">
        <f t="shared" si="1153"/>
        <v>87.241743208403022</v>
      </c>
      <c r="AJ400" s="51">
        <f t="shared" si="1154"/>
        <v>-11.638981803983356</v>
      </c>
      <c r="AK400" s="11">
        <f t="shared" si="1156"/>
        <v>-160.62877057952454</v>
      </c>
      <c r="AL400" s="50">
        <f t="shared" si="1181"/>
        <v>-2.8035009200433034</v>
      </c>
      <c r="AM400" s="32">
        <f t="shared" si="1155"/>
        <v>-0.307147793929544</v>
      </c>
    </row>
    <row r="401" spans="2:39" ht="18.649999999999999" customHeight="1" thickBot="1">
      <c r="B401" s="20"/>
      <c r="D401" s="235" t="s">
        <v>6</v>
      </c>
      <c r="E401" s="236"/>
      <c r="F401" s="237" t="s">
        <v>7</v>
      </c>
      <c r="G401" s="238"/>
      <c r="I401" s="235" t="s">
        <v>8</v>
      </c>
      <c r="J401" s="236"/>
      <c r="K401" s="237" t="s">
        <v>9</v>
      </c>
      <c r="L401" s="238"/>
      <c r="N401" s="235" t="s">
        <v>10</v>
      </c>
      <c r="O401" s="236"/>
      <c r="P401" s="237" t="s">
        <v>11</v>
      </c>
      <c r="Q401" s="238"/>
      <c r="S401" s="235" t="s">
        <v>6</v>
      </c>
      <c r="T401" s="236"/>
      <c r="U401" s="237" t="s">
        <v>7</v>
      </c>
      <c r="V401" s="238"/>
      <c r="X401" s="235" t="s">
        <v>10</v>
      </c>
      <c r="Y401" s="236"/>
      <c r="Z401" s="237" t="s">
        <v>11</v>
      </c>
      <c r="AA401" s="238"/>
      <c r="AB401" s="4"/>
      <c r="AC401" s="212" t="s">
        <v>70</v>
      </c>
      <c r="AE401" s="213" t="s">
        <v>37</v>
      </c>
      <c r="AF401" s="105"/>
      <c r="AG401" s="45">
        <f t="shared" si="1138"/>
        <v>1.0844999999999798</v>
      </c>
      <c r="AH401" s="49">
        <f t="shared" si="1152"/>
        <v>-11.679410347113159</v>
      </c>
      <c r="AI401" s="50">
        <f t="shared" si="1153"/>
        <v>87.161428823113269</v>
      </c>
      <c r="AJ401" s="51">
        <f t="shared" si="1154"/>
        <v>-11.679410347113159</v>
      </c>
      <c r="AK401" s="11">
        <f t="shared" si="1156"/>
        <v>-158.95391056874405</v>
      </c>
      <c r="AL401" s="50">
        <f t="shared" si="1181"/>
        <v>-2.7742690983451959</v>
      </c>
      <c r="AM401" s="32">
        <f t="shared" si="1155"/>
        <v>-0.30421853331222565</v>
      </c>
    </row>
    <row r="402" spans="2:39" ht="18.649999999999999" customHeight="1" thickTop="1" thickBot="1">
      <c r="B402" s="40">
        <f t="shared" ref="B402" si="1313">B395+$E$5</f>
        <v>0.92699999999999705</v>
      </c>
      <c r="D402" s="24">
        <v>1</v>
      </c>
      <c r="E402" s="25">
        <v>0</v>
      </c>
      <c r="F402" s="26">
        <v>0</v>
      </c>
      <c r="G402" s="27">
        <f t="shared" ref="G402" si="1314">-1/($E$8*$B402)</f>
        <v>-7.4089879915122872</v>
      </c>
      <c r="I402" s="24">
        <v>1</v>
      </c>
      <c r="J402" s="28">
        <v>0</v>
      </c>
      <c r="K402" s="26">
        <v>0</v>
      </c>
      <c r="L402" s="27">
        <v>0</v>
      </c>
      <c r="N402" s="24">
        <f t="shared" ref="N402" si="1315">D402*I402+F402*I405-E402*J402-G402*J405</f>
        <v>-2.298876113602522</v>
      </c>
      <c r="O402" s="28">
        <f t="shared" ref="O402" si="1316">(D402*J402+E402*I402+F402*J405+G402*I405)</f>
        <v>0</v>
      </c>
      <c r="P402" s="26">
        <f t="shared" ref="P402" si="1317">D402*K402+F402*K405-E402*L402-G402*L405</f>
        <v>0</v>
      </c>
      <c r="Q402" s="27">
        <f t="shared" ref="Q402" si="1318">(D402*L402+E402*K402+F402*L405+G402*K405)</f>
        <v>-7.4089879915122872</v>
      </c>
      <c r="S402" s="24">
        <v>1</v>
      </c>
      <c r="T402" s="25">
        <v>0</v>
      </c>
      <c r="U402" s="26">
        <v>0</v>
      </c>
      <c r="V402" s="27">
        <f t="shared" ref="V402" si="1319">-1/($T$8*$B402)</f>
        <v>-7.4089879915122872</v>
      </c>
      <c r="X402" s="24">
        <f t="shared" ref="X402" si="1320">N402*S402+P402*S405-O402*T402-Q402*T405</f>
        <v>-2.298876113602522</v>
      </c>
      <c r="Y402" s="28">
        <f t="shared" ref="Y402" si="1321">(N402*T402+O402*S402+P402*T405+Q402*S405)</f>
        <v>0</v>
      </c>
      <c r="Z402" s="26">
        <f t="shared" ref="Z402" si="1322">N402*U402+P402*U405-O402*V402-Q402*V405</f>
        <v>0</v>
      </c>
      <c r="AA402" s="27">
        <f t="shared" ref="AA402" si="1323">(N402*V402+O402*U402+P402*V405+Q402*U405)</f>
        <v>9.6233575281432344</v>
      </c>
      <c r="AB402" s="8"/>
      <c r="AC402" s="214">
        <f t="shared" ref="AC402" si="1324">20*LOG((2*$X$8)/(($X$8*X402+Z402+$Z$8*X405+Z405)^2+($X$8*Y402+AA402+$X$8*Y405+AA405)^2)^0.5)</f>
        <v>-14.206855231969319</v>
      </c>
      <c r="AE402" s="215">
        <f t="shared" ref="AE402" si="1325">((X402^2+Y402^2)/(X405^2+Y405^2))^0.5</f>
        <v>5.1630752211108133</v>
      </c>
      <c r="AF402" s="105"/>
      <c r="AG402" s="45">
        <f t="shared" si="1138"/>
        <v>1.0849999999999798</v>
      </c>
      <c r="AH402" s="49">
        <f t="shared" si="1152"/>
        <v>-11.71956928787672</v>
      </c>
      <c r="AI402" s="50">
        <f t="shared" si="1153"/>
        <v>87.081951867828906</v>
      </c>
      <c r="AJ402" s="51">
        <f t="shared" si="1154"/>
        <v>-11.71956928787672</v>
      </c>
      <c r="AK402" s="11">
        <f t="shared" si="1156"/>
        <v>-157.3072288539268</v>
      </c>
      <c r="AL402" s="50">
        <f t="shared" si="1181"/>
        <v>-2.7455290806892485</v>
      </c>
      <c r="AM402" s="32">
        <f t="shared" si="1155"/>
        <v>-0.30133741527654551</v>
      </c>
    </row>
    <row r="403" spans="2:39" ht="18.649999999999999" customHeight="1" thickBot="1">
      <c r="D403" s="30"/>
      <c r="G403" s="31"/>
      <c r="I403" s="30"/>
      <c r="K403" s="239" t="s">
        <v>15</v>
      </c>
      <c r="L403" s="240"/>
      <c r="N403" s="30"/>
      <c r="P403" s="239" t="s">
        <v>17</v>
      </c>
      <c r="Q403" s="240"/>
      <c r="S403" s="30"/>
      <c r="V403" s="31"/>
      <c r="X403" s="30"/>
      <c r="AA403" s="31"/>
      <c r="AE403" s="216"/>
      <c r="AF403" s="105"/>
      <c r="AG403" s="45">
        <f t="shared" si="1138"/>
        <v>1.0854999999999797</v>
      </c>
      <c r="AH403" s="49">
        <f t="shared" si="1152"/>
        <v>-11.759461446632965</v>
      </c>
      <c r="AI403" s="50">
        <f t="shared" si="1153"/>
        <v>87.003298253401951</v>
      </c>
      <c r="AJ403" s="51">
        <f t="shared" si="1154"/>
        <v>-11.759461446632965</v>
      </c>
      <c r="AK403" s="11">
        <f t="shared" si="1156"/>
        <v>-155.68810698222828</v>
      </c>
      <c r="AL403" s="50">
        <f t="shared" si="1181"/>
        <v>-2.717270073037056</v>
      </c>
      <c r="AM403" s="32">
        <f t="shared" si="1155"/>
        <v>-0.29850336987257237</v>
      </c>
    </row>
    <row r="404" spans="2:39" ht="18.649999999999999" customHeight="1" thickBot="1">
      <c r="D404" s="235" t="s">
        <v>12</v>
      </c>
      <c r="E404" s="236"/>
      <c r="F404" s="237" t="s">
        <v>13</v>
      </c>
      <c r="G404" s="238"/>
      <c r="I404" s="235" t="s">
        <v>14</v>
      </c>
      <c r="J404" s="236"/>
      <c r="K404" s="241"/>
      <c r="L404" s="242"/>
      <c r="N404" s="235" t="s">
        <v>16</v>
      </c>
      <c r="O404" s="236"/>
      <c r="P404" s="241"/>
      <c r="Q404" s="242"/>
      <c r="S404" s="235" t="s">
        <v>12</v>
      </c>
      <c r="T404" s="236"/>
      <c r="U404" s="237" t="s">
        <v>13</v>
      </c>
      <c r="V404" s="238"/>
      <c r="X404" s="235" t="s">
        <v>16</v>
      </c>
      <c r="Y404" s="236"/>
      <c r="Z404" s="237" t="s">
        <v>17</v>
      </c>
      <c r="AA404" s="238"/>
      <c r="AB404" s="4"/>
      <c r="AC404" s="37" t="s">
        <v>71</v>
      </c>
      <c r="AE404" s="217" t="s">
        <v>72</v>
      </c>
      <c r="AF404" s="105"/>
      <c r="AG404" s="45">
        <f t="shared" si="1138"/>
        <v>1.0859999999999796</v>
      </c>
      <c r="AH404" s="49">
        <f t="shared" si="1152"/>
        <v>-11.799089603439974</v>
      </c>
      <c r="AI404" s="50">
        <f t="shared" si="1153"/>
        <v>86.925454199910845</v>
      </c>
      <c r="AJ404" s="51">
        <f t="shared" si="1154"/>
        <v>-11.799089603439974</v>
      </c>
      <c r="AK404" s="11">
        <f t="shared" si="1156"/>
        <v>-154.09594308353567</v>
      </c>
      <c r="AL404" s="50">
        <f t="shared" si="1181"/>
        <v>-2.6894815707734812</v>
      </c>
      <c r="AM404" s="32">
        <f t="shared" si="1155"/>
        <v>-0.29571535684264549</v>
      </c>
    </row>
    <row r="405" spans="2:39" ht="18.649999999999999" customHeight="1" thickTop="1" thickBot="1">
      <c r="D405" s="24">
        <v>0</v>
      </c>
      <c r="E405" s="28">
        <v>0</v>
      </c>
      <c r="F405" s="26">
        <v>1</v>
      </c>
      <c r="G405" s="27">
        <v>0</v>
      </c>
      <c r="I405" s="24">
        <v>0</v>
      </c>
      <c r="J405" s="28">
        <f t="shared" ref="J405" si="1326">IF(0=(1-$J$8*$K$8*$B402^2),0,-1*(1-$J$8*$K$8*$B402^2)/($B402*$K$8))</f>
        <v>-0.44525326770426726</v>
      </c>
      <c r="K405" s="26">
        <v>1</v>
      </c>
      <c r="L405" s="27">
        <v>0</v>
      </c>
      <c r="N405" s="24">
        <f t="shared" ref="N405" si="1327">D405*I402+F405*I405-E405*J402-G405*J405</f>
        <v>0</v>
      </c>
      <c r="O405" s="28">
        <f t="shared" ref="O405" si="1328">(D405*J402+E405*I402+F405*J405+G405*I405)</f>
        <v>-0.44525326770426726</v>
      </c>
      <c r="P405" s="26">
        <f t="shared" ref="P405" si="1329">D405*K402+F405*K405-E405*L402-G405*L405</f>
        <v>1</v>
      </c>
      <c r="Q405" s="27">
        <f t="shared" ref="Q405" si="1330">(D405*L402+E405*K402+F405*L405+G405*K405)</f>
        <v>0</v>
      </c>
      <c r="S405" s="24">
        <v>0</v>
      </c>
      <c r="T405" s="28">
        <v>0</v>
      </c>
      <c r="U405" s="26">
        <v>1</v>
      </c>
      <c r="V405" s="27">
        <v>0</v>
      </c>
      <c r="X405" s="24">
        <f t="shared" ref="X405" si="1331">N405*S402+P405*S405-O405*T402-Q405*T405</f>
        <v>0</v>
      </c>
      <c r="Y405" s="28">
        <f t="shared" ref="Y405" si="1332">(N405*T402+O405*S402+P405*T405+Q405*S405)</f>
        <v>-0.44525326770426726</v>
      </c>
      <c r="Z405" s="26">
        <f t="shared" ref="Z405" si="1333">N405*U402+P405*U405-O405*V402-Q405*V405</f>
        <v>-2.298876113602522</v>
      </c>
      <c r="AA405" s="27">
        <f t="shared" ref="AA405" si="1334">(N405*V402+O405*U402+P405*V405+Q405*U405)</f>
        <v>0</v>
      </c>
      <c r="AB405" s="8"/>
      <c r="AC405" s="39">
        <f t="shared" ref="AC405" si="1335">(180/PI())*ATAN(-1*(($X$8*Y402+AA402+$X$8*Y405+AA405)/($X$8*X402+Z402+$X$8*X405+Z405)))</f>
        <v>63.391515905299073</v>
      </c>
      <c r="AE405" s="218">
        <f t="shared" ref="AE405" si="1336">20*LOG(((($X$8*X402+Z402-$X$8*Y405-Z405)^2+($X$8*Y402+AA402-$X$8*Y405-AA405)^2)/(($X$8*X402+Z402+$X$8*X405+Z405)^2+($X$8*Y402+AA402+$X$8*Y405+AA405)^2))^0.5)</f>
        <v>-0.15957940296014117</v>
      </c>
      <c r="AF405" s="105"/>
      <c r="AG405" s="45">
        <f t="shared" si="1138"/>
        <v>1.0864999999999796</v>
      </c>
      <c r="AH405" s="49">
        <f t="shared" si="1152"/>
        <v>-11.838456498738672</v>
      </c>
      <c r="AI405" s="50">
        <f t="shared" si="1153"/>
        <v>86.848406228369086</v>
      </c>
      <c r="AJ405" s="51">
        <f t="shared" si="1154"/>
        <v>-11.838456498738672</v>
      </c>
      <c r="AK405" s="11">
        <f t="shared" si="1156"/>
        <v>-152.53015134927043</v>
      </c>
      <c r="AL405" s="50">
        <f t="shared" si="1181"/>
        <v>-2.66215334961004</v>
      </c>
      <c r="AM405" s="32">
        <f t="shared" si="1155"/>
        <v>-0.29297236463930509</v>
      </c>
    </row>
    <row r="406" spans="2:39" ht="18.649999999999999" customHeight="1">
      <c r="AE406" s="33"/>
      <c r="AF406" s="105"/>
      <c r="AG406" s="45">
        <f t="shared" si="1138"/>
        <v>1.0869999999999795</v>
      </c>
      <c r="AH406" s="49">
        <f t="shared" si="1152"/>
        <v>-11.877564834024668</v>
      </c>
      <c r="AI406" s="50">
        <f t="shared" si="1153"/>
        <v>86.772141152694459</v>
      </c>
      <c r="AJ406" s="51">
        <f t="shared" si="1154"/>
        <v>-11.877564834024668</v>
      </c>
      <c r="AK406" s="11">
        <f t="shared" si="1156"/>
        <v>-150.99016153060305</v>
      </c>
      <c r="AL406" s="50">
        <f t="shared" si="1181"/>
        <v>-2.6352754568271042</v>
      </c>
      <c r="AM406" s="32">
        <f t="shared" si="1155"/>
        <v>-0.29027340948079228</v>
      </c>
    </row>
    <row r="407" spans="2:39" ht="18.649999999999999" customHeight="1" thickBot="1">
      <c r="E407" s="21" t="s">
        <v>0</v>
      </c>
      <c r="J407" s="21" t="s">
        <v>1</v>
      </c>
      <c r="O407" s="21" t="s">
        <v>2</v>
      </c>
      <c r="T407" s="21" t="s">
        <v>3</v>
      </c>
      <c r="Y407" s="21" t="s">
        <v>4</v>
      </c>
      <c r="AF407" s="105"/>
      <c r="AG407" s="45">
        <f t="shared" si="1138"/>
        <v>1.0874999999999795</v>
      </c>
      <c r="AH407" s="49">
        <f t="shared" si="1152"/>
        <v>-11.916417272508683</v>
      </c>
      <c r="AI407" s="50">
        <f t="shared" si="1153"/>
        <v>86.696646071929166</v>
      </c>
      <c r="AJ407" s="51">
        <f t="shared" si="1154"/>
        <v>-11.916417272508683</v>
      </c>
      <c r="AK407" s="11">
        <f t="shared" si="1156"/>
        <v>-149.47541845389136</v>
      </c>
      <c r="AL407" s="50">
        <f t="shared" si="1181"/>
        <v>-2.6088382028166963</v>
      </c>
      <c r="AM407" s="32">
        <f t="shared" si="1155"/>
        <v>-0.28761753444244537</v>
      </c>
    </row>
    <row r="408" spans="2:39" ht="18.649999999999999" customHeight="1" thickBot="1">
      <c r="B408" s="20"/>
      <c r="D408" s="235" t="s">
        <v>6</v>
      </c>
      <c r="E408" s="236"/>
      <c r="F408" s="237" t="s">
        <v>7</v>
      </c>
      <c r="G408" s="238"/>
      <c r="I408" s="235" t="s">
        <v>8</v>
      </c>
      <c r="J408" s="236"/>
      <c r="K408" s="237" t="s">
        <v>9</v>
      </c>
      <c r="L408" s="238"/>
      <c r="N408" s="235" t="s">
        <v>10</v>
      </c>
      <c r="O408" s="236"/>
      <c r="P408" s="237" t="s">
        <v>11</v>
      </c>
      <c r="Q408" s="238"/>
      <c r="S408" s="235" t="s">
        <v>6</v>
      </c>
      <c r="T408" s="236"/>
      <c r="U408" s="237" t="s">
        <v>7</v>
      </c>
      <c r="V408" s="238"/>
      <c r="X408" s="235" t="s">
        <v>10</v>
      </c>
      <c r="Y408" s="236"/>
      <c r="Z408" s="237" t="s">
        <v>11</v>
      </c>
      <c r="AA408" s="238"/>
      <c r="AB408" s="4"/>
      <c r="AC408" s="212" t="s">
        <v>70</v>
      </c>
      <c r="AE408" s="213" t="s">
        <v>37</v>
      </c>
      <c r="AF408" s="105"/>
      <c r="AG408" s="45">
        <f t="shared" si="1138"/>
        <v>1.0879999999999794</v>
      </c>
      <c r="AH408" s="49">
        <f t="shared" si="1152"/>
        <v>-11.955016439765476</v>
      </c>
      <c r="AI408" s="50">
        <f t="shared" si="1153"/>
        <v>86.621908362702229</v>
      </c>
      <c r="AJ408" s="51">
        <f t="shared" si="1154"/>
        <v>-11.955016439765476</v>
      </c>
      <c r="AK408" s="11">
        <f t="shared" si="1156"/>
        <v>-147.98538155371185</v>
      </c>
      <c r="AL408" s="50">
        <f t="shared" si="1181"/>
        <v>-2.5828321529323532</v>
      </c>
      <c r="AM408" s="32">
        <f t="shared" si="1155"/>
        <v>-0.28500380858246466</v>
      </c>
    </row>
    <row r="409" spans="2:39" ht="18.649999999999999" customHeight="1" thickTop="1" thickBot="1">
      <c r="B409" s="40">
        <f t="shared" ref="B409" si="1337">B402+$E$5</f>
        <v>0.92749999999999699</v>
      </c>
      <c r="D409" s="24">
        <v>1</v>
      </c>
      <c r="E409" s="25">
        <v>0</v>
      </c>
      <c r="F409" s="26">
        <v>0</v>
      </c>
      <c r="G409" s="27">
        <f t="shared" ref="G409" si="1338">-1/($E$8*$B409)</f>
        <v>-7.4049939279050019</v>
      </c>
      <c r="I409" s="24">
        <v>1</v>
      </c>
      <c r="J409" s="28">
        <v>0</v>
      </c>
      <c r="K409" s="26">
        <v>0</v>
      </c>
      <c r="L409" s="27">
        <v>0</v>
      </c>
      <c r="N409" s="24">
        <f t="shared" ref="N409" si="1339">D409*I409+F409*I412-E409*J409-G409*J412</f>
        <v>-2.2889167393009981</v>
      </c>
      <c r="O409" s="28">
        <f t="shared" ref="O409" si="1340">(D409*J409+E409*I409+F409*J412+G409*I412)</f>
        <v>0</v>
      </c>
      <c r="P409" s="26">
        <f t="shared" ref="P409" si="1341">D409*K409+F409*K412-E409*L409-G409*L412</f>
        <v>0</v>
      </c>
      <c r="Q409" s="27">
        <f t="shared" ref="Q409" si="1342">(D409*L409+E409*K409+F409*L412+G409*K412)</f>
        <v>-7.4049939279050019</v>
      </c>
      <c r="S409" s="24">
        <v>1</v>
      </c>
      <c r="T409" s="25">
        <v>0</v>
      </c>
      <c r="U409" s="26">
        <v>0</v>
      </c>
      <c r="V409" s="27">
        <f t="shared" ref="V409" si="1343">-1/($T$8*$B409)</f>
        <v>-7.4049939279050019</v>
      </c>
      <c r="X409" s="24">
        <f t="shared" ref="X409" si="1344">N409*S409+P409*S412-O409*T409-Q409*T412</f>
        <v>-2.2889167393009981</v>
      </c>
      <c r="Y409" s="28">
        <f t="shared" ref="Y409" si="1345">(N409*T409+O409*S409+P409*T412+Q409*S412)</f>
        <v>0</v>
      </c>
      <c r="Z409" s="26">
        <f t="shared" ref="Z409" si="1346">N409*U409+P409*U412-O409*V409-Q409*V412</f>
        <v>0</v>
      </c>
      <c r="AA409" s="27">
        <f t="shared" ref="AA409" si="1347">(N409*V409+O409*U409+P409*V412+Q409*U412)</f>
        <v>9.5444206280990063</v>
      </c>
      <c r="AB409" s="8"/>
      <c r="AC409" s="214">
        <f t="shared" ref="AC409" si="1348">20*LOG((2*$X$8)/(($X$8*X409+Z409+$Z$8*X412+Z412)^2+($X$8*Y409+AA409+$X$8*Y412+AA412)^2)^0.5)</f>
        <v>-14.140181561333712</v>
      </c>
      <c r="AE409" s="215">
        <f t="shared" ref="AE409" si="1349">((X409^2+Y409^2)/(X412^2+Y412^2))^0.5</f>
        <v>5.153494569645539</v>
      </c>
      <c r="AF409" s="105"/>
      <c r="AG409" s="45">
        <f t="shared" si="1138"/>
        <v>1.0884999999999794</v>
      </c>
      <c r="AH409" s="49">
        <f t="shared" si="1152"/>
        <v>-11.993364924371456</v>
      </c>
      <c r="AI409" s="50">
        <f t="shared" si="1153"/>
        <v>86.547915671925381</v>
      </c>
      <c r="AJ409" s="51">
        <f t="shared" si="1154"/>
        <v>-11.993364924371456</v>
      </c>
      <c r="AK409" s="11">
        <f t="shared" si="1156"/>
        <v>-146.5195244219492</v>
      </c>
      <c r="AL409" s="50">
        <f t="shared" si="1181"/>
        <v>-2.5572481196192549</v>
      </c>
      <c r="AM409" s="32">
        <f t="shared" si="1155"/>
        <v>-0.28243132610059979</v>
      </c>
    </row>
    <row r="410" spans="2:39" ht="18.649999999999999" customHeight="1" thickBot="1">
      <c r="D410" s="30"/>
      <c r="G410" s="31"/>
      <c r="I410" s="30"/>
      <c r="K410" s="239" t="s">
        <v>15</v>
      </c>
      <c r="L410" s="240"/>
      <c r="N410" s="30"/>
      <c r="P410" s="239" t="s">
        <v>17</v>
      </c>
      <c r="Q410" s="240"/>
      <c r="S410" s="30"/>
      <c r="V410" s="31"/>
      <c r="X410" s="30"/>
      <c r="AA410" s="31"/>
      <c r="AE410" s="216"/>
      <c r="AF410" s="105"/>
      <c r="AG410" s="45">
        <f t="shared" si="1138"/>
        <v>1.0889999999999793</v>
      </c>
      <c r="AH410" s="49">
        <f t="shared" si="1152"/>
        <v>-12.031465278531176</v>
      </c>
      <c r="AI410" s="50">
        <f t="shared" si="1153"/>
        <v>86.474655909714414</v>
      </c>
      <c r="AJ410" s="51">
        <f t="shared" si="1154"/>
        <v>-12.031465278531176</v>
      </c>
      <c r="AK410" s="11">
        <f t="shared" si="1156"/>
        <v>-145.07733437302937</v>
      </c>
      <c r="AL410" s="50">
        <f t="shared" si="1181"/>
        <v>-2.5320771548261058</v>
      </c>
      <c r="AM410" s="32">
        <f t="shared" si="1155"/>
        <v>-0.27989920552832293</v>
      </c>
    </row>
    <row r="411" spans="2:39" ht="18.649999999999999" customHeight="1" thickBot="1">
      <c r="D411" s="235" t="s">
        <v>12</v>
      </c>
      <c r="E411" s="236"/>
      <c r="F411" s="237" t="s">
        <v>13</v>
      </c>
      <c r="G411" s="238"/>
      <c r="I411" s="235" t="s">
        <v>14</v>
      </c>
      <c r="J411" s="236"/>
      <c r="K411" s="241"/>
      <c r="L411" s="242"/>
      <c r="N411" s="235" t="s">
        <v>16</v>
      </c>
      <c r="O411" s="236"/>
      <c r="P411" s="241"/>
      <c r="Q411" s="242"/>
      <c r="S411" s="235" t="s">
        <v>12</v>
      </c>
      <c r="T411" s="236"/>
      <c r="U411" s="237" t="s">
        <v>13</v>
      </c>
      <c r="V411" s="238"/>
      <c r="X411" s="235" t="s">
        <v>16</v>
      </c>
      <c r="Y411" s="236"/>
      <c r="Z411" s="237" t="s">
        <v>17</v>
      </c>
      <c r="AA411" s="238"/>
      <c r="AB411" s="4"/>
      <c r="AC411" s="37" t="s">
        <v>71</v>
      </c>
      <c r="AE411" s="217" t="s">
        <v>72</v>
      </c>
      <c r="AF411" s="105"/>
      <c r="AG411" s="45">
        <f t="shared" si="1138"/>
        <v>1.0894999999999793</v>
      </c>
      <c r="AH411" s="49">
        <f t="shared" si="1152"/>
        <v>-12.069320018692666</v>
      </c>
      <c r="AI411" s="50">
        <f t="shared" si="1153"/>
        <v>86.402117242527908</v>
      </c>
      <c r="AJ411" s="51">
        <f t="shared" si="1154"/>
        <v>-12.069320018692666</v>
      </c>
      <c r="AK411" s="11">
        <f t="shared" si="1156"/>
        <v>-143.65831202424479</v>
      </c>
      <c r="AL411" s="50">
        <f t="shared" si="1181"/>
        <v>-2.5073105426804316</v>
      </c>
      <c r="AM411" s="32">
        <f t="shared" si="1155"/>
        <v>-0.2774065889491712</v>
      </c>
    </row>
    <row r="412" spans="2:39" ht="18.649999999999999" customHeight="1" thickTop="1" thickBot="1">
      <c r="D412" s="24">
        <v>0</v>
      </c>
      <c r="E412" s="28">
        <v>0</v>
      </c>
      <c r="F412" s="26">
        <v>1</v>
      </c>
      <c r="G412" s="27">
        <v>0</v>
      </c>
      <c r="I412" s="24">
        <v>0</v>
      </c>
      <c r="J412" s="28">
        <f t="shared" ref="J412" si="1350">IF(0=(1-$J$8*$K$8*$B409^2),0,-1*(1-$J$8*$K$8*$B409^2)/($B409*$K$8))</f>
        <v>-0.44414847214216263</v>
      </c>
      <c r="K412" s="26">
        <v>1</v>
      </c>
      <c r="L412" s="27">
        <v>0</v>
      </c>
      <c r="N412" s="24">
        <f t="shared" ref="N412" si="1351">D412*I409+F412*I412-E412*J409-G412*J412</f>
        <v>0</v>
      </c>
      <c r="O412" s="28">
        <f t="shared" ref="O412" si="1352">(D412*J409+E412*I409+F412*J412+G412*I412)</f>
        <v>-0.44414847214216263</v>
      </c>
      <c r="P412" s="26">
        <f t="shared" ref="P412" si="1353">D412*K409+F412*K412-E412*L409-G412*L412</f>
        <v>1</v>
      </c>
      <c r="Q412" s="27">
        <f t="shared" ref="Q412" si="1354">(D412*L409+E412*K409+F412*L412+G412*K412)</f>
        <v>0</v>
      </c>
      <c r="S412" s="24">
        <v>0</v>
      </c>
      <c r="T412" s="28">
        <v>0</v>
      </c>
      <c r="U412" s="26">
        <v>1</v>
      </c>
      <c r="V412" s="27">
        <v>0</v>
      </c>
      <c r="X412" s="24">
        <f t="shared" ref="X412" si="1355">N412*S409+P412*S412-O412*T409-Q412*T412</f>
        <v>0</v>
      </c>
      <c r="Y412" s="28">
        <f t="shared" ref="Y412" si="1356">(N412*T409+O412*S409+P412*T412+Q412*S412)</f>
        <v>-0.44414847214216263</v>
      </c>
      <c r="Z412" s="26">
        <f t="shared" ref="Z412" si="1357">N412*U409+P412*U412-O412*V409-Q412*V412</f>
        <v>-2.2889167393009981</v>
      </c>
      <c r="AA412" s="27">
        <f t="shared" ref="AA412" si="1358">(N412*V409+O412*U409+P412*V412+Q412*U412)</f>
        <v>0</v>
      </c>
      <c r="AB412" s="8"/>
      <c r="AC412" s="39">
        <f t="shared" ref="AC412" si="1359">(180/PI())*ATAN(-1*(($X$8*Y409+AA409+$X$8*Y412+AA412)/($X$8*X409+Z409+$X$8*X412+Z412)))</f>
        <v>63.295611329677897</v>
      </c>
      <c r="AE412" s="218">
        <f t="shared" ref="AE412" si="1360">20*LOG(((($X$8*X409+Z409-$X$8*Y412-Z412)^2+($X$8*Y409+AA409-$X$8*Y412-AA412)^2)/(($X$8*X409+Z409+$X$8*X412+Z412)^2+($X$8*Y409+AA409+$X$8*Y412+AA412)^2))^0.5)</f>
        <v>-0.16213753041276716</v>
      </c>
      <c r="AF412" s="105"/>
      <c r="AG412" s="45">
        <f t="shared" si="1138"/>
        <v>1.0899999999999792</v>
      </c>
      <c r="AH412" s="49">
        <f t="shared" si="1152"/>
        <v>-12.106931626151971</v>
      </c>
      <c r="AI412" s="50">
        <f t="shared" si="1153"/>
        <v>86.330288086515793</v>
      </c>
      <c r="AJ412" s="51">
        <f t="shared" si="1154"/>
        <v>-12.106931626151971</v>
      </c>
      <c r="AK412" s="11">
        <f t="shared" si="1156"/>
        <v>-142.26197089068793</v>
      </c>
      <c r="AL412" s="50">
        <f t="shared" si="1181"/>
        <v>-2.4829397924188346</v>
      </c>
      <c r="AM412" s="32">
        <f t="shared" si="1155"/>
        <v>-0.27495264124799573</v>
      </c>
    </row>
    <row r="413" spans="2:39" ht="18.649999999999999" customHeight="1">
      <c r="AE413" s="33"/>
      <c r="AF413" s="105"/>
      <c r="AG413" s="45">
        <f t="shared" si="1138"/>
        <v>1.0904999999999792</v>
      </c>
      <c r="AH413" s="49">
        <f t="shared" si="1152"/>
        <v>-12.14430254764685</v>
      </c>
      <c r="AI413" s="50">
        <f t="shared" si="1153"/>
        <v>86.259157101070457</v>
      </c>
      <c r="AJ413" s="51">
        <f t="shared" si="1154"/>
        <v>-12.14430254764685</v>
      </c>
      <c r="AK413" s="11">
        <f t="shared" si="1156"/>
        <v>-140.8878369941404</v>
      </c>
      <c r="AL413" s="50">
        <f t="shared" si="1181"/>
        <v>-2.4589566315608211</v>
      </c>
      <c r="AM413" s="32">
        <f t="shared" si="1155"/>
        <v>-0.27253654938788213</v>
      </c>
    </row>
    <row r="414" spans="2:39" ht="18.649999999999999" customHeight="1" thickBot="1">
      <c r="E414" s="21" t="s">
        <v>0</v>
      </c>
      <c r="J414" s="21" t="s">
        <v>1</v>
      </c>
      <c r="O414" s="21" t="s">
        <v>2</v>
      </c>
      <c r="T414" s="21" t="s">
        <v>3</v>
      </c>
      <c r="Y414" s="21" t="s">
        <v>4</v>
      </c>
      <c r="AF414" s="105"/>
      <c r="AG414" s="45">
        <f t="shared" si="1138"/>
        <v>1.0909999999999791</v>
      </c>
      <c r="AH414" s="49">
        <f t="shared" si="1152"/>
        <v>-12.181435195939873</v>
      </c>
      <c r="AI414" s="50">
        <f t="shared" si="1153"/>
        <v>86.188713182573395</v>
      </c>
      <c r="AJ414" s="51">
        <f t="shared" si="1154"/>
        <v>-12.181435195939873</v>
      </c>
      <c r="AK414" s="11">
        <f t="shared" si="1156"/>
        <v>-139.53544848568927</v>
      </c>
      <c r="AL414" s="50">
        <f t="shared" si="1181"/>
        <v>-2.4353529993222134</v>
      </c>
      <c r="AM414" s="32">
        <f t="shared" si="1155"/>
        <v>-0.27015752171360369</v>
      </c>
    </row>
    <row r="415" spans="2:39" ht="18.649999999999999" customHeight="1" thickBot="1">
      <c r="B415" s="20"/>
      <c r="D415" s="235" t="s">
        <v>6</v>
      </c>
      <c r="E415" s="236"/>
      <c r="F415" s="237" t="s">
        <v>7</v>
      </c>
      <c r="G415" s="238"/>
      <c r="I415" s="235" t="s">
        <v>8</v>
      </c>
      <c r="J415" s="236"/>
      <c r="K415" s="237" t="s">
        <v>9</v>
      </c>
      <c r="L415" s="238"/>
      <c r="N415" s="235" t="s">
        <v>10</v>
      </c>
      <c r="O415" s="236"/>
      <c r="P415" s="237" t="s">
        <v>11</v>
      </c>
      <c r="Q415" s="238"/>
      <c r="S415" s="235" t="s">
        <v>6</v>
      </c>
      <c r="T415" s="236"/>
      <c r="U415" s="237" t="s">
        <v>7</v>
      </c>
      <c r="V415" s="238"/>
      <c r="X415" s="235" t="s">
        <v>10</v>
      </c>
      <c r="Y415" s="236"/>
      <c r="Z415" s="237" t="s">
        <v>11</v>
      </c>
      <c r="AA415" s="238"/>
      <c r="AB415" s="4"/>
      <c r="AC415" s="212" t="s">
        <v>70</v>
      </c>
      <c r="AE415" s="213" t="s">
        <v>37</v>
      </c>
      <c r="AF415" s="105"/>
      <c r="AG415" s="45">
        <f t="shared" si="1138"/>
        <v>1.091499999999979</v>
      </c>
      <c r="AH415" s="49">
        <f t="shared" si="1152"/>
        <v>-12.21833195039104</v>
      </c>
      <c r="AI415" s="50">
        <f t="shared" si="1153"/>
        <v>86.118945458330558</v>
      </c>
      <c r="AJ415" s="51">
        <f t="shared" si="1154"/>
        <v>-12.21833195039104</v>
      </c>
      <c r="AK415" s="11">
        <f t="shared" si="1156"/>
        <v>-138.20435528130406</v>
      </c>
      <c r="AL415" s="50">
        <f t="shared" si="1181"/>
        <v>-2.4121210402547697</v>
      </c>
      <c r="AM415" s="32">
        <f t="shared" si="1155"/>
        <v>-0.26781478728051189</v>
      </c>
    </row>
    <row r="416" spans="2:39" ht="18.649999999999999" customHeight="1" thickTop="1" thickBot="1">
      <c r="B416" s="40">
        <f t="shared" ref="B416" si="1361">B409+$E$5</f>
        <v>0.92799999999999694</v>
      </c>
      <c r="D416" s="24">
        <v>1</v>
      </c>
      <c r="E416" s="25">
        <v>0</v>
      </c>
      <c r="F416" s="26">
        <v>0</v>
      </c>
      <c r="G416" s="27">
        <f t="shared" ref="G416" si="1362">-1/($E$8*$B416)</f>
        <v>-7.4010041682455716</v>
      </c>
      <c r="I416" s="24">
        <v>1</v>
      </c>
      <c r="J416" s="28">
        <v>0</v>
      </c>
      <c r="K416" s="26">
        <v>0</v>
      </c>
      <c r="L416" s="27">
        <v>0</v>
      </c>
      <c r="N416" s="24">
        <f t="shared" ref="N416" si="1363">D416*I416+F416*I419-E416*J416-G416*J419</f>
        <v>-2.278973458788871</v>
      </c>
      <c r="O416" s="28">
        <f t="shared" ref="O416" si="1364">(D416*J416+E416*I416+F416*J419+G416*I419)</f>
        <v>0</v>
      </c>
      <c r="P416" s="26">
        <f t="shared" ref="P416" si="1365">D416*K416+F416*K419-E416*L416-G416*L419</f>
        <v>0</v>
      </c>
      <c r="Q416" s="27">
        <f t="shared" ref="Q416" si="1366">(D416*L416+E416*K416+F416*L419+G416*K419)</f>
        <v>-7.4010041682455716</v>
      </c>
      <c r="S416" s="24">
        <v>1</v>
      </c>
      <c r="T416" s="25">
        <v>0</v>
      </c>
      <c r="U416" s="26">
        <v>0</v>
      </c>
      <c r="V416" s="27">
        <f t="shared" ref="V416" si="1367">-1/($T$8*$B416)</f>
        <v>-7.4010041682455716</v>
      </c>
      <c r="X416" s="24">
        <f t="shared" ref="X416" si="1368">N416*S416+P416*S419-O416*T416-Q416*T419</f>
        <v>-2.278973458788871</v>
      </c>
      <c r="Y416" s="28">
        <f t="shared" ref="Y416" si="1369">(N416*T416+O416*S416+P416*T419+Q416*S419)</f>
        <v>0</v>
      </c>
      <c r="Z416" s="26">
        <f t="shared" ref="Z416" si="1370">N416*U416+P416*U419-O416*V416-Q416*V419</f>
        <v>0</v>
      </c>
      <c r="AA416" s="27">
        <f t="shared" ref="AA416" si="1371">(N416*V416+O416*U416+P416*V419+Q416*U419)</f>
        <v>9.4656878995718898</v>
      </c>
      <c r="AB416" s="8"/>
      <c r="AC416" s="214">
        <f t="shared" ref="AC416" si="1372">20*LOG((2*$X$8)/(($X$8*X416+Z416+$Z$8*X419+Z419)^2+($X$8*Y416+AA416+$X$8*Y419+AA419)^2)^0.5)</f>
        <v>-14.073185548644755</v>
      </c>
      <c r="AE416" s="215">
        <f t="shared" ref="AE416" si="1373">((X416^2+Y416^2)/(X419^2+Y419^2))^0.5</f>
        <v>5.1438940509287869</v>
      </c>
      <c r="AF416" s="105"/>
      <c r="AG416" s="45">
        <f t="shared" ref="AG416:AG479" si="1374">INDEX(B:B,(ROW()-32)*7+24)</f>
        <v>1.091999999999979</v>
      </c>
      <c r="AH416" s="49">
        <f t="shared" si="1152"/>
        <v>-12.254995157520092</v>
      </c>
      <c r="AI416" s="50">
        <f t="shared" si="1153"/>
        <v>86.049843280689913</v>
      </c>
      <c r="AJ416" s="51">
        <f t="shared" si="1154"/>
        <v>-12.254995157520092</v>
      </c>
      <c r="AK416" s="11">
        <f t="shared" si="1156"/>
        <v>-136.89411870940745</v>
      </c>
      <c r="AL416" s="50">
        <f t="shared" si="1181"/>
        <v>-2.3892530980951308</v>
      </c>
      <c r="AM416" s="32">
        <f t="shared" si="1155"/>
        <v>-0.26550759520778561</v>
      </c>
    </row>
    <row r="417" spans="2:39" ht="18.649999999999999" customHeight="1" thickBot="1">
      <c r="D417" s="30"/>
      <c r="G417" s="31"/>
      <c r="I417" s="30"/>
      <c r="K417" s="239" t="s">
        <v>15</v>
      </c>
      <c r="L417" s="240"/>
      <c r="N417" s="30"/>
      <c r="P417" s="239" t="s">
        <v>17</v>
      </c>
      <c r="Q417" s="240"/>
      <c r="S417" s="30"/>
      <c r="V417" s="31"/>
      <c r="X417" s="30"/>
      <c r="AA417" s="31"/>
      <c r="AE417" s="216"/>
      <c r="AF417" s="105"/>
      <c r="AG417" s="45">
        <f t="shared" si="1374"/>
        <v>1.0924999999999789</v>
      </c>
      <c r="AH417" s="49">
        <f t="shared" si="1152"/>
        <v>-12.291427131558621</v>
      </c>
      <c r="AI417" s="50">
        <f t="shared" si="1153"/>
        <v>85.981396221335217</v>
      </c>
      <c r="AJ417" s="51">
        <f t="shared" si="1154"/>
        <v>-12.291427131558621</v>
      </c>
      <c r="AK417" s="11">
        <f t="shared" si="1156"/>
        <v>-135.60431117132126</v>
      </c>
      <c r="AL417" s="50">
        <f t="shared" si="1181"/>
        <v>-2.3667417098384842</v>
      </c>
      <c r="AM417" s="32">
        <f t="shared" si="1155"/>
        <v>-0.26323521405506695</v>
      </c>
    </row>
    <row r="418" spans="2:39" ht="18.649999999999999" customHeight="1" thickBot="1">
      <c r="D418" s="235" t="s">
        <v>12</v>
      </c>
      <c r="E418" s="236"/>
      <c r="F418" s="237" t="s">
        <v>13</v>
      </c>
      <c r="G418" s="238"/>
      <c r="I418" s="235" t="s">
        <v>14</v>
      </c>
      <c r="J418" s="236"/>
      <c r="K418" s="241"/>
      <c r="L418" s="242"/>
      <c r="N418" s="235" t="s">
        <v>16</v>
      </c>
      <c r="O418" s="236"/>
      <c r="P418" s="241"/>
      <c r="Q418" s="242"/>
      <c r="S418" s="235" t="s">
        <v>12</v>
      </c>
      <c r="T418" s="236"/>
      <c r="U418" s="237" t="s">
        <v>13</v>
      </c>
      <c r="V418" s="238"/>
      <c r="X418" s="235" t="s">
        <v>16</v>
      </c>
      <c r="Y418" s="236"/>
      <c r="Z418" s="237" t="s">
        <v>17</v>
      </c>
      <c r="AA418" s="238"/>
      <c r="AB418" s="4"/>
      <c r="AC418" s="37" t="s">
        <v>71</v>
      </c>
      <c r="AE418" s="217" t="s">
        <v>72</v>
      </c>
      <c r="AF418" s="105"/>
      <c r="AG418" s="45">
        <f t="shared" si="1374"/>
        <v>1.0929999999999789</v>
      </c>
      <c r="AH418" s="49">
        <f t="shared" ref="AH418:AH481" si="1375">INDEX(AC:AC,(ROW()-32)*7+24)</f>
        <v>-12.327630154992184</v>
      </c>
      <c r="AI418" s="50">
        <f t="shared" ref="AI418:AI481" si="1376">INDEX(AC:AC,(ROW()-32)*7+27)</f>
        <v>85.913594065749564</v>
      </c>
      <c r="AJ418" s="51">
        <f t="shared" ref="AJ418:AJ481" si="1377">AH418</f>
        <v>-12.327630154992184</v>
      </c>
      <c r="AK418" s="11">
        <f t="shared" si="1156"/>
        <v>-134.33451581254079</v>
      </c>
      <c r="AL418" s="50">
        <f t="shared" si="1181"/>
        <v>-2.3445796000012225</v>
      </c>
      <c r="AM418" s="32">
        <f t="shared" ref="AM418:AM481" si="1378">INDEX(AE:AE,(ROW()-32)*7+27)</f>
        <v>-0.26099693122151513</v>
      </c>
    </row>
    <row r="419" spans="2:39" ht="18.649999999999999" customHeight="1" thickTop="1" thickBot="1">
      <c r="D419" s="24">
        <v>0</v>
      </c>
      <c r="E419" s="28">
        <v>0</v>
      </c>
      <c r="F419" s="26">
        <v>1</v>
      </c>
      <c r="G419" s="27">
        <v>0</v>
      </c>
      <c r="I419" s="24">
        <v>0</v>
      </c>
      <c r="J419" s="28">
        <f t="shared" ref="J419" si="1379">IF(0=(1-$J$8*$K$8*$B416^2),0,-1*(1-$J$8*$K$8*$B416^2)/($B416*$K$8))</f>
        <v>-0.44304440103648268</v>
      </c>
      <c r="K419" s="26">
        <v>1</v>
      </c>
      <c r="L419" s="27">
        <v>0</v>
      </c>
      <c r="N419" s="24">
        <f t="shared" ref="N419" si="1380">D419*I416+F419*I419-E419*J416-G419*J419</f>
        <v>0</v>
      </c>
      <c r="O419" s="28">
        <f t="shared" ref="O419" si="1381">(D419*J416+E419*I416+F419*J419+G419*I419)</f>
        <v>-0.44304440103648268</v>
      </c>
      <c r="P419" s="26">
        <f t="shared" ref="P419" si="1382">D419*K416+F419*K419-E419*L416-G419*L419</f>
        <v>1</v>
      </c>
      <c r="Q419" s="27">
        <f t="shared" ref="Q419" si="1383">(D419*L416+E419*K416+F419*L419+G419*K419)</f>
        <v>0</v>
      </c>
      <c r="S419" s="24">
        <v>0</v>
      </c>
      <c r="T419" s="28">
        <v>0</v>
      </c>
      <c r="U419" s="26">
        <v>1</v>
      </c>
      <c r="V419" s="27">
        <v>0</v>
      </c>
      <c r="X419" s="24">
        <f t="shared" ref="X419" si="1384">N419*S416+P419*S419-O419*T416-Q419*T419</f>
        <v>0</v>
      </c>
      <c r="Y419" s="28">
        <f t="shared" ref="Y419" si="1385">(N419*T416+O419*S416+P419*T419+Q419*S419)</f>
        <v>-0.44304440103648268</v>
      </c>
      <c r="Z419" s="26">
        <f t="shared" ref="Z419" si="1386">N419*U416+P419*U419-O419*V416-Q419*V419</f>
        <v>-2.278973458788871</v>
      </c>
      <c r="AA419" s="27">
        <f t="shared" ref="AA419" si="1387">(N419*V416+O419*U416+P419*V419+Q419*U419)</f>
        <v>0</v>
      </c>
      <c r="AB419" s="8"/>
      <c r="AC419" s="39">
        <f t="shared" ref="AC419" si="1388">(180/PI())*ATAN(-1*(($X$8*Y416+AA416+$X$8*Y419+AA419)/($X$8*X416+Z416+$X$8*X419+Z419)))</f>
        <v>63.198574663577872</v>
      </c>
      <c r="AE419" s="218">
        <f t="shared" ref="AE419" si="1389">20*LOG(((($X$8*X416+Z416-$X$8*Y419-Z419)^2+($X$8*Y416+AA416-$X$8*Y419-AA419)^2)/(($X$8*X416+Z416+$X$8*X419+Z419)^2+($X$8*Y416+AA416+$X$8*Y419+AA419)^2))^0.5)</f>
        <v>-0.16474976376820444</v>
      </c>
      <c r="AF419" s="105"/>
      <c r="AG419" s="45">
        <f t="shared" si="1374"/>
        <v>1.0934999999999788</v>
      </c>
      <c r="AH419" s="49">
        <f t="shared" si="1375"/>
        <v>-12.363606479092542</v>
      </c>
      <c r="AI419" s="50">
        <f t="shared" si="1376"/>
        <v>85.846426807843301</v>
      </c>
      <c r="AJ419" s="51">
        <f t="shared" si="1377"/>
        <v>-12.363606479092542</v>
      </c>
      <c r="AK419" s="11">
        <f t="shared" ref="AK419:AK482" si="1390">(AI420-AI419)/(AG420-AG419)</f>
        <v>-133.08432620543488</v>
      </c>
      <c r="AL419" s="50">
        <f t="shared" si="1181"/>
        <v>-2.32275967508301</v>
      </c>
      <c r="AM419" s="32">
        <f t="shared" si="1378"/>
        <v>-0.25879205236636121</v>
      </c>
    </row>
    <row r="420" spans="2:39" ht="18.649999999999999" customHeight="1">
      <c r="AE420" s="33"/>
      <c r="AF420" s="105"/>
      <c r="AG420" s="45">
        <f t="shared" si="1374"/>
        <v>1.0939999999999788</v>
      </c>
      <c r="AH420" s="49">
        <f t="shared" si="1375"/>
        <v>-12.399358324440193</v>
      </c>
      <c r="AI420" s="50">
        <f t="shared" si="1376"/>
        <v>85.779884644740591</v>
      </c>
      <c r="AJ420" s="51">
        <f t="shared" si="1377"/>
        <v>-12.399358324440193</v>
      </c>
      <c r="AK420" s="11">
        <f t="shared" si="1390"/>
        <v>-131.85334604257579</v>
      </c>
      <c r="AL420" s="50">
        <f t="shared" si="1181"/>
        <v>-2.3012750182143829</v>
      </c>
      <c r="AM420" s="32">
        <f t="shared" si="1378"/>
        <v>-0.25661990085009601</v>
      </c>
    </row>
    <row r="421" spans="2:39" ht="18.649999999999999" customHeight="1" thickBot="1">
      <c r="E421" s="21" t="s">
        <v>0</v>
      </c>
      <c r="J421" s="21" t="s">
        <v>1</v>
      </c>
      <c r="O421" s="21" t="s">
        <v>2</v>
      </c>
      <c r="T421" s="21" t="s">
        <v>3</v>
      </c>
      <c r="Y421" s="21" t="s">
        <v>4</v>
      </c>
      <c r="AF421" s="105"/>
      <c r="AG421" s="45">
        <f t="shared" si="1374"/>
        <v>1.0944999999999787</v>
      </c>
      <c r="AH421" s="49">
        <f t="shared" si="1375"/>
        <v>-12.434887881437348</v>
      </c>
      <c r="AI421" s="50">
        <f t="shared" si="1376"/>
        <v>85.71395797171931</v>
      </c>
      <c r="AJ421" s="51">
        <f t="shared" si="1377"/>
        <v>-12.434887881437348</v>
      </c>
      <c r="AK421" s="11">
        <f t="shared" si="1390"/>
        <v>-130.64118884049964</v>
      </c>
      <c r="AL421" s="50">
        <f t="shared" si="1181"/>
        <v>-2.280118883986392</v>
      </c>
      <c r="AM421" s="32">
        <f t="shared" si="1378"/>
        <v>-0.25447981719545992</v>
      </c>
    </row>
    <row r="422" spans="2:39" ht="18.649999999999999" customHeight="1" thickBot="1">
      <c r="B422" s="20"/>
      <c r="D422" s="235" t="s">
        <v>6</v>
      </c>
      <c r="E422" s="236"/>
      <c r="F422" s="237" t="s">
        <v>7</v>
      </c>
      <c r="G422" s="238"/>
      <c r="I422" s="235" t="s">
        <v>8</v>
      </c>
      <c r="J422" s="236"/>
      <c r="K422" s="237" t="s">
        <v>9</v>
      </c>
      <c r="L422" s="238"/>
      <c r="N422" s="235" t="s">
        <v>10</v>
      </c>
      <c r="O422" s="236"/>
      <c r="P422" s="237" t="s">
        <v>11</v>
      </c>
      <c r="Q422" s="238"/>
      <c r="S422" s="235" t="s">
        <v>6</v>
      </c>
      <c r="T422" s="236"/>
      <c r="U422" s="237" t="s">
        <v>7</v>
      </c>
      <c r="V422" s="238"/>
      <c r="X422" s="235" t="s">
        <v>10</v>
      </c>
      <c r="Y422" s="236"/>
      <c r="Z422" s="237" t="s">
        <v>11</v>
      </c>
      <c r="AA422" s="238"/>
      <c r="AB422" s="4"/>
      <c r="AC422" s="212" t="s">
        <v>70</v>
      </c>
      <c r="AE422" s="213" t="s">
        <v>37</v>
      </c>
      <c r="AF422" s="105"/>
      <c r="AG422" s="45">
        <f t="shared" si="1374"/>
        <v>1.0949999999999787</v>
      </c>
      <c r="AH422" s="49">
        <f t="shared" si="1375"/>
        <v>-12.470197310811526</v>
      </c>
      <c r="AI422" s="50">
        <f t="shared" si="1376"/>
        <v>85.648637377299067</v>
      </c>
      <c r="AJ422" s="51">
        <f t="shared" si="1377"/>
        <v>-12.470197310811526</v>
      </c>
      <c r="AK422" s="11">
        <f t="shared" si="1390"/>
        <v>-129.44747765315873</v>
      </c>
      <c r="AL422" s="50">
        <f t="shared" si="1181"/>
        <v>-2.259284693449402</v>
      </c>
      <c r="AM422" s="32">
        <f t="shared" si="1378"/>
        <v>-0.25237115856744807</v>
      </c>
    </row>
    <row r="423" spans="2:39" ht="18.649999999999999" customHeight="1" thickTop="1" thickBot="1">
      <c r="B423" s="40">
        <f t="shared" ref="B423" si="1391">B416+$E$5</f>
        <v>0.92849999999999688</v>
      </c>
      <c r="D423" s="24">
        <v>1</v>
      </c>
      <c r="E423" s="25">
        <v>0</v>
      </c>
      <c r="F423" s="26">
        <v>0</v>
      </c>
      <c r="G423" s="27">
        <f t="shared" ref="G423" si="1392">-1/($E$8*$B423)</f>
        <v>-7.3970187055809271</v>
      </c>
      <c r="I423" s="24">
        <v>1</v>
      </c>
      <c r="J423" s="28">
        <v>0</v>
      </c>
      <c r="K423" s="26">
        <v>0</v>
      </c>
      <c r="L423" s="27">
        <v>0</v>
      </c>
      <c r="N423" s="24">
        <f t="shared" ref="N423" si="1393">D423*I423+F423*I426-E423*J423-G423*J426</f>
        <v>-2.2690462374092619</v>
      </c>
      <c r="O423" s="28">
        <f t="shared" ref="O423" si="1394">(D423*J423+E423*I423+F423*J426+G423*I426)</f>
        <v>0</v>
      </c>
      <c r="P423" s="26">
        <f t="shared" ref="P423" si="1395">D423*K423+F423*K426-E423*L423-G423*L426</f>
        <v>0</v>
      </c>
      <c r="Q423" s="27">
        <f t="shared" ref="Q423" si="1396">(D423*L423+E423*K423+F423*L426+G423*K426)</f>
        <v>-7.3970187055809271</v>
      </c>
      <c r="S423" s="24">
        <v>1</v>
      </c>
      <c r="T423" s="25">
        <v>0</v>
      </c>
      <c r="U423" s="26">
        <v>0</v>
      </c>
      <c r="V423" s="27">
        <f t="shared" ref="V423" si="1397">-1/($T$8*$B423)</f>
        <v>-7.3970187055809271</v>
      </c>
      <c r="X423" s="24">
        <f t="shared" ref="X423" si="1398">N423*S423+P423*S426-O423*T423-Q423*T426</f>
        <v>-2.2690462374092619</v>
      </c>
      <c r="Y423" s="28">
        <f t="shared" ref="Y423" si="1399">(N423*T423+O423*S423+P423*T426+Q423*S426)</f>
        <v>0</v>
      </c>
      <c r="Z423" s="26">
        <f t="shared" ref="Z423" si="1400">N423*U423+P423*U426-O423*V423-Q423*V426</f>
        <v>0</v>
      </c>
      <c r="AA423" s="27">
        <f t="shared" ref="AA423" si="1401">(N423*V423+O423*U423+P423*V426+Q423*U426)</f>
        <v>9.3871587563634051</v>
      </c>
      <c r="AB423" s="8"/>
      <c r="AC423" s="214">
        <f t="shared" ref="AC423" si="1402">20*LOG((2*$X$8)/(($X$8*X423+Z423+$Z$8*X426+Z426)^2+($X$8*Y423+AA423+$X$8*Y426+AA426)^2)^0.5)</f>
        <v>-14.005863508149197</v>
      </c>
      <c r="AE423" s="215">
        <f t="shared" ref="AE423" si="1403">((X423^2+Y423^2)/(X426^2+Y426^2))^0.5</f>
        <v>5.1342734984519183</v>
      </c>
      <c r="AF423" s="105"/>
      <c r="AG423" s="45">
        <f t="shared" si="1374"/>
        <v>1.0954999999999786</v>
      </c>
      <c r="AH423" s="49">
        <f t="shared" si="1375"/>
        <v>-12.505288744109864</v>
      </c>
      <c r="AI423" s="50">
        <f t="shared" si="1376"/>
        <v>85.583913638472495</v>
      </c>
      <c r="AJ423" s="51">
        <f t="shared" si="1377"/>
        <v>-12.505288744109864</v>
      </c>
      <c r="AK423" s="11">
        <f t="shared" si="1390"/>
        <v>-128.2718447950372</v>
      </c>
      <c r="AL423" s="50">
        <f t="shared" si="1181"/>
        <v>-2.23876602928055</v>
      </c>
      <c r="AM423" s="32">
        <f t="shared" si="1378"/>
        <v>-0.25029329827154301</v>
      </c>
    </row>
    <row r="424" spans="2:39" ht="18.649999999999999" customHeight="1" thickBot="1">
      <c r="D424" s="30"/>
      <c r="G424" s="31"/>
      <c r="I424" s="30"/>
      <c r="K424" s="239" t="s">
        <v>15</v>
      </c>
      <c r="L424" s="240"/>
      <c r="N424" s="30"/>
      <c r="P424" s="239" t="s">
        <v>17</v>
      </c>
      <c r="Q424" s="240"/>
      <c r="S424" s="30"/>
      <c r="V424" s="31"/>
      <c r="X424" s="30"/>
      <c r="AA424" s="31"/>
      <c r="AE424" s="216"/>
      <c r="AF424" s="105"/>
      <c r="AG424" s="45">
        <f t="shared" si="1374"/>
        <v>1.0959999999999785</v>
      </c>
      <c r="AH424" s="49">
        <f t="shared" si="1375"/>
        <v>-12.540164284184385</v>
      </c>
      <c r="AI424" s="50">
        <f t="shared" si="1376"/>
        <v>85.519777716074984</v>
      </c>
      <c r="AJ424" s="51">
        <f t="shared" si="1377"/>
        <v>-12.540164284184385</v>
      </c>
      <c r="AK424" s="11">
        <f t="shared" si="1390"/>
        <v>-127.11393157336182</v>
      </c>
      <c r="AL424" s="50">
        <f t="shared" ref="AL424:AL487" si="1404">PI()*(IF(AK424&lt;0,AK424,(AK425+AK423)/2))/180</f>
        <v>-2.2185566311099398</v>
      </c>
      <c r="AM424" s="32">
        <f t="shared" si="1378"/>
        <v>-0.24824562526948898</v>
      </c>
    </row>
    <row r="425" spans="2:39" ht="18.649999999999999" customHeight="1" thickBot="1">
      <c r="D425" s="235" t="s">
        <v>12</v>
      </c>
      <c r="E425" s="236"/>
      <c r="F425" s="237" t="s">
        <v>13</v>
      </c>
      <c r="G425" s="238"/>
      <c r="I425" s="235" t="s">
        <v>14</v>
      </c>
      <c r="J425" s="236"/>
      <c r="K425" s="241"/>
      <c r="L425" s="242"/>
      <c r="N425" s="235" t="s">
        <v>16</v>
      </c>
      <c r="O425" s="236"/>
      <c r="P425" s="241"/>
      <c r="Q425" s="242"/>
      <c r="S425" s="235" t="s">
        <v>12</v>
      </c>
      <c r="T425" s="236"/>
      <c r="U425" s="237" t="s">
        <v>13</v>
      </c>
      <c r="V425" s="238"/>
      <c r="X425" s="235" t="s">
        <v>16</v>
      </c>
      <c r="Y425" s="236"/>
      <c r="Z425" s="237" t="s">
        <v>17</v>
      </c>
      <c r="AA425" s="238"/>
      <c r="AB425" s="4"/>
      <c r="AC425" s="37" t="s">
        <v>71</v>
      </c>
      <c r="AE425" s="217" t="s">
        <v>72</v>
      </c>
      <c r="AF425" s="105"/>
      <c r="AG425" s="45">
        <f t="shared" si="1374"/>
        <v>1.0964999999999785</v>
      </c>
      <c r="AH425" s="49">
        <f t="shared" si="1375"/>
        <v>-12.574826005668305</v>
      </c>
      <c r="AI425" s="50">
        <f t="shared" si="1376"/>
        <v>85.45622075028831</v>
      </c>
      <c r="AJ425" s="51">
        <f t="shared" si="1377"/>
        <v>-12.574826005668305</v>
      </c>
      <c r="AK425" s="11">
        <f t="shared" si="1390"/>
        <v>-125.97338802937907</v>
      </c>
      <c r="AL425" s="50">
        <f t="shared" si="1404"/>
        <v>-2.1986503910050761</v>
      </c>
      <c r="AM425" s="32">
        <f t="shared" si="1378"/>
        <v>-0.24622754371188865</v>
      </c>
    </row>
    <row r="426" spans="2:39" ht="18.649999999999999" customHeight="1" thickTop="1" thickBot="1">
      <c r="D426" s="24">
        <v>0</v>
      </c>
      <c r="E426" s="28">
        <v>0</v>
      </c>
      <c r="F426" s="26">
        <v>1</v>
      </c>
      <c r="G426" s="27">
        <v>0</v>
      </c>
      <c r="I426" s="24">
        <v>0</v>
      </c>
      <c r="J426" s="28">
        <f t="shared" ref="J426" si="1405">IF(0=(1-$J$8*$K$8*$B423^2),0,-1*(1-$J$8*$K$8*$B423^2)/($B423*$K$8))</f>
        <v>-0.44194105321686172</v>
      </c>
      <c r="K426" s="26">
        <v>1</v>
      </c>
      <c r="L426" s="27">
        <v>0</v>
      </c>
      <c r="N426" s="24">
        <f t="shared" ref="N426" si="1406">D426*I423+F426*I426-E426*J423-G426*J426</f>
        <v>0</v>
      </c>
      <c r="O426" s="28">
        <f t="shared" ref="O426" si="1407">(D426*J423+E426*I423+F426*J426+G426*I426)</f>
        <v>-0.44194105321686172</v>
      </c>
      <c r="P426" s="26">
        <f t="shared" ref="P426" si="1408">D426*K423+F426*K426-E426*L423-G426*L426</f>
        <v>1</v>
      </c>
      <c r="Q426" s="27">
        <f t="shared" ref="Q426" si="1409">(D426*L423+E426*K423+F426*L426+G426*K426)</f>
        <v>0</v>
      </c>
      <c r="S426" s="24">
        <v>0</v>
      </c>
      <c r="T426" s="28">
        <v>0</v>
      </c>
      <c r="U426" s="26">
        <v>1</v>
      </c>
      <c r="V426" s="27">
        <v>0</v>
      </c>
      <c r="X426" s="24">
        <f t="shared" ref="X426" si="1410">N426*S423+P426*S426-O426*T423-Q426*T426</f>
        <v>0</v>
      </c>
      <c r="Y426" s="28">
        <f t="shared" ref="Y426" si="1411">(N426*T423+O426*S423+P426*T426+Q426*S426)</f>
        <v>-0.44194105321686172</v>
      </c>
      <c r="Z426" s="26">
        <f t="shared" ref="Z426" si="1412">N426*U423+P426*U426-O426*V423-Q426*V426</f>
        <v>-2.2690462374092619</v>
      </c>
      <c r="AA426" s="27">
        <f t="shared" ref="AA426" si="1413">(N426*V423+O426*U423+P426*V426+Q426*U426)</f>
        <v>0</v>
      </c>
      <c r="AB426" s="8"/>
      <c r="AC426" s="39">
        <f t="shared" ref="AC426" si="1414">(180/PI())*ATAN(-1*(($X$8*Y423+AA423+$X$8*Y426+AA426)/($X$8*X423+Z423+$X$8*X426+Z426)))</f>
        <v>63.10038450234439</v>
      </c>
      <c r="AE426" s="218">
        <f t="shared" ref="AE426" si="1415">20*LOG(((($X$8*X423+Z423-$X$8*Y426-Z426)^2+($X$8*Y423+AA423-$X$8*Y426-AA426)^2)/(($X$8*X423+Z423+$X$8*X426+Z426)^2+($X$8*Y423+AA423+$X$8*Y426+AA426)^2))^0.5)</f>
        <v>-0.16741756358322329</v>
      </c>
      <c r="AF426" s="105"/>
      <c r="AG426" s="45">
        <f t="shared" si="1374"/>
        <v>1.0969999999999784</v>
      </c>
      <c r="AH426" s="49">
        <f t="shared" si="1375"/>
        <v>-12.609275955443589</v>
      </c>
      <c r="AI426" s="50">
        <f t="shared" si="1376"/>
        <v>85.393234056273627</v>
      </c>
      <c r="AJ426" s="51">
        <f t="shared" si="1377"/>
        <v>-12.609275955443589</v>
      </c>
      <c r="AK426" s="11">
        <f t="shared" si="1390"/>
        <v>-124.84987268801672</v>
      </c>
      <c r="AL426" s="50">
        <f t="shared" si="1404"/>
        <v>-2.1790413491016349</v>
      </c>
      <c r="AM426" s="32">
        <f t="shared" si="1378"/>
        <v>-0.24423847248696806</v>
      </c>
    </row>
    <row r="427" spans="2:39" ht="18.649999999999999" customHeight="1">
      <c r="AE427" s="33"/>
      <c r="AF427" s="105"/>
      <c r="AG427" s="45">
        <f t="shared" si="1374"/>
        <v>1.0974999999999784</v>
      </c>
      <c r="AH427" s="49">
        <f t="shared" si="1375"/>
        <v>-12.64351615309983</v>
      </c>
      <c r="AI427" s="50">
        <f t="shared" si="1376"/>
        <v>85.330809119929626</v>
      </c>
      <c r="AJ427" s="51">
        <f t="shared" si="1377"/>
        <v>-12.64351615309983</v>
      </c>
      <c r="AK427" s="11">
        <f t="shared" si="1390"/>
        <v>-123.74305231533297</v>
      </c>
      <c r="AL427" s="50">
        <f t="shared" si="1404"/>
        <v>-2.159723689370153</v>
      </c>
      <c r="AM427" s="32">
        <f t="shared" si="1378"/>
        <v>-0.24227784478485653</v>
      </c>
    </row>
    <row r="428" spans="2:39" ht="18.649999999999999" customHeight="1" thickBot="1">
      <c r="E428" s="21" t="s">
        <v>0</v>
      </c>
      <c r="J428" s="21" t="s">
        <v>1</v>
      </c>
      <c r="O428" s="21" t="s">
        <v>2</v>
      </c>
      <c r="T428" s="21" t="s">
        <v>3</v>
      </c>
      <c r="Y428" s="21" t="s">
        <v>4</v>
      </c>
      <c r="AF428" s="105"/>
      <c r="AG428" s="45">
        <f t="shared" si="1374"/>
        <v>1.0979999999999783</v>
      </c>
      <c r="AH428" s="49">
        <f t="shared" si="1375"/>
        <v>-12.677548591384692</v>
      </c>
      <c r="AI428" s="50">
        <f t="shared" si="1376"/>
        <v>85.268937593771966</v>
      </c>
      <c r="AJ428" s="51">
        <f t="shared" si="1377"/>
        <v>-12.677548591384692</v>
      </c>
      <c r="AK428" s="11">
        <f t="shared" si="1390"/>
        <v>-122.65260168497535</v>
      </c>
      <c r="AL428" s="50">
        <f t="shared" si="1404"/>
        <v>-2.1406917355399648</v>
      </c>
      <c r="AM428" s="32">
        <f t="shared" si="1378"/>
        <v>-0.24034510767682829</v>
      </c>
    </row>
    <row r="429" spans="2:39" ht="18.649999999999999" customHeight="1" thickBot="1">
      <c r="B429" s="20"/>
      <c r="D429" s="235" t="s">
        <v>6</v>
      </c>
      <c r="E429" s="236"/>
      <c r="F429" s="237" t="s">
        <v>7</v>
      </c>
      <c r="G429" s="238"/>
      <c r="I429" s="235" t="s">
        <v>8</v>
      </c>
      <c r="J429" s="236"/>
      <c r="K429" s="237" t="s">
        <v>9</v>
      </c>
      <c r="L429" s="238"/>
      <c r="N429" s="235" t="s">
        <v>10</v>
      </c>
      <c r="O429" s="236"/>
      <c r="P429" s="237" t="s">
        <v>11</v>
      </c>
      <c r="Q429" s="238"/>
      <c r="S429" s="235" t="s">
        <v>6</v>
      </c>
      <c r="T429" s="236"/>
      <c r="U429" s="237" t="s">
        <v>7</v>
      </c>
      <c r="V429" s="238"/>
      <c r="X429" s="235" t="s">
        <v>10</v>
      </c>
      <c r="Y429" s="236"/>
      <c r="Z429" s="237" t="s">
        <v>11</v>
      </c>
      <c r="AA429" s="238"/>
      <c r="AB429" s="4"/>
      <c r="AC429" s="212" t="s">
        <v>70</v>
      </c>
      <c r="AE429" s="213" t="s">
        <v>37</v>
      </c>
      <c r="AF429" s="105"/>
      <c r="AG429" s="45">
        <f t="shared" si="1374"/>
        <v>1.0984999999999783</v>
      </c>
      <c r="AH429" s="49">
        <f t="shared" si="1375"/>
        <v>-12.711375236646056</v>
      </c>
      <c r="AI429" s="50">
        <f t="shared" si="1376"/>
        <v>85.207611292929485</v>
      </c>
      <c r="AJ429" s="51">
        <f t="shared" si="1377"/>
        <v>-12.711375236646056</v>
      </c>
      <c r="AK429" s="11">
        <f t="shared" si="1390"/>
        <v>-121.57820335072162</v>
      </c>
      <c r="AL429" s="50">
        <f t="shared" si="1404"/>
        <v>-2.1219399471292943</v>
      </c>
      <c r="AM429" s="32">
        <f t="shared" si="1378"/>
        <v>-0.23843972170884351</v>
      </c>
    </row>
    <row r="430" spans="2:39" ht="18.649999999999999" customHeight="1" thickTop="1" thickBot="1">
      <c r="B430" s="40">
        <f t="shared" ref="B430" si="1416">B423+$E$5</f>
        <v>0.92899999999999683</v>
      </c>
      <c r="D430" s="24">
        <v>1</v>
      </c>
      <c r="E430" s="25">
        <v>0</v>
      </c>
      <c r="F430" s="26">
        <v>0</v>
      </c>
      <c r="G430" s="27">
        <f t="shared" ref="G430" si="1417">-1/($E$8*$B430)</f>
        <v>-7.3930375329729729</v>
      </c>
      <c r="I430" s="24">
        <v>1</v>
      </c>
      <c r="J430" s="28">
        <v>0</v>
      </c>
      <c r="K430" s="26">
        <v>0</v>
      </c>
      <c r="L430" s="27">
        <v>0</v>
      </c>
      <c r="N430" s="24">
        <f t="shared" ref="N430" si="1418">D430*I430+F430*I433-E430*J430-G430*J433</f>
        <v>-2.2591350405985327</v>
      </c>
      <c r="O430" s="28">
        <f t="shared" ref="O430" si="1419">(D430*J430+E430*I430+F430*J433+G430*I433)</f>
        <v>0</v>
      </c>
      <c r="P430" s="26">
        <f t="shared" ref="P430" si="1420">D430*K430+F430*K433-E430*L430-G430*L433</f>
        <v>0</v>
      </c>
      <c r="Q430" s="27">
        <f t="shared" ref="Q430" si="1421">(D430*L430+E430*K430+F430*L433+G430*K433)</f>
        <v>-7.3930375329729729</v>
      </c>
      <c r="S430" s="24">
        <v>1</v>
      </c>
      <c r="T430" s="25">
        <v>0</v>
      </c>
      <c r="U430" s="26">
        <v>0</v>
      </c>
      <c r="V430" s="27">
        <f t="shared" ref="V430" si="1422">-1/($T$8*$B430)</f>
        <v>-7.3930375329729729</v>
      </c>
      <c r="X430" s="24">
        <f t="shared" ref="X430" si="1423">N430*S430+P430*S433-O430*T430-Q430*T433</f>
        <v>-2.2591350405985327</v>
      </c>
      <c r="Y430" s="28">
        <f t="shared" ref="Y430" si="1424">(N430*T430+O430*S430+P430*T433+Q430*S433)</f>
        <v>0</v>
      </c>
      <c r="Z430" s="26">
        <f t="shared" ref="Z430" si="1425">N430*U430+P430*U433-O430*V430-Q430*V433</f>
        <v>0</v>
      </c>
      <c r="AA430" s="27">
        <f t="shared" ref="AA430" si="1426">(N430*V430+O430*U430+P430*V433+Q430*U433)</f>
        <v>9.3088326142264002</v>
      </c>
      <c r="AB430" s="8"/>
      <c r="AC430" s="214">
        <f t="shared" ref="AC430" si="1427">20*LOG((2*$X$8)/(($X$8*X430+Z430+$Z$8*X433+Z433)^2+($X$8*Y430+AA430+$X$8*Y433+AA433)^2)^0.5)</f>
        <v>-13.938211698599805</v>
      </c>
      <c r="AE430" s="215">
        <f t="shared" ref="AE430" si="1428">((X430^2+Y430^2)/(X433^2+Y433^2))^0.5</f>
        <v>5.1246327443161457</v>
      </c>
      <c r="AF430" s="105"/>
      <c r="AG430" s="45">
        <f t="shared" si="1374"/>
        <v>1.0989999999999782</v>
      </c>
      <c r="AH430" s="49">
        <f t="shared" si="1375"/>
        <v>-12.744998029265901</v>
      </c>
      <c r="AI430" s="50">
        <f t="shared" si="1376"/>
        <v>85.146822191254131</v>
      </c>
      <c r="AJ430" s="51">
        <f t="shared" si="1377"/>
        <v>-12.744998029265901</v>
      </c>
      <c r="AK430" s="11">
        <f t="shared" si="1390"/>
        <v>-120.51954742791699</v>
      </c>
      <c r="AL430" s="50">
        <f t="shared" si="1404"/>
        <v>-2.1034629156306148</v>
      </c>
      <c r="AM430" s="32">
        <f t="shared" si="1378"/>
        <v>-0.23656116050893633</v>
      </c>
    </row>
    <row r="431" spans="2:39" ht="18.649999999999999" customHeight="1" thickBot="1">
      <c r="D431" s="30"/>
      <c r="G431" s="31"/>
      <c r="I431" s="30"/>
      <c r="K431" s="239" t="s">
        <v>15</v>
      </c>
      <c r="L431" s="240"/>
      <c r="N431" s="30"/>
      <c r="P431" s="239" t="s">
        <v>17</v>
      </c>
      <c r="Q431" s="240"/>
      <c r="S431" s="30"/>
      <c r="V431" s="31"/>
      <c r="X431" s="30"/>
      <c r="AA431" s="31"/>
      <c r="AE431" s="216"/>
      <c r="AF431" s="105"/>
      <c r="AG431" s="45">
        <f t="shared" si="1374"/>
        <v>1.0994999999999782</v>
      </c>
      <c r="AH431" s="49">
        <f t="shared" si="1375"/>
        <v>-12.778418884086243</v>
      </c>
      <c r="AI431" s="50">
        <f t="shared" si="1376"/>
        <v>85.086562417540179</v>
      </c>
      <c r="AJ431" s="51">
        <f t="shared" si="1377"/>
        <v>-12.778418884086243</v>
      </c>
      <c r="AK431" s="11">
        <f t="shared" si="1390"/>
        <v>-119.47633138079433</v>
      </c>
      <c r="AL431" s="50">
        <f t="shared" si="1404"/>
        <v>-2.0852553607986839</v>
      </c>
      <c r="AM431" s="32">
        <f t="shared" si="1378"/>
        <v>-0.23470891040782038</v>
      </c>
    </row>
    <row r="432" spans="2:39" ht="18.649999999999999" customHeight="1" thickBot="1">
      <c r="D432" s="235" t="s">
        <v>12</v>
      </c>
      <c r="E432" s="236"/>
      <c r="F432" s="237" t="s">
        <v>13</v>
      </c>
      <c r="G432" s="238"/>
      <c r="I432" s="235" t="s">
        <v>14</v>
      </c>
      <c r="J432" s="236"/>
      <c r="K432" s="241"/>
      <c r="L432" s="242"/>
      <c r="N432" s="235" t="s">
        <v>16</v>
      </c>
      <c r="O432" s="236"/>
      <c r="P432" s="241"/>
      <c r="Q432" s="242"/>
      <c r="S432" s="235" t="s">
        <v>12</v>
      </c>
      <c r="T432" s="236"/>
      <c r="U432" s="237" t="s">
        <v>13</v>
      </c>
      <c r="V432" s="238"/>
      <c r="X432" s="235" t="s">
        <v>16</v>
      </c>
      <c r="Y432" s="236"/>
      <c r="Z432" s="237" t="s">
        <v>17</v>
      </c>
      <c r="AA432" s="238"/>
      <c r="AB432" s="4"/>
      <c r="AC432" s="37" t="s">
        <v>71</v>
      </c>
      <c r="AE432" s="217" t="s">
        <v>72</v>
      </c>
      <c r="AF432" s="105"/>
      <c r="AG432" s="45">
        <f t="shared" si="1374"/>
        <v>1.0999999999999781</v>
      </c>
      <c r="AH432" s="49">
        <f t="shared" si="1375"/>
        <v>-12.811639690827171</v>
      </c>
      <c r="AI432" s="50">
        <f t="shared" si="1376"/>
        <v>85.026824251849789</v>
      </c>
      <c r="AJ432" s="51">
        <f t="shared" si="1377"/>
        <v>-12.811639690827171</v>
      </c>
      <c r="AK432" s="11">
        <f t="shared" si="1390"/>
        <v>-118.44825981729795</v>
      </c>
      <c r="AL432" s="50">
        <f t="shared" si="1404"/>
        <v>-2.0673121270695463</v>
      </c>
      <c r="AM432" s="32">
        <f t="shared" si="1378"/>
        <v>-0.23288247007226476</v>
      </c>
    </row>
    <row r="433" spans="2:39" ht="18.649999999999999" customHeight="1" thickTop="1" thickBot="1">
      <c r="D433" s="24">
        <v>0</v>
      </c>
      <c r="E433" s="28">
        <v>0</v>
      </c>
      <c r="F433" s="26">
        <v>1</v>
      </c>
      <c r="G433" s="27">
        <v>0</v>
      </c>
      <c r="I433" s="24">
        <v>0</v>
      </c>
      <c r="J433" s="28">
        <f t="shared" ref="J433" si="1429">IF(0=(1-$J$8*$K$8*$B430^2),0,-1*(1-$J$8*$K$8*$B430^2)/($B430*$K$8))</f>
        <v>-0.44083842751545343</v>
      </c>
      <c r="K433" s="26">
        <v>1</v>
      </c>
      <c r="L433" s="27">
        <v>0</v>
      </c>
      <c r="N433" s="24">
        <f t="shared" ref="N433" si="1430">D433*I430+F433*I433-E433*J430-G433*J433</f>
        <v>0</v>
      </c>
      <c r="O433" s="28">
        <f t="shared" ref="O433" si="1431">(D433*J430+E433*I430+F433*J433+G433*I433)</f>
        <v>-0.44083842751545343</v>
      </c>
      <c r="P433" s="26">
        <f t="shared" ref="P433" si="1432">D433*K430+F433*K433-E433*L430-G433*L433</f>
        <v>1</v>
      </c>
      <c r="Q433" s="27">
        <f t="shared" ref="Q433" si="1433">(D433*L430+E433*K430+F433*L433+G433*K433)</f>
        <v>0</v>
      </c>
      <c r="S433" s="24">
        <v>0</v>
      </c>
      <c r="T433" s="28">
        <v>0</v>
      </c>
      <c r="U433" s="26">
        <v>1</v>
      </c>
      <c r="V433" s="27">
        <v>0</v>
      </c>
      <c r="X433" s="24">
        <f t="shared" ref="X433" si="1434">N433*S430+P433*S433-O433*T430-Q433*T433</f>
        <v>0</v>
      </c>
      <c r="Y433" s="28">
        <f t="shared" ref="Y433" si="1435">(N433*T430+O433*S430+P433*T433+Q433*S433)</f>
        <v>-0.44083842751545343</v>
      </c>
      <c r="Z433" s="26">
        <f t="shared" ref="Z433" si="1436">N433*U430+P433*U433-O433*V430-Q433*V433</f>
        <v>-2.2591350405985327</v>
      </c>
      <c r="AA433" s="27">
        <f t="shared" ref="AA433" si="1437">(N433*V430+O433*U430+P433*V433+Q433*U433)</f>
        <v>0</v>
      </c>
      <c r="AB433" s="8"/>
      <c r="AC433" s="39">
        <f t="shared" ref="AC433" si="1438">(180/PI())*ATAN(-1*(($X$8*Y430+AA430+$X$8*Y433+AA433)/($X$8*X430+Z430+$X$8*X433+Z433)))</f>
        <v>63.001018910375286</v>
      </c>
      <c r="AE433" s="218">
        <f t="shared" ref="AE433" si="1439">20*LOG(((($X$8*X430+Z430-$X$8*Y433-Z433)^2+($X$8*Y430+AA430-$X$8*Y433-AA433)^2)/(($X$8*X430+Z430+$X$8*X433+Z433)^2+($X$8*Y430+AA430+$X$8*Y433+AA433)^2))^0.5)</f>
        <v>-0.17014243874606663</v>
      </c>
      <c r="AF433" s="105"/>
      <c r="AG433" s="45">
        <f t="shared" si="1374"/>
        <v>1.1004999999999781</v>
      </c>
      <c r="AH433" s="49">
        <f t="shared" si="1375"/>
        <v>-12.844662314497102</v>
      </c>
      <c r="AI433" s="50">
        <f t="shared" si="1376"/>
        <v>84.967600121941146</v>
      </c>
      <c r="AJ433" s="51">
        <f t="shared" si="1377"/>
        <v>-12.844662314497102</v>
      </c>
      <c r="AK433" s="11">
        <f t="shared" si="1390"/>
        <v>-117.43504428993262</v>
      </c>
      <c r="AL433" s="50">
        <f t="shared" si="1404"/>
        <v>-2.0496281800846905</v>
      </c>
      <c r="AM433" s="32">
        <f t="shared" si="1378"/>
        <v>-0.23108135015073783</v>
      </c>
    </row>
    <row r="434" spans="2:39" ht="18.649999999999999" customHeight="1">
      <c r="AE434" s="33"/>
      <c r="AF434" s="105"/>
      <c r="AG434" s="45">
        <f t="shared" si="1374"/>
        <v>1.100999999999978</v>
      </c>
      <c r="AH434" s="49">
        <f t="shared" si="1375"/>
        <v>-12.877488595795526</v>
      </c>
      <c r="AI434" s="50">
        <f t="shared" si="1376"/>
        <v>84.908882599796186</v>
      </c>
      <c r="AJ434" s="51">
        <f t="shared" si="1377"/>
        <v>-12.877488595795526</v>
      </c>
      <c r="AK434" s="11">
        <f t="shared" si="1390"/>
        <v>-116.43640310388864</v>
      </c>
      <c r="AL434" s="50">
        <f t="shared" si="1404"/>
        <v>-2.0321986033422017</v>
      </c>
      <c r="AM434" s="32">
        <f t="shared" si="1378"/>
        <v>-0.22930507293086477</v>
      </c>
    </row>
    <row r="435" spans="2:39" ht="18.649999999999999" customHeight="1" thickBot="1">
      <c r="E435" s="21" t="s">
        <v>0</v>
      </c>
      <c r="J435" s="21" t="s">
        <v>1</v>
      </c>
      <c r="O435" s="21" t="s">
        <v>2</v>
      </c>
      <c r="T435" s="21" t="s">
        <v>3</v>
      </c>
      <c r="Y435" s="21" t="s">
        <v>4</v>
      </c>
      <c r="AF435" s="105"/>
      <c r="AG435" s="45">
        <f t="shared" si="1374"/>
        <v>1.1014999999999779</v>
      </c>
      <c r="AH435" s="49">
        <f t="shared" si="1375"/>
        <v>-12.910120351508205</v>
      </c>
      <c r="AI435" s="50">
        <f t="shared" si="1376"/>
        <v>84.850664398244248</v>
      </c>
      <c r="AJ435" s="51">
        <f t="shared" si="1377"/>
        <v>-12.910120351508205</v>
      </c>
      <c r="AK435" s="11">
        <f t="shared" si="1390"/>
        <v>-115.45206112988488</v>
      </c>
      <c r="AL435" s="50">
        <f t="shared" si="1404"/>
        <v>-2.0150185949302557</v>
      </c>
      <c r="AM435" s="32">
        <f t="shared" si="1378"/>
        <v>-0.22755317200820302</v>
      </c>
    </row>
    <row r="436" spans="2:39" ht="18.649999999999999" customHeight="1" thickBot="1">
      <c r="B436" s="20"/>
      <c r="D436" s="235" t="s">
        <v>6</v>
      </c>
      <c r="E436" s="236"/>
      <c r="F436" s="237" t="s">
        <v>7</v>
      </c>
      <c r="G436" s="238"/>
      <c r="I436" s="235" t="s">
        <v>8</v>
      </c>
      <c r="J436" s="236"/>
      <c r="K436" s="237" t="s">
        <v>9</v>
      </c>
      <c r="L436" s="238"/>
      <c r="N436" s="235" t="s">
        <v>10</v>
      </c>
      <c r="O436" s="236"/>
      <c r="P436" s="237" t="s">
        <v>11</v>
      </c>
      <c r="Q436" s="238"/>
      <c r="S436" s="235" t="s">
        <v>6</v>
      </c>
      <c r="T436" s="236"/>
      <c r="U436" s="237" t="s">
        <v>7</v>
      </c>
      <c r="V436" s="238"/>
      <c r="X436" s="235" t="s">
        <v>10</v>
      </c>
      <c r="Y436" s="236"/>
      <c r="Z436" s="237" t="s">
        <v>11</v>
      </c>
      <c r="AA436" s="238"/>
      <c r="AB436" s="4"/>
      <c r="AC436" s="212" t="s">
        <v>70</v>
      </c>
      <c r="AE436" s="213" t="s">
        <v>37</v>
      </c>
      <c r="AF436" s="105"/>
      <c r="AG436" s="45">
        <f t="shared" si="1374"/>
        <v>1.1019999999999779</v>
      </c>
      <c r="AH436" s="49">
        <f t="shared" si="1375"/>
        <v>-12.942559374895131</v>
      </c>
      <c r="AI436" s="50">
        <f t="shared" si="1376"/>
        <v>84.792938367679312</v>
      </c>
      <c r="AJ436" s="51">
        <f t="shared" si="1377"/>
        <v>-12.942559374895131</v>
      </c>
      <c r="AK436" s="11">
        <f t="shared" si="1390"/>
        <v>-114.48174962425934</v>
      </c>
      <c r="AL436" s="50">
        <f t="shared" si="1404"/>
        <v>-1.9980834643871068</v>
      </c>
      <c r="AM436" s="32">
        <f t="shared" si="1378"/>
        <v>-0.22582519196599968</v>
      </c>
    </row>
    <row r="437" spans="2:39" ht="18.649999999999999" customHeight="1" thickTop="1" thickBot="1">
      <c r="B437" s="40">
        <f t="shared" ref="B437" si="1440">B430+$E$5</f>
        <v>0.92949999999999677</v>
      </c>
      <c r="D437" s="24">
        <v>1</v>
      </c>
      <c r="E437" s="25">
        <v>0</v>
      </c>
      <c r="F437" s="26">
        <v>0</v>
      </c>
      <c r="G437" s="27">
        <f t="shared" ref="G437" si="1441">-1/($E$8*$B437)</f>
        <v>-7.3890606434985378</v>
      </c>
      <c r="I437" s="24">
        <v>1</v>
      </c>
      <c r="J437" s="28">
        <v>0</v>
      </c>
      <c r="K437" s="26">
        <v>0</v>
      </c>
      <c r="L437" s="27">
        <v>0</v>
      </c>
      <c r="N437" s="24">
        <f t="shared" ref="N437" si="1442">D437*I437+F437*I440-E437*J437-G437*J440</f>
        <v>-2.2492398338859805</v>
      </c>
      <c r="O437" s="28">
        <f t="shared" ref="O437" si="1443">(D437*J437+E437*I437+F437*J440+G437*I440)</f>
        <v>0</v>
      </c>
      <c r="P437" s="26">
        <f t="shared" ref="P437" si="1444">D437*K437+F437*K440-E437*L437-G437*L440</f>
        <v>0</v>
      </c>
      <c r="Q437" s="27">
        <f t="shared" ref="Q437" si="1445">(D437*L437+E437*K437+F437*L440+G437*K440)</f>
        <v>-7.3890606434985378</v>
      </c>
      <c r="S437" s="24">
        <v>1</v>
      </c>
      <c r="T437" s="25">
        <v>0</v>
      </c>
      <c r="U437" s="26">
        <v>0</v>
      </c>
      <c r="V437" s="27">
        <f t="shared" ref="V437" si="1446">-1/($T$8*$B437)</f>
        <v>-7.3890606434985378</v>
      </c>
      <c r="X437" s="24">
        <f t="shared" ref="X437" si="1447">N437*S437+P437*S440-O437*T437-Q437*T440</f>
        <v>-2.2492398338859805</v>
      </c>
      <c r="Y437" s="28">
        <f t="shared" ref="Y437" si="1448">(N437*T437+O437*S437+P437*T440+Q437*S440)</f>
        <v>0</v>
      </c>
      <c r="Z437" s="26">
        <f t="shared" ref="Z437" si="1449">N437*U437+P437*U440-O437*V437-Q437*V440</f>
        <v>0</v>
      </c>
      <c r="AA437" s="27">
        <f t="shared" ref="AA437" si="1450">(N437*V437+O437*U437+P437*V440+Q437*U440)</f>
        <v>9.2307088908575494</v>
      </c>
      <c r="AB437" s="8"/>
      <c r="AC437" s="214">
        <f t="shared" ref="AC437" si="1451">20*LOG((2*$X$8)/(($X$8*X437+Z437+$Z$8*X440+Z440)^2+($X$8*Y437+AA437+$X$8*Y440+AA440)^2)^0.5)</f>
        <v>-13.87022632233891</v>
      </c>
      <c r="AE437" s="215">
        <f t="shared" ref="AE437" si="1452">((X437^2+Y437^2)/(X440^2+Y440^2))^0.5</f>
        <v>5.1149716192169814</v>
      </c>
      <c r="AF437" s="105"/>
      <c r="AG437" s="45">
        <f t="shared" si="1374"/>
        <v>1.1024999999999778</v>
      </c>
      <c r="AH437" s="49">
        <f t="shared" si="1375"/>
        <v>-12.974807436071288</v>
      </c>
      <c r="AI437" s="50">
        <f t="shared" si="1376"/>
        <v>84.735697492867189</v>
      </c>
      <c r="AJ437" s="51">
        <f t="shared" si="1377"/>
        <v>-12.974807436071288</v>
      </c>
      <c r="AK437" s="11">
        <f t="shared" si="1390"/>
        <v>-113.52520605389145</v>
      </c>
      <c r="AL437" s="50">
        <f t="shared" si="1404"/>
        <v>-1.9813886296454049</v>
      </c>
      <c r="AM437" s="32">
        <f t="shared" si="1378"/>
        <v>-0.22412068806543881</v>
      </c>
    </row>
    <row r="438" spans="2:39" ht="18.649999999999999" customHeight="1" thickBot="1">
      <c r="D438" s="30"/>
      <c r="G438" s="31"/>
      <c r="I438" s="30"/>
      <c r="K438" s="239" t="s">
        <v>15</v>
      </c>
      <c r="L438" s="240"/>
      <c r="N438" s="30"/>
      <c r="P438" s="239" t="s">
        <v>17</v>
      </c>
      <c r="Q438" s="240"/>
      <c r="S438" s="30"/>
      <c r="V438" s="31"/>
      <c r="X438" s="30"/>
      <c r="AA438" s="31"/>
      <c r="AE438" s="216"/>
      <c r="AF438" s="105"/>
      <c r="AG438" s="45">
        <f t="shared" si="1374"/>
        <v>1.1029999999999778</v>
      </c>
      <c r="AH438" s="49">
        <f t="shared" si="1375"/>
        <v>-13.006866282380344</v>
      </c>
      <c r="AI438" s="50">
        <f t="shared" si="1376"/>
        <v>84.678934889840249</v>
      </c>
      <c r="AJ438" s="51">
        <f t="shared" si="1377"/>
        <v>-13.006866282380344</v>
      </c>
      <c r="AK438" s="11">
        <f t="shared" si="1390"/>
        <v>-112.58217392697919</v>
      </c>
      <c r="AL438" s="50">
        <f t="shared" si="1404"/>
        <v>-1.9649296140787009</v>
      </c>
      <c r="AM438" s="32">
        <f t="shared" si="1378"/>
        <v>-0.22243922594599724</v>
      </c>
    </row>
    <row r="439" spans="2:39" ht="18.649999999999999" customHeight="1" thickBot="1">
      <c r="D439" s="235" t="s">
        <v>12</v>
      </c>
      <c r="E439" s="236"/>
      <c r="F439" s="237" t="s">
        <v>13</v>
      </c>
      <c r="G439" s="238"/>
      <c r="I439" s="235" t="s">
        <v>14</v>
      </c>
      <c r="J439" s="236"/>
      <c r="K439" s="241"/>
      <c r="L439" s="242"/>
      <c r="N439" s="235" t="s">
        <v>16</v>
      </c>
      <c r="O439" s="236"/>
      <c r="P439" s="241"/>
      <c r="Q439" s="242"/>
      <c r="S439" s="235" t="s">
        <v>12</v>
      </c>
      <c r="T439" s="236"/>
      <c r="U439" s="237" t="s">
        <v>13</v>
      </c>
      <c r="V439" s="238"/>
      <c r="X439" s="235" t="s">
        <v>16</v>
      </c>
      <c r="Y439" s="236"/>
      <c r="Z439" s="237" t="s">
        <v>17</v>
      </c>
      <c r="AA439" s="238"/>
      <c r="AB439" s="4"/>
      <c r="AC439" s="37" t="s">
        <v>71</v>
      </c>
      <c r="AE439" s="217" t="s">
        <v>72</v>
      </c>
      <c r="AF439" s="105"/>
      <c r="AG439" s="45">
        <f t="shared" si="1374"/>
        <v>1.1034999999999777</v>
      </c>
      <c r="AH439" s="49">
        <f t="shared" si="1375"/>
        <v>-13.038737638761486</v>
      </c>
      <c r="AI439" s="50">
        <f t="shared" si="1376"/>
        <v>84.622643802876766</v>
      </c>
      <c r="AJ439" s="51">
        <f t="shared" si="1377"/>
        <v>-13.038737638761486</v>
      </c>
      <c r="AK439" s="11">
        <f t="shared" si="1390"/>
        <v>-111.65240262884687</v>
      </c>
      <c r="AL439" s="50">
        <f t="shared" si="1404"/>
        <v>-1.9487020436357503</v>
      </c>
      <c r="AM439" s="32">
        <f t="shared" si="1378"/>
        <v>-0.2207803813356139</v>
      </c>
    </row>
    <row r="440" spans="2:39" ht="18.649999999999999" customHeight="1" thickTop="1" thickBot="1">
      <c r="D440" s="24">
        <v>0</v>
      </c>
      <c r="E440" s="28">
        <v>0</v>
      </c>
      <c r="F440" s="26">
        <v>1</v>
      </c>
      <c r="G440" s="27">
        <v>0</v>
      </c>
      <c r="I440" s="24">
        <v>0</v>
      </c>
      <c r="J440" s="28">
        <f t="shared" ref="J440" si="1453">IF(0=(1-$J$8*$K$8*$B437^2),0,-1*(1-$J$8*$K$8*$B437^2)/($B437*$K$8))</f>
        <v>-0.43973652276692449</v>
      </c>
      <c r="K440" s="26">
        <v>1</v>
      </c>
      <c r="L440" s="27">
        <v>0</v>
      </c>
      <c r="N440" s="24">
        <f t="shared" ref="N440" si="1454">D440*I437+F440*I440-E440*J437-G440*J440</f>
        <v>0</v>
      </c>
      <c r="O440" s="28">
        <f t="shared" ref="O440" si="1455">(D440*J437+E440*I437+F440*J440+G440*I440)</f>
        <v>-0.43973652276692449</v>
      </c>
      <c r="P440" s="26">
        <f t="shared" ref="P440" si="1456">D440*K437+F440*K440-E440*L437-G440*L440</f>
        <v>1</v>
      </c>
      <c r="Q440" s="27">
        <f t="shared" ref="Q440" si="1457">(D440*L437+E440*K437+F440*L440+G440*K440)</f>
        <v>0</v>
      </c>
      <c r="S440" s="24">
        <v>0</v>
      </c>
      <c r="T440" s="28">
        <v>0</v>
      </c>
      <c r="U440" s="26">
        <v>1</v>
      </c>
      <c r="V440" s="27">
        <v>0</v>
      </c>
      <c r="X440" s="24">
        <f t="shared" ref="X440" si="1458">N440*S437+P440*S440-O440*T437-Q440*T440</f>
        <v>0</v>
      </c>
      <c r="Y440" s="28">
        <f t="shared" ref="Y440" si="1459">(N440*T437+O440*S437+P440*T440+Q440*S440)</f>
        <v>-0.43973652276692449</v>
      </c>
      <c r="Z440" s="26">
        <f t="shared" ref="Z440" si="1460">N440*U437+P440*U440-O440*V437-Q440*V440</f>
        <v>-2.2492398338859805</v>
      </c>
      <c r="AA440" s="27">
        <f t="shared" ref="AA440" si="1461">(N440*V437+O440*U437+P440*V440+Q440*U440)</f>
        <v>0</v>
      </c>
      <c r="AB440" s="8"/>
      <c r="AC440" s="39">
        <f t="shared" ref="AC440" si="1462">(180/PI())*ATAN(-1*(($X$8*Y437+AA437+$X$8*Y440+AA440)/($X$8*X437+Z437+$X$8*X440+Z440)))</f>
        <v>62.900455404960574</v>
      </c>
      <c r="AE440" s="218">
        <f t="shared" ref="AE440" si="1463">20*LOG(((($X$8*X437+Z437-$X$8*Y440-Z440)^2+($X$8*Y437+AA437-$X$8*Y440-AA440)^2)/(($X$8*X437+Z437+$X$8*X440+Z440)^2+($X$8*Y437+AA437+$X$8*Y440+AA440)^2))^0.5)</f>
        <v>-0.17292594837323486</v>
      </c>
      <c r="AF440" s="105"/>
      <c r="AG440" s="45">
        <f t="shared" si="1374"/>
        <v>1.1039999999999777</v>
      </c>
      <c r="AH440" s="49">
        <f t="shared" si="1375"/>
        <v>-13.070423208109432</v>
      </c>
      <c r="AI440" s="50">
        <f t="shared" si="1376"/>
        <v>84.566817601562349</v>
      </c>
      <c r="AJ440" s="51">
        <f t="shared" si="1377"/>
        <v>-13.070423208109432</v>
      </c>
      <c r="AK440" s="11">
        <f t="shared" si="1390"/>
        <v>-110.73564726338046</v>
      </c>
      <c r="AL440" s="50">
        <f t="shared" si="1404"/>
        <v>-1.9327016440730371</v>
      </c>
      <c r="AM440" s="32">
        <f t="shared" si="1378"/>
        <v>-0.21914373977018342</v>
      </c>
    </row>
    <row r="441" spans="2:39" ht="18.649999999999999" customHeight="1">
      <c r="AE441" s="33"/>
      <c r="AF441" s="105"/>
      <c r="AG441" s="45">
        <f t="shared" si="1374"/>
        <v>1.1044999999999776</v>
      </c>
      <c r="AH441" s="49">
        <f t="shared" si="1375"/>
        <v>-13.101924671627872</v>
      </c>
      <c r="AI441" s="50">
        <f t="shared" si="1376"/>
        <v>84.511449777930665</v>
      </c>
      <c r="AJ441" s="51">
        <f t="shared" si="1377"/>
        <v>-13.101924671627872</v>
      </c>
      <c r="AK441" s="11">
        <f t="shared" si="1390"/>
        <v>-109.83166849841341</v>
      </c>
      <c r="AL441" s="50">
        <f t="shared" si="1404"/>
        <v>-1.9169242382562504</v>
      </c>
      <c r="AM441" s="32">
        <f t="shared" si="1378"/>
        <v>-0.21752889632214167</v>
      </c>
    </row>
    <row r="442" spans="2:39" ht="18.649999999999999" customHeight="1" thickBot="1">
      <c r="E442" s="21" t="s">
        <v>0</v>
      </c>
      <c r="J442" s="21" t="s">
        <v>1</v>
      </c>
      <c r="O442" s="21" t="s">
        <v>2</v>
      </c>
      <c r="T442" s="21" t="s">
        <v>3</v>
      </c>
      <c r="Y442" s="21" t="s">
        <v>4</v>
      </c>
      <c r="AF442" s="105"/>
      <c r="AG442" s="45">
        <f t="shared" si="1374"/>
        <v>1.1049999999999776</v>
      </c>
      <c r="AH442" s="49">
        <f t="shared" si="1375"/>
        <v>-13.133243689176247</v>
      </c>
      <c r="AI442" s="50">
        <f t="shared" si="1376"/>
        <v>84.456533943681464</v>
      </c>
      <c r="AJ442" s="51">
        <f t="shared" si="1377"/>
        <v>-13.133243689176247</v>
      </c>
      <c r="AK442" s="11">
        <f t="shared" si="1390"/>
        <v>-108.94023241719486</v>
      </c>
      <c r="AL442" s="50">
        <f t="shared" si="1404"/>
        <v>-1.901365743567911</v>
      </c>
      <c r="AM442" s="32">
        <f t="shared" si="1378"/>
        <v>-0.21593545533775949</v>
      </c>
    </row>
    <row r="443" spans="2:39" ht="18.649999999999999" customHeight="1" thickBot="1">
      <c r="B443" s="20"/>
      <c r="D443" s="235" t="s">
        <v>6</v>
      </c>
      <c r="E443" s="236"/>
      <c r="F443" s="237" t="s">
        <v>7</v>
      </c>
      <c r="G443" s="238"/>
      <c r="I443" s="235" t="s">
        <v>8</v>
      </c>
      <c r="J443" s="236"/>
      <c r="K443" s="237" t="s">
        <v>9</v>
      </c>
      <c r="L443" s="238"/>
      <c r="N443" s="235" t="s">
        <v>10</v>
      </c>
      <c r="O443" s="236"/>
      <c r="P443" s="237" t="s">
        <v>11</v>
      </c>
      <c r="Q443" s="238"/>
      <c r="S443" s="235" t="s">
        <v>6</v>
      </c>
      <c r="T443" s="236"/>
      <c r="U443" s="237" t="s">
        <v>7</v>
      </c>
      <c r="V443" s="238"/>
      <c r="X443" s="235" t="s">
        <v>10</v>
      </c>
      <c r="Y443" s="236"/>
      <c r="Z443" s="237" t="s">
        <v>11</v>
      </c>
      <c r="AA443" s="238"/>
      <c r="AB443" s="4"/>
      <c r="AC443" s="212" t="s">
        <v>70</v>
      </c>
      <c r="AE443" s="213" t="s">
        <v>37</v>
      </c>
      <c r="AF443" s="105"/>
      <c r="AG443" s="45">
        <f t="shared" si="1374"/>
        <v>1.1054999999999775</v>
      </c>
      <c r="AH443" s="49">
        <f t="shared" si="1375"/>
        <v>-13.164381899610358</v>
      </c>
      <c r="AI443" s="50">
        <f t="shared" si="1376"/>
        <v>84.402063827472873</v>
      </c>
      <c r="AJ443" s="51">
        <f t="shared" si="1377"/>
        <v>-13.164381899610358</v>
      </c>
      <c r="AK443" s="11">
        <f t="shared" si="1390"/>
        <v>-108.06111037309786</v>
      </c>
      <c r="AL443" s="50">
        <f t="shared" si="1404"/>
        <v>-1.8860221693715558</v>
      </c>
      <c r="AM443" s="32">
        <f t="shared" si="1378"/>
        <v>-0.21436303018281266</v>
      </c>
    </row>
    <row r="444" spans="2:39" ht="18.649999999999999" customHeight="1" thickTop="1" thickBot="1">
      <c r="B444" s="40">
        <f t="shared" ref="B444" si="1464">B437+$E$5</f>
        <v>0.92999999999999672</v>
      </c>
      <c r="D444" s="24">
        <v>1</v>
      </c>
      <c r="E444" s="25">
        <v>0</v>
      </c>
      <c r="F444" s="26">
        <v>0</v>
      </c>
      <c r="G444" s="27">
        <f t="shared" ref="G444" si="1465">-1/($E$8*$B444)</f>
        <v>-7.3850880302493467</v>
      </c>
      <c r="I444" s="24">
        <v>1</v>
      </c>
      <c r="J444" s="28">
        <v>0</v>
      </c>
      <c r="K444" s="26">
        <v>0</v>
      </c>
      <c r="L444" s="27">
        <v>0</v>
      </c>
      <c r="N444" s="24">
        <f t="shared" ref="N444" si="1466">D444*I444+F444*I447-E444*J444-G444*J447</f>
        <v>-2.2393605828935463</v>
      </c>
      <c r="O444" s="28">
        <f t="shared" ref="O444" si="1467">(D444*J444+E444*I444+F444*J447+G444*I447)</f>
        <v>0</v>
      </c>
      <c r="P444" s="26">
        <f t="shared" ref="P444" si="1468">D444*K444+F444*K447-E444*L444-G444*L447</f>
        <v>0</v>
      </c>
      <c r="Q444" s="27">
        <f t="shared" ref="Q444" si="1469">(D444*L444+E444*K444+F444*L447+G444*K447)</f>
        <v>-7.3850880302493467</v>
      </c>
      <c r="S444" s="24">
        <v>1</v>
      </c>
      <c r="T444" s="25">
        <v>0</v>
      </c>
      <c r="U444" s="26">
        <v>0</v>
      </c>
      <c r="V444" s="27">
        <f t="shared" ref="V444" si="1470">-1/($T$8*$B444)</f>
        <v>-7.3850880302493467</v>
      </c>
      <c r="X444" s="24">
        <f t="shared" ref="X444" si="1471">N444*S444+P444*S447-O444*T444-Q444*T447</f>
        <v>-2.2393605828935463</v>
      </c>
      <c r="Y444" s="28">
        <f t="shared" ref="Y444" si="1472">(N444*T444+O444*S444+P444*T447+Q444*S447)</f>
        <v>0</v>
      </c>
      <c r="Z444" s="26">
        <f t="shared" ref="Z444" si="1473">N444*U444+P444*U447-O444*V444-Q444*V447</f>
        <v>0</v>
      </c>
      <c r="AA444" s="27">
        <f t="shared" ref="AA444" si="1474">(N444*V444+O444*U444+P444*V447+Q444*U447)</f>
        <v>9.1527870058899836</v>
      </c>
      <c r="AB444" s="8"/>
      <c r="AC444" s="214">
        <f t="shared" ref="AC444" si="1475">20*LOG((2*$X$8)/(($X$8*X444+Z444+$Z$8*X447+Z447)^2+($X$8*Y444+AA444+$X$8*Y447+AA447)^2)^0.5)</f>
        <v>-13.801903524372307</v>
      </c>
      <c r="AE444" s="215">
        <f t="shared" ref="AE444" si="1476">((X444^2+Y444^2)/(X447^2+Y447^2))^0.5</f>
        <v>5.1052899524284925</v>
      </c>
      <c r="AF444" s="105"/>
      <c r="AG444" s="45">
        <f t="shared" si="1374"/>
        <v>1.1059999999999774</v>
      </c>
      <c r="AH444" s="49">
        <f t="shared" si="1375"/>
        <v>-13.195340921116454</v>
      </c>
      <c r="AI444" s="50">
        <f t="shared" si="1376"/>
        <v>84.34803327228633</v>
      </c>
      <c r="AJ444" s="51">
        <f t="shared" si="1377"/>
        <v>-13.195340921116454</v>
      </c>
      <c r="AK444" s="11">
        <f t="shared" si="1390"/>
        <v>-107.19407884989822</v>
      </c>
      <c r="AL444" s="50">
        <f t="shared" si="1404"/>
        <v>-1.8708896145731404</v>
      </c>
      <c r="AM444" s="32">
        <f t="shared" si="1378"/>
        <v>-0.21281124299637294</v>
      </c>
    </row>
    <row r="445" spans="2:39" ht="18.649999999999999" customHeight="1" thickBot="1">
      <c r="D445" s="30"/>
      <c r="G445" s="31"/>
      <c r="I445" s="30"/>
      <c r="K445" s="239" t="s">
        <v>15</v>
      </c>
      <c r="L445" s="240"/>
      <c r="N445" s="30"/>
      <c r="P445" s="239" t="s">
        <v>17</v>
      </c>
      <c r="Q445" s="240"/>
      <c r="S445" s="30"/>
      <c r="V445" s="31"/>
      <c r="X445" s="30"/>
      <c r="AA445" s="31"/>
      <c r="AE445" s="216"/>
      <c r="AF445" s="105"/>
      <c r="AG445" s="45">
        <f t="shared" si="1374"/>
        <v>1.1064999999999774</v>
      </c>
      <c r="AH445" s="49">
        <f t="shared" si="1375"/>
        <v>-13.226122351539392</v>
      </c>
      <c r="AI445" s="50">
        <f t="shared" si="1376"/>
        <v>84.294436232861386</v>
      </c>
      <c r="AJ445" s="51">
        <f t="shared" si="1377"/>
        <v>-13.226122351539392</v>
      </c>
      <c r="AK445" s="11">
        <f t="shared" si="1390"/>
        <v>-106.33891932549238</v>
      </c>
      <c r="AL445" s="50">
        <f t="shared" si="1404"/>
        <v>-1.8559642652424697</v>
      </c>
      <c r="AM445" s="32">
        <f t="shared" si="1378"/>
        <v>-0.21127972445238688</v>
      </c>
    </row>
    <row r="446" spans="2:39" ht="18.649999999999999" customHeight="1" thickBot="1">
      <c r="D446" s="235" t="s">
        <v>12</v>
      </c>
      <c r="E446" s="236"/>
      <c r="F446" s="237" t="s">
        <v>13</v>
      </c>
      <c r="G446" s="238"/>
      <c r="I446" s="235" t="s">
        <v>14</v>
      </c>
      <c r="J446" s="236"/>
      <c r="K446" s="241"/>
      <c r="L446" s="242"/>
      <c r="N446" s="235" t="s">
        <v>16</v>
      </c>
      <c r="O446" s="236"/>
      <c r="P446" s="241"/>
      <c r="Q446" s="242"/>
      <c r="S446" s="235" t="s">
        <v>12</v>
      </c>
      <c r="T446" s="236"/>
      <c r="U446" s="237" t="s">
        <v>13</v>
      </c>
      <c r="V446" s="238"/>
      <c r="X446" s="235" t="s">
        <v>16</v>
      </c>
      <c r="Y446" s="236"/>
      <c r="Z446" s="237" t="s">
        <v>17</v>
      </c>
      <c r="AA446" s="238"/>
      <c r="AB446" s="4"/>
      <c r="AC446" s="37" t="s">
        <v>71</v>
      </c>
      <c r="AE446" s="217" t="s">
        <v>72</v>
      </c>
      <c r="AF446" s="105"/>
      <c r="AG446" s="45">
        <f t="shared" si="1374"/>
        <v>1.1069999999999773</v>
      </c>
      <c r="AH446" s="49">
        <f t="shared" si="1375"/>
        <v>-13.256727768704621</v>
      </c>
      <c r="AI446" s="50">
        <f t="shared" si="1376"/>
        <v>84.241266773198646</v>
      </c>
      <c r="AJ446" s="51">
        <f t="shared" si="1377"/>
        <v>-13.256727768704621</v>
      </c>
      <c r="AK446" s="11">
        <f t="shared" si="1390"/>
        <v>-105.49541814016291</v>
      </c>
      <c r="AL446" s="50">
        <f t="shared" si="1404"/>
        <v>-1.8412423923139953</v>
      </c>
      <c r="AM446" s="32">
        <f t="shared" si="1378"/>
        <v>-0.20976811352877034</v>
      </c>
    </row>
    <row r="447" spans="2:39" ht="18.649999999999999" customHeight="1" thickTop="1" thickBot="1">
      <c r="D447" s="24">
        <v>0</v>
      </c>
      <c r="E447" s="28">
        <v>0</v>
      </c>
      <c r="F447" s="26">
        <v>1</v>
      </c>
      <c r="G447" s="27">
        <v>0</v>
      </c>
      <c r="I447" s="24">
        <v>0</v>
      </c>
      <c r="J447" s="28">
        <f t="shared" ref="J447" si="1477">IF(0=(1-$J$8*$K$8*$B444^2),0,-1*(1-$J$8*$K$8*$B444^2)/($B444*$K$8))</f>
        <v>-0.43863533780844777</v>
      </c>
      <c r="K447" s="26">
        <v>1</v>
      </c>
      <c r="L447" s="27">
        <v>0</v>
      </c>
      <c r="N447" s="24">
        <f t="shared" ref="N447" si="1478">D447*I444+F447*I447-E447*J444-G447*J447</f>
        <v>0</v>
      </c>
      <c r="O447" s="28">
        <f t="shared" ref="O447" si="1479">(D447*J444+E447*I444+F447*J447+G447*I447)</f>
        <v>-0.43863533780844777</v>
      </c>
      <c r="P447" s="26">
        <f t="shared" ref="P447" si="1480">D447*K444+F447*K447-E447*L444-G447*L447</f>
        <v>1</v>
      </c>
      <c r="Q447" s="27">
        <f t="shared" ref="Q447" si="1481">(D447*L444+E447*K444+F447*L447+G447*K447)</f>
        <v>0</v>
      </c>
      <c r="S447" s="24">
        <v>0</v>
      </c>
      <c r="T447" s="28">
        <v>0</v>
      </c>
      <c r="U447" s="26">
        <v>1</v>
      </c>
      <c r="V447" s="27">
        <v>0</v>
      </c>
      <c r="X447" s="24">
        <f t="shared" ref="X447" si="1482">N447*S444+P447*S447-O447*T444-Q447*T447</f>
        <v>0</v>
      </c>
      <c r="Y447" s="28">
        <f t="shared" ref="Y447" si="1483">(N447*T444+O447*S444+P447*T447+Q447*S447)</f>
        <v>-0.43863533780844777</v>
      </c>
      <c r="Z447" s="26">
        <f t="shared" ref="Z447" si="1484">N447*U444+P447*U447-O447*V444-Q447*V447</f>
        <v>-2.2393605828935463</v>
      </c>
      <c r="AA447" s="27">
        <f t="shared" ref="AA447" si="1485">(N447*V444+O447*U444+P447*V447+Q447*U447)</f>
        <v>0</v>
      </c>
      <c r="AB447" s="8"/>
      <c r="AC447" s="39">
        <f t="shared" ref="AC447" si="1486">(180/PI())*ATAN(-1*(($X$8*Y444+AA444+$X$8*Y447+AA447)/($X$8*X444+Z444+$X$8*X447+Z447)))</f>
        <v>62.798670939544984</v>
      </c>
      <c r="AE447" s="218">
        <f t="shared" ref="AE447" si="1487">20*LOG(((($X$8*X444+Z444-$X$8*Y447-Z447)^2+($X$8*Y444+AA444-$X$8*Y447-AA447)^2)/(($X$8*X444+Z444+$X$8*X447+Z447)^2+($X$8*Y444+AA444+$X$8*Y447+AA447)^2))^0.5)</f>
        <v>-0.17576970379234555</v>
      </c>
      <c r="AF447" s="105"/>
      <c r="AG447" s="45">
        <f t="shared" si="1374"/>
        <v>1.1074999999999773</v>
      </c>
      <c r="AH447" s="49">
        <f t="shared" si="1375"/>
        <v>-13.287158730734346</v>
      </c>
      <c r="AI447" s="50">
        <f t="shared" si="1376"/>
        <v>84.18851906412857</v>
      </c>
      <c r="AJ447" s="51">
        <f t="shared" si="1377"/>
        <v>-13.287158730734346</v>
      </c>
      <c r="AK447" s="11">
        <f t="shared" si="1390"/>
        <v>-104.66336636893645</v>
      </c>
      <c r="AL447" s="50">
        <f t="shared" si="1404"/>
        <v>-1.8267203493590431</v>
      </c>
      <c r="AM447" s="32">
        <f t="shared" si="1378"/>
        <v>-0.20827605728378062</v>
      </c>
    </row>
    <row r="448" spans="2:39" ht="18.649999999999999" customHeight="1">
      <c r="AE448" s="33"/>
      <c r="AF448" s="105"/>
      <c r="AG448" s="45">
        <f t="shared" si="1374"/>
        <v>1.1079999999999772</v>
      </c>
      <c r="AH448" s="49">
        <f t="shared" si="1375"/>
        <v>-13.317416776357838</v>
      </c>
      <c r="AI448" s="50">
        <f t="shared" si="1376"/>
        <v>84.136187380944108</v>
      </c>
      <c r="AJ448" s="51">
        <f t="shared" si="1377"/>
        <v>-13.317416776357838</v>
      </c>
      <c r="AK448" s="11">
        <f t="shared" si="1390"/>
        <v>-103.84255969740941</v>
      </c>
      <c r="AL448" s="50">
        <f t="shared" si="1404"/>
        <v>-1.8123945704185609</v>
      </c>
      <c r="AM448" s="32">
        <f t="shared" si="1378"/>
        <v>-0.20680321063933155</v>
      </c>
    </row>
    <row r="449" spans="2:39" ht="18.649999999999999" customHeight="1" thickBot="1">
      <c r="E449" s="21" t="s">
        <v>0</v>
      </c>
      <c r="J449" s="21" t="s">
        <v>1</v>
      </c>
      <c r="O449" s="21" t="s">
        <v>2</v>
      </c>
      <c r="T449" s="21" t="s">
        <v>3</v>
      </c>
      <c r="Y449" s="21" t="s">
        <v>4</v>
      </c>
      <c r="AF449" s="105"/>
      <c r="AG449" s="45">
        <f t="shared" si="1374"/>
        <v>1.1084999999999772</v>
      </c>
      <c r="AH449" s="49">
        <f t="shared" si="1375"/>
        <v>-13.347503425216106</v>
      </c>
      <c r="AI449" s="50">
        <f t="shared" si="1376"/>
        <v>84.084266101095409</v>
      </c>
      <c r="AJ449" s="51">
        <f t="shared" si="1377"/>
        <v>-13.347503425216106</v>
      </c>
      <c r="AK449" s="11">
        <f t="shared" si="1390"/>
        <v>-103.03279830158088</v>
      </c>
      <c r="AL449" s="50">
        <f t="shared" si="1404"/>
        <v>-1.7982615679058078</v>
      </c>
      <c r="AM449" s="32">
        <f t="shared" si="1378"/>
        <v>-0.20534923617110745</v>
      </c>
    </row>
    <row r="450" spans="2:39" ht="18.649999999999999" customHeight="1" thickBot="1">
      <c r="B450" s="20"/>
      <c r="D450" s="235" t="s">
        <v>6</v>
      </c>
      <c r="E450" s="236"/>
      <c r="F450" s="237" t="s">
        <v>7</v>
      </c>
      <c r="G450" s="238"/>
      <c r="I450" s="235" t="s">
        <v>8</v>
      </c>
      <c r="J450" s="236"/>
      <c r="K450" s="237" t="s">
        <v>9</v>
      </c>
      <c r="L450" s="238"/>
      <c r="N450" s="235" t="s">
        <v>10</v>
      </c>
      <c r="O450" s="236"/>
      <c r="P450" s="237" t="s">
        <v>11</v>
      </c>
      <c r="Q450" s="238"/>
      <c r="S450" s="235" t="s">
        <v>6</v>
      </c>
      <c r="T450" s="236"/>
      <c r="U450" s="237" t="s">
        <v>7</v>
      </c>
      <c r="V450" s="238"/>
      <c r="X450" s="235" t="s">
        <v>10</v>
      </c>
      <c r="Y450" s="236"/>
      <c r="Z450" s="237" t="s">
        <v>11</v>
      </c>
      <c r="AA450" s="238"/>
      <c r="AB450" s="4"/>
      <c r="AC450" s="212" t="s">
        <v>70</v>
      </c>
      <c r="AE450" s="213" t="s">
        <v>37</v>
      </c>
      <c r="AF450" s="105"/>
      <c r="AG450" s="45">
        <f t="shared" si="1374"/>
        <v>1.1089999999999771</v>
      </c>
      <c r="AH450" s="49">
        <f t="shared" si="1375"/>
        <v>-13.377420178160957</v>
      </c>
      <c r="AI450" s="50">
        <f t="shared" si="1376"/>
        <v>84.032749701944624</v>
      </c>
      <c r="AJ450" s="51">
        <f t="shared" si="1377"/>
        <v>-13.377420178160957</v>
      </c>
      <c r="AK450" s="11">
        <f t="shared" si="1390"/>
        <v>-102.23388673129523</v>
      </c>
      <c r="AL450" s="50">
        <f t="shared" si="1404"/>
        <v>-1.7843179305720449</v>
      </c>
      <c r="AM450" s="32">
        <f t="shared" si="1378"/>
        <v>-0.20391380390515676</v>
      </c>
    </row>
    <row r="451" spans="2:39" ht="18.649999999999999" customHeight="1" thickTop="1" thickBot="1">
      <c r="B451" s="40">
        <f t="shared" ref="B451" si="1488">B444+$E$5</f>
        <v>0.93049999999999666</v>
      </c>
      <c r="D451" s="24">
        <v>1</v>
      </c>
      <c r="E451" s="25">
        <v>0</v>
      </c>
      <c r="F451" s="26">
        <v>0</v>
      </c>
      <c r="G451" s="27">
        <f t="shared" ref="G451" si="1489">-1/($E$8*$B451)</f>
        <v>-7.3811196863319646</v>
      </c>
      <c r="I451" s="24">
        <v>1</v>
      </c>
      <c r="J451" s="28">
        <v>0</v>
      </c>
      <c r="K451" s="26">
        <v>0</v>
      </c>
      <c r="L451" s="27">
        <v>0</v>
      </c>
      <c r="N451" s="24">
        <f t="shared" ref="N451" si="1490">D451*I451+F451*I454-E451*J451-G451*J454</f>
        <v>-2.2294972533355053</v>
      </c>
      <c r="O451" s="28">
        <f t="shared" ref="O451" si="1491">(D451*J451+E451*I451+F451*J454+G451*I454)</f>
        <v>0</v>
      </c>
      <c r="P451" s="26">
        <f t="shared" ref="P451" si="1492">D451*K451+F451*K454-E451*L451-G451*L454</f>
        <v>0</v>
      </c>
      <c r="Q451" s="27">
        <f t="shared" ref="Q451" si="1493">(D451*L451+E451*K451+F451*L454+G451*K454)</f>
        <v>-7.3811196863319646</v>
      </c>
      <c r="S451" s="24">
        <v>1</v>
      </c>
      <c r="T451" s="25">
        <v>0</v>
      </c>
      <c r="U451" s="26">
        <v>0</v>
      </c>
      <c r="V451" s="27">
        <f t="shared" ref="V451" si="1494">-1/($T$8*$B451)</f>
        <v>-7.3811196863319646</v>
      </c>
      <c r="X451" s="24">
        <f t="shared" ref="X451" si="1495">N451*S451+P451*S454-O451*T451-Q451*T454</f>
        <v>-2.2294972533355053</v>
      </c>
      <c r="Y451" s="28">
        <f t="shared" ref="Y451" si="1496">(N451*T451+O451*S451+P451*T454+Q451*S454)</f>
        <v>0</v>
      </c>
      <c r="Z451" s="26">
        <f t="shared" ref="Z451" si="1497">N451*U451+P451*U454-O451*V451-Q451*V454</f>
        <v>0</v>
      </c>
      <c r="AA451" s="27">
        <f t="shared" ref="AA451" si="1498">(N451*V451+O451*U451+P451*V454+Q451*U454)</f>
        <v>9.0750663808857794</v>
      </c>
      <c r="AB451" s="8"/>
      <c r="AC451" s="214">
        <f t="shared" ref="AC451" si="1499">20*LOG((2*$X$8)/(($X$8*X451+Z451+$Z$8*X454+Z454)^2+($X$8*Y451+AA451+$X$8*Y454+AA454)^2)^0.5)</f>
        <v>-13.733239391433775</v>
      </c>
      <c r="AE451" s="215">
        <f t="shared" ref="AE451" si="1500">((X451^2+Y451^2)/(X454^2+Y454^2))^0.5</f>
        <v>5.0955875717873376</v>
      </c>
      <c r="AF451" s="105"/>
      <c r="AG451" s="45">
        <f t="shared" si="1374"/>
        <v>1.1094999999999771</v>
      </c>
      <c r="AH451" s="49">
        <f t="shared" si="1375"/>
        <v>-13.407168517548664</v>
      </c>
      <c r="AI451" s="50">
        <f t="shared" si="1376"/>
        <v>83.981632758578982</v>
      </c>
      <c r="AJ451" s="51">
        <f t="shared" si="1377"/>
        <v>-13.407168517548664</v>
      </c>
      <c r="AK451" s="11">
        <f t="shared" si="1390"/>
        <v>-101.44563379695322</v>
      </c>
      <c r="AL451" s="50">
        <f t="shared" si="1404"/>
        <v>-1.7705603215292702</v>
      </c>
      <c r="AM451" s="32">
        <f t="shared" si="1378"/>
        <v>-0.20249659112075297</v>
      </c>
    </row>
    <row r="452" spans="2:39" ht="18.649999999999999" customHeight="1" thickBot="1">
      <c r="D452" s="30"/>
      <c r="G452" s="31"/>
      <c r="I452" s="30"/>
      <c r="K452" s="239" t="s">
        <v>15</v>
      </c>
      <c r="L452" s="240"/>
      <c r="N452" s="30"/>
      <c r="P452" s="239" t="s">
        <v>17</v>
      </c>
      <c r="Q452" s="240"/>
      <c r="S452" s="30"/>
      <c r="V452" s="31"/>
      <c r="X452" s="30"/>
      <c r="AA452" s="31"/>
      <c r="AE452" s="216"/>
      <c r="AF452" s="105"/>
      <c r="AG452" s="45">
        <f t="shared" si="1374"/>
        <v>1.109999999999977</v>
      </c>
      <c r="AH452" s="49">
        <f t="shared" si="1375"/>
        <v>-13.436749907528181</v>
      </c>
      <c r="AI452" s="50">
        <f t="shared" si="1376"/>
        <v>83.930909941680511</v>
      </c>
      <c r="AJ452" s="51">
        <f t="shared" si="1377"/>
        <v>-13.436749907528181</v>
      </c>
      <c r="AK452" s="11">
        <f t="shared" si="1390"/>
        <v>-100.66785245974728</v>
      </c>
      <c r="AL452" s="50">
        <f t="shared" si="1404"/>
        <v>-1.7569854763344623</v>
      </c>
      <c r="AM452" s="32">
        <f t="shared" si="1378"/>
        <v>-0.20109728215933442</v>
      </c>
    </row>
    <row r="453" spans="2:39" ht="18.649999999999999" customHeight="1" thickBot="1">
      <c r="D453" s="235" t="s">
        <v>12</v>
      </c>
      <c r="E453" s="236"/>
      <c r="F453" s="237" t="s">
        <v>13</v>
      </c>
      <c r="G453" s="238"/>
      <c r="I453" s="235" t="s">
        <v>14</v>
      </c>
      <c r="J453" s="236"/>
      <c r="K453" s="241"/>
      <c r="L453" s="242"/>
      <c r="N453" s="235" t="s">
        <v>16</v>
      </c>
      <c r="O453" s="236"/>
      <c r="P453" s="241"/>
      <c r="Q453" s="242"/>
      <c r="S453" s="235" t="s">
        <v>12</v>
      </c>
      <c r="T453" s="236"/>
      <c r="U453" s="237" t="s">
        <v>13</v>
      </c>
      <c r="V453" s="238"/>
      <c r="X453" s="235" t="s">
        <v>16</v>
      </c>
      <c r="Y453" s="236"/>
      <c r="Z453" s="237" t="s">
        <v>17</v>
      </c>
      <c r="AA453" s="238"/>
      <c r="AB453" s="4"/>
      <c r="AC453" s="37" t="s">
        <v>71</v>
      </c>
      <c r="AE453" s="217" t="s">
        <v>72</v>
      </c>
      <c r="AF453" s="105"/>
      <c r="AG453" s="45">
        <f t="shared" si="1374"/>
        <v>1.1104999999999769</v>
      </c>
      <c r="AH453" s="49">
        <f t="shared" si="1375"/>
        <v>-13.466165794324198</v>
      </c>
      <c r="AI453" s="50">
        <f t="shared" si="1376"/>
        <v>83.880576015450643</v>
      </c>
      <c r="AJ453" s="51">
        <f t="shared" si="1377"/>
        <v>-13.466165794324198</v>
      </c>
      <c r="AK453" s="11">
        <f t="shared" si="1390"/>
        <v>-99.900359725279117</v>
      </c>
      <c r="AL453" s="50">
        <f t="shared" si="1404"/>
        <v>-1.7435902011328586</v>
      </c>
      <c r="AM453" s="32">
        <f t="shared" si="1378"/>
        <v>-0.19971556823927467</v>
      </c>
    </row>
    <row r="454" spans="2:39" ht="18.649999999999999" customHeight="1" thickTop="1" thickBot="1">
      <c r="D454" s="24">
        <v>0</v>
      </c>
      <c r="E454" s="28">
        <v>0</v>
      </c>
      <c r="F454" s="26">
        <v>1</v>
      </c>
      <c r="G454" s="27">
        <v>0</v>
      </c>
      <c r="I454" s="24">
        <v>0</v>
      </c>
      <c r="J454" s="28">
        <f t="shared" ref="J454" si="1501">IF(0=(1-$J$8*$K$8*$B451^2),0,-1*(1-$J$8*$K$8*$B451^2)/($B451*$K$8))</f>
        <v>-0.43753487147969533</v>
      </c>
      <c r="K454" s="26">
        <v>1</v>
      </c>
      <c r="L454" s="27">
        <v>0</v>
      </c>
      <c r="N454" s="24">
        <f t="shared" ref="N454" si="1502">D454*I451+F454*I454-E454*J451-G454*J454</f>
        <v>0</v>
      </c>
      <c r="O454" s="28">
        <f t="shared" ref="O454" si="1503">(D454*J451+E454*I451+F454*J454+G454*I454)</f>
        <v>-0.43753487147969533</v>
      </c>
      <c r="P454" s="26">
        <f t="shared" ref="P454" si="1504">D454*K451+F454*K454-E454*L451-G454*L454</f>
        <v>1</v>
      </c>
      <c r="Q454" s="27">
        <f t="shared" ref="Q454" si="1505">(D454*L451+E454*K451+F454*L454+G454*K454)</f>
        <v>0</v>
      </c>
      <c r="S454" s="24">
        <v>0</v>
      </c>
      <c r="T454" s="28">
        <v>0</v>
      </c>
      <c r="U454" s="26">
        <v>1</v>
      </c>
      <c r="V454" s="27">
        <v>0</v>
      </c>
      <c r="X454" s="24">
        <f t="shared" ref="X454" si="1506">N454*S451+P454*S454-O454*T451-Q454*T454</f>
        <v>0</v>
      </c>
      <c r="Y454" s="28">
        <f t="shared" ref="Y454" si="1507">(N454*T451+O454*S451+P454*T454+Q454*S454)</f>
        <v>-0.43753487147969533</v>
      </c>
      <c r="Z454" s="26">
        <f t="shared" ref="Z454" si="1508">N454*U451+P454*U454-O454*V451-Q454*V454</f>
        <v>-2.2294972533355053</v>
      </c>
      <c r="AA454" s="27">
        <f t="shared" ref="AA454" si="1509">(N454*V451+O454*U451+P454*V454+Q454*U454)</f>
        <v>0</v>
      </c>
      <c r="AB454" s="8"/>
      <c r="AC454" s="39">
        <f t="shared" ref="AC454" si="1510">(180/PI())*ATAN(-1*(($X$8*Y451+AA451+$X$8*Y454+AA454)/($X$8*X451+Z451+$X$8*X454+Z454)))</f>
        <v>62.695641886389822</v>
      </c>
      <c r="AE454" s="218">
        <f t="shared" ref="AE454" si="1511">20*LOG(((($X$8*X451+Z451-$X$8*Y454-Z454)^2+($X$8*Y451+AA451-$X$8*Y454-AA454)^2)/(($X$8*X451+Z451+$X$8*X454+Z454)^2+($X$8*Y451+AA451+$X$8*Y454+AA454)^2))^0.5)</f>
        <v>-0.17867537061551086</v>
      </c>
      <c r="AF454" s="105"/>
      <c r="AG454" s="45">
        <f t="shared" si="1374"/>
        <v>1.1109999999999769</v>
      </c>
      <c r="AH454" s="49">
        <f t="shared" si="1375"/>
        <v>-13.495417606515016</v>
      </c>
      <c r="AI454" s="50">
        <f t="shared" si="1376"/>
        <v>83.830625835588009</v>
      </c>
      <c r="AJ454" s="51">
        <f t="shared" si="1377"/>
        <v>-13.495417606515016</v>
      </c>
      <c r="AK454" s="11">
        <f t="shared" si="1390"/>
        <v>-99.142976539962547</v>
      </c>
      <c r="AL454" s="50">
        <f t="shared" si="1404"/>
        <v>-1.7303713708498418</v>
      </c>
      <c r="AM454" s="32">
        <f t="shared" si="1378"/>
        <v>-0.1983511472763127</v>
      </c>
    </row>
    <row r="455" spans="2:39" ht="18.649999999999999" customHeight="1">
      <c r="AE455" s="33"/>
      <c r="AF455" s="105"/>
      <c r="AG455" s="45">
        <f t="shared" si="1374"/>
        <v>1.1114999999999768</v>
      </c>
      <c r="AH455" s="49">
        <f t="shared" si="1375"/>
        <v>-13.524506755305381</v>
      </c>
      <c r="AI455" s="50">
        <f t="shared" si="1376"/>
        <v>83.781054347318033</v>
      </c>
      <c r="AJ455" s="51">
        <f t="shared" si="1377"/>
        <v>-13.524506755305381</v>
      </c>
      <c r="AK455" s="11">
        <f t="shared" si="1390"/>
        <v>-98.395527690666469</v>
      </c>
      <c r="AL455" s="50">
        <f t="shared" si="1404"/>
        <v>-1.7173259274393824</v>
      </c>
      <c r="AM455" s="32">
        <f t="shared" si="1378"/>
        <v>-0.19700372370939678</v>
      </c>
    </row>
    <row r="456" spans="2:39" ht="18.649999999999999" customHeight="1" thickBot="1">
      <c r="E456" s="21" t="s">
        <v>0</v>
      </c>
      <c r="J456" s="21" t="s">
        <v>1</v>
      </c>
      <c r="O456" s="21" t="s">
        <v>2</v>
      </c>
      <c r="T456" s="21" t="s">
        <v>3</v>
      </c>
      <c r="Y456" s="21" t="s">
        <v>4</v>
      </c>
      <c r="AF456" s="105"/>
      <c r="AG456" s="45">
        <f t="shared" si="1374"/>
        <v>1.1119999999999768</v>
      </c>
      <c r="AH456" s="49">
        <f t="shared" si="1375"/>
        <v>-13.553434634794341</v>
      </c>
      <c r="AI456" s="50">
        <f t="shared" si="1376"/>
        <v>83.731856583472705</v>
      </c>
      <c r="AJ456" s="51">
        <f t="shared" si="1377"/>
        <v>-13.553434634794341</v>
      </c>
      <c r="AK456" s="11">
        <f t="shared" si="1390"/>
        <v>-97.657841707398873</v>
      </c>
      <c r="AL456" s="50">
        <f t="shared" si="1404"/>
        <v>-1.7044508781855512</v>
      </c>
      <c r="AM456" s="32">
        <f t="shared" si="1378"/>
        <v>-0.19567300833184081</v>
      </c>
    </row>
    <row r="457" spans="2:39" ht="18.649999999999999" customHeight="1" thickBot="1">
      <c r="B457" s="20"/>
      <c r="D457" s="235" t="s">
        <v>6</v>
      </c>
      <c r="E457" s="236"/>
      <c r="F457" s="237" t="s">
        <v>7</v>
      </c>
      <c r="G457" s="238"/>
      <c r="I457" s="235" t="s">
        <v>8</v>
      </c>
      <c r="J457" s="236"/>
      <c r="K457" s="237" t="s">
        <v>9</v>
      </c>
      <c r="L457" s="238"/>
      <c r="N457" s="235" t="s">
        <v>10</v>
      </c>
      <c r="O457" s="236"/>
      <c r="P457" s="237" t="s">
        <v>11</v>
      </c>
      <c r="Q457" s="238"/>
      <c r="S457" s="235" t="s">
        <v>6</v>
      </c>
      <c r="T457" s="236"/>
      <c r="U457" s="237" t="s">
        <v>7</v>
      </c>
      <c r="V457" s="238"/>
      <c r="X457" s="235" t="s">
        <v>10</v>
      </c>
      <c r="Y457" s="236"/>
      <c r="Z457" s="237" t="s">
        <v>11</v>
      </c>
      <c r="AA457" s="238"/>
      <c r="AB457" s="4"/>
      <c r="AC457" s="212" t="s">
        <v>70</v>
      </c>
      <c r="AE457" s="213" t="s">
        <v>37</v>
      </c>
      <c r="AF457" s="105"/>
      <c r="AG457" s="45">
        <f t="shared" si="1374"/>
        <v>1.1124999999999767</v>
      </c>
      <c r="AH457" s="49">
        <f t="shared" si="1375"/>
        <v>-13.582202622238349</v>
      </c>
      <c r="AI457" s="50">
        <f t="shared" si="1376"/>
        <v>83.683027662619011</v>
      </c>
      <c r="AJ457" s="51">
        <f t="shared" si="1377"/>
        <v>-13.582202622238349</v>
      </c>
      <c r="AK457" s="11">
        <f t="shared" si="1390"/>
        <v>-96.929750768776316</v>
      </c>
      <c r="AL457" s="50">
        <f t="shared" si="1404"/>
        <v>-1.6917432940526516</v>
      </c>
      <c r="AM457" s="32">
        <f t="shared" si="1378"/>
        <v>-0.19435871812749717</v>
      </c>
    </row>
    <row r="458" spans="2:39" ht="18.649999999999999" customHeight="1" thickTop="1" thickBot="1">
      <c r="B458" s="40">
        <f t="shared" ref="B458" si="1512">B451+$E$5</f>
        <v>0.93099999999999661</v>
      </c>
      <c r="D458" s="24">
        <v>1</v>
      </c>
      <c r="E458" s="25">
        <v>0</v>
      </c>
      <c r="F458" s="26">
        <v>0</v>
      </c>
      <c r="G458" s="27">
        <f t="shared" ref="G458" si="1513">-1/($E$8*$B458)</f>
        <v>-7.3771556048677684</v>
      </c>
      <c r="I458" s="24">
        <v>1</v>
      </c>
      <c r="J458" s="28">
        <v>0</v>
      </c>
      <c r="K458" s="26">
        <v>0</v>
      </c>
      <c r="L458" s="27">
        <v>0</v>
      </c>
      <c r="N458" s="24">
        <f t="shared" ref="N458" si="1514">D458*I458+F458*I461-E458*J458-G458*J461</f>
        <v>-2.2196498110181775</v>
      </c>
      <c r="O458" s="28">
        <f t="shared" ref="O458" si="1515">(D458*J458+E458*I458+F458*J461+G458*I461)</f>
        <v>0</v>
      </c>
      <c r="P458" s="26">
        <f t="shared" ref="P458" si="1516">D458*K458+F458*K461-E458*L458-G458*L461</f>
        <v>0</v>
      </c>
      <c r="Q458" s="27">
        <f t="shared" ref="Q458" si="1517">(D458*L458+E458*K458+F458*L461+G458*K461)</f>
        <v>-7.3771556048677684</v>
      </c>
      <c r="S458" s="24">
        <v>1</v>
      </c>
      <c r="T458" s="25">
        <v>0</v>
      </c>
      <c r="U458" s="26">
        <v>0</v>
      </c>
      <c r="V458" s="27">
        <f t="shared" ref="V458" si="1518">-1/($T$8*$B458)</f>
        <v>-7.3771556048677684</v>
      </c>
      <c r="X458" s="24">
        <f t="shared" ref="X458" si="1519">N458*S458+P458*S461-O458*T458-Q458*T461</f>
        <v>-2.2196498110181775</v>
      </c>
      <c r="Y458" s="28">
        <f t="shared" ref="Y458" si="1520">(N458*T458+O458*S458+P458*T461+Q458*S461)</f>
        <v>0</v>
      </c>
      <c r="Z458" s="26">
        <f t="shared" ref="Z458" si="1521">N458*U458+P458*U461-O458*V458-Q458*V461</f>
        <v>0</v>
      </c>
      <c r="AA458" s="27">
        <f t="shared" ref="AA458" si="1522">(N458*V458+O458*U458+P458*V461+Q458*U461)</f>
        <v>8.9975464393286639</v>
      </c>
      <c r="AB458" s="8"/>
      <c r="AC458" s="214">
        <f t="shared" ref="AC458" si="1523">20*LOG((2*$X$8)/(($X$8*X458+Z458+$Z$8*X461+Z461)^2+($X$8*Y458+AA458+$X$8*Y461+AA461)^2)^0.5)</f>
        <v>-13.66422995104112</v>
      </c>
      <c r="AE458" s="215">
        <f t="shared" ref="AE458" si="1524">((X458^2+Y458^2)/(X461^2+Y461^2))^0.5</f>
        <v>5.0858643036765914</v>
      </c>
      <c r="AF458" s="105"/>
      <c r="AG458" s="45">
        <f t="shared" si="1374"/>
        <v>1.1129999999999767</v>
      </c>
      <c r="AH458" s="49">
        <f t="shared" si="1375"/>
        <v>-13.610812078309511</v>
      </c>
      <c r="AI458" s="50">
        <f t="shared" si="1376"/>
        <v>83.634562787234628</v>
      </c>
      <c r="AJ458" s="51">
        <f t="shared" si="1377"/>
        <v>-13.610812078309511</v>
      </c>
      <c r="AK458" s="11">
        <f t="shared" si="1390"/>
        <v>-96.211090609767012</v>
      </c>
      <c r="AL458" s="50">
        <f t="shared" si="1404"/>
        <v>-1.6792003080750331</v>
      </c>
      <c r="AM458" s="32">
        <f t="shared" si="1378"/>
        <v>-0.19306057611188965</v>
      </c>
    </row>
    <row r="459" spans="2:39" ht="18.649999999999999" customHeight="1" thickBot="1">
      <c r="D459" s="30"/>
      <c r="G459" s="31"/>
      <c r="I459" s="30"/>
      <c r="K459" s="239" t="s">
        <v>15</v>
      </c>
      <c r="L459" s="240"/>
      <c r="N459" s="30"/>
      <c r="P459" s="239" t="s">
        <v>17</v>
      </c>
      <c r="Q459" s="240"/>
      <c r="S459" s="30"/>
      <c r="V459" s="31"/>
      <c r="X459" s="30"/>
      <c r="AA459" s="31"/>
      <c r="AE459" s="216"/>
      <c r="AF459" s="105"/>
      <c r="AG459" s="45">
        <f t="shared" si="1374"/>
        <v>1.1134999999999766</v>
      </c>
      <c r="AH459" s="49">
        <f t="shared" si="1375"/>
        <v>-13.639264347349236</v>
      </c>
      <c r="AI459" s="50">
        <f t="shared" si="1376"/>
        <v>83.58645724192975</v>
      </c>
      <c r="AJ459" s="51">
        <f t="shared" si="1377"/>
        <v>-13.639264347349236</v>
      </c>
      <c r="AK459" s="11">
        <f t="shared" si="1390"/>
        <v>-95.501700433242434</v>
      </c>
      <c r="AL459" s="50">
        <f t="shared" si="1404"/>
        <v>-1.6668191138133757</v>
      </c>
      <c r="AM459" s="32">
        <f t="shared" si="1378"/>
        <v>-0.191778311178044</v>
      </c>
    </row>
    <row r="460" spans="2:39" ht="18.649999999999999" customHeight="1" thickBot="1">
      <c r="D460" s="235" t="s">
        <v>12</v>
      </c>
      <c r="E460" s="236"/>
      <c r="F460" s="237" t="s">
        <v>13</v>
      </c>
      <c r="G460" s="238"/>
      <c r="I460" s="235" t="s">
        <v>14</v>
      </c>
      <c r="J460" s="236"/>
      <c r="K460" s="241"/>
      <c r="L460" s="242"/>
      <c r="N460" s="235" t="s">
        <v>16</v>
      </c>
      <c r="O460" s="236"/>
      <c r="P460" s="241"/>
      <c r="Q460" s="242"/>
      <c r="S460" s="235" t="s">
        <v>12</v>
      </c>
      <c r="T460" s="236"/>
      <c r="U460" s="237" t="s">
        <v>13</v>
      </c>
      <c r="V460" s="238"/>
      <c r="X460" s="235" t="s">
        <v>16</v>
      </c>
      <c r="Y460" s="236"/>
      <c r="Z460" s="237" t="s">
        <v>17</v>
      </c>
      <c r="AA460" s="238"/>
      <c r="AB460" s="4"/>
      <c r="AC460" s="37" t="s">
        <v>71</v>
      </c>
      <c r="AE460" s="217" t="s">
        <v>72</v>
      </c>
      <c r="AF460" s="105"/>
      <c r="AG460" s="45">
        <f t="shared" si="1374"/>
        <v>1.1139999999999766</v>
      </c>
      <c r="AH460" s="49">
        <f t="shared" si="1375"/>
        <v>-13.667560757617302</v>
      </c>
      <c r="AI460" s="50">
        <f t="shared" si="1376"/>
        <v>83.538706391713134</v>
      </c>
      <c r="AJ460" s="51">
        <f t="shared" si="1377"/>
        <v>-13.667560757617302</v>
      </c>
      <c r="AK460" s="11">
        <f t="shared" si="1390"/>
        <v>-94.801422822466961</v>
      </c>
      <c r="AL460" s="50">
        <f t="shared" si="1404"/>
        <v>-1.6545969638273441</v>
      </c>
      <c r="AM460" s="32">
        <f t="shared" si="1378"/>
        <v>-0.19051165794693822</v>
      </c>
    </row>
    <row r="461" spans="2:39" ht="18.649999999999999" customHeight="1" thickTop="1" thickBot="1">
      <c r="D461" s="24">
        <v>0</v>
      </c>
      <c r="E461" s="28">
        <v>0</v>
      </c>
      <c r="F461" s="26">
        <v>1</v>
      </c>
      <c r="G461" s="27">
        <v>0</v>
      </c>
      <c r="I461" s="24">
        <v>0</v>
      </c>
      <c r="J461" s="28">
        <f t="shared" ref="J461" si="1525">IF(0=(1-$J$8*$K$8*$B458^2),0,-1*(1-$J$8*$K$8*$B458^2)/($B458*$K$8))</f>
        <v>-0.43643512262283207</v>
      </c>
      <c r="K461" s="26">
        <v>1</v>
      </c>
      <c r="L461" s="27">
        <v>0</v>
      </c>
      <c r="N461" s="24">
        <f t="shared" ref="N461" si="1526">D461*I458+F461*I461-E461*J458-G461*J461</f>
        <v>0</v>
      </c>
      <c r="O461" s="28">
        <f t="shared" ref="O461" si="1527">(D461*J458+E461*I458+F461*J461+G461*I461)</f>
        <v>-0.43643512262283207</v>
      </c>
      <c r="P461" s="26">
        <f t="shared" ref="P461" si="1528">D461*K458+F461*K461-E461*L458-G461*L461</f>
        <v>1</v>
      </c>
      <c r="Q461" s="27">
        <f t="shared" ref="Q461" si="1529">(D461*L458+E461*K458+F461*L461+G461*K461)</f>
        <v>0</v>
      </c>
      <c r="S461" s="24">
        <v>0</v>
      </c>
      <c r="T461" s="28">
        <v>0</v>
      </c>
      <c r="U461" s="26">
        <v>1</v>
      </c>
      <c r="V461" s="27">
        <v>0</v>
      </c>
      <c r="X461" s="24">
        <f t="shared" ref="X461" si="1530">N461*S458+P461*S461-O461*T458-Q461*T461</f>
        <v>0</v>
      </c>
      <c r="Y461" s="28">
        <f t="shared" ref="Y461" si="1531">(N461*T458+O461*S458+P461*T461+Q461*S461)</f>
        <v>-0.43643512262283207</v>
      </c>
      <c r="Z461" s="26">
        <f t="shared" ref="Z461" si="1532">N461*U458+P461*U461-O461*V458-Q461*V461</f>
        <v>-2.2196498110181775</v>
      </c>
      <c r="AA461" s="27">
        <f t="shared" ref="AA461" si="1533">(N461*V458+O461*U458+P461*V461+Q461*U461)</f>
        <v>0</v>
      </c>
      <c r="AB461" s="8"/>
      <c r="AC461" s="39">
        <f t="shared" ref="AC461" si="1534">(180/PI())*ATAN(-1*(($X$8*Y458+AA458+$X$8*Y461+AA461)/($X$8*X458+Z458+$X$8*X461+Z461)))</f>
        <v>62.591344018609959</v>
      </c>
      <c r="AE461" s="218">
        <f t="shared" ref="AE461" si="1535">20*LOG(((($X$8*X458+Z458-$X$8*Y461-Z461)^2+($X$8*Y458+AA458-$X$8*Y461-AA461)^2)/(($X$8*X458+Z458+$X$8*X461+Z461)^2+($X$8*Y458+AA458+$X$8*Y461+AA461)^2))^0.5)</f>
        <v>-0.18164467090789296</v>
      </c>
      <c r="AF461" s="105"/>
      <c r="AG461" s="45">
        <f t="shared" si="1374"/>
        <v>1.1144999999999765</v>
      </c>
      <c r="AH461" s="49">
        <f t="shared" si="1375"/>
        <v>-13.695702621536483</v>
      </c>
      <c r="AI461" s="50">
        <f t="shared" si="1376"/>
        <v>83.491305680301906</v>
      </c>
      <c r="AJ461" s="51">
        <f t="shared" si="1377"/>
        <v>-13.695702621536483</v>
      </c>
      <c r="AK461" s="11">
        <f t="shared" si="1390"/>
        <v>-94.110103657822165</v>
      </c>
      <c r="AL461" s="50">
        <f t="shared" si="1404"/>
        <v>-1.6425311682221557</v>
      </c>
      <c r="AM461" s="32">
        <f t="shared" si="1378"/>
        <v>-0.1892603566223291</v>
      </c>
    </row>
    <row r="462" spans="2:39" ht="18.649999999999999" customHeight="1">
      <c r="AE462" s="33"/>
      <c r="AF462" s="105"/>
      <c r="AG462" s="45">
        <f t="shared" si="1374"/>
        <v>1.1149999999999765</v>
      </c>
      <c r="AH462" s="49">
        <f t="shared" si="1375"/>
        <v>-13.723691235932696</v>
      </c>
      <c r="AI462" s="50">
        <f t="shared" si="1376"/>
        <v>83.444250628473</v>
      </c>
      <c r="AJ462" s="51">
        <f t="shared" si="1377"/>
        <v>-13.723691235932696</v>
      </c>
      <c r="AK462" s="11">
        <f t="shared" si="1390"/>
        <v>-93.427592034611337</v>
      </c>
      <c r="AL462" s="50">
        <f t="shared" si="1404"/>
        <v>-1.6306190932139957</v>
      </c>
      <c r="AM462" s="32">
        <f t="shared" si="1378"/>
        <v>-0.18802415284989191</v>
      </c>
    </row>
    <row r="463" spans="2:39" ht="18.649999999999999" customHeight="1" thickBot="1">
      <c r="E463" s="21" t="s">
        <v>0</v>
      </c>
      <c r="J463" s="21" t="s">
        <v>1</v>
      </c>
      <c r="O463" s="21" t="s">
        <v>2</v>
      </c>
      <c r="T463" s="21" t="s">
        <v>3</v>
      </c>
      <c r="Y463" s="21" t="s">
        <v>4</v>
      </c>
      <c r="AF463" s="105"/>
      <c r="AG463" s="45">
        <f t="shared" si="1374"/>
        <v>1.1154999999999764</v>
      </c>
      <c r="AH463" s="49">
        <f t="shared" si="1375"/>
        <v>-13.751527882271004</v>
      </c>
      <c r="AI463" s="50">
        <f t="shared" si="1376"/>
        <v>83.3975368324557</v>
      </c>
      <c r="AJ463" s="51">
        <f t="shared" si="1377"/>
        <v>-13.751527882271004</v>
      </c>
      <c r="AK463" s="11">
        <f t="shared" si="1390"/>
        <v>-92.753740183535442</v>
      </c>
      <c r="AL463" s="50">
        <f t="shared" si="1404"/>
        <v>-1.618858159742063</v>
      </c>
      <c r="AM463" s="32">
        <f t="shared" si="1378"/>
        <v>-0.186802797580468</v>
      </c>
    </row>
    <row r="464" spans="2:39" ht="18.649999999999999" customHeight="1" thickBot="1">
      <c r="B464" s="20"/>
      <c r="D464" s="235" t="s">
        <v>6</v>
      </c>
      <c r="E464" s="236"/>
      <c r="F464" s="237" t="s">
        <v>7</v>
      </c>
      <c r="G464" s="238"/>
      <c r="I464" s="235" t="s">
        <v>8</v>
      </c>
      <c r="J464" s="236"/>
      <c r="K464" s="237" t="s">
        <v>9</v>
      </c>
      <c r="L464" s="238"/>
      <c r="N464" s="235" t="s">
        <v>10</v>
      </c>
      <c r="O464" s="236"/>
      <c r="P464" s="237" t="s">
        <v>11</v>
      </c>
      <c r="Q464" s="238"/>
      <c r="S464" s="235" t="s">
        <v>6</v>
      </c>
      <c r="T464" s="236"/>
      <c r="U464" s="237" t="s">
        <v>7</v>
      </c>
      <c r="V464" s="238"/>
      <c r="X464" s="235" t="s">
        <v>10</v>
      </c>
      <c r="Y464" s="236"/>
      <c r="Z464" s="237" t="s">
        <v>11</v>
      </c>
      <c r="AA464" s="238"/>
      <c r="AB464" s="4"/>
      <c r="AC464" s="212" t="s">
        <v>70</v>
      </c>
      <c r="AE464" s="213" t="s">
        <v>37</v>
      </c>
      <c r="AF464" s="105"/>
      <c r="AG464" s="45">
        <f t="shared" si="1374"/>
        <v>1.1159999999999763</v>
      </c>
      <c r="AH464" s="49">
        <f t="shared" si="1375"/>
        <v>-13.77921382688722</v>
      </c>
      <c r="AI464" s="50">
        <f t="shared" si="1376"/>
        <v>83.351159962363937</v>
      </c>
      <c r="AJ464" s="51">
        <f t="shared" si="1377"/>
        <v>-13.77921382688722</v>
      </c>
      <c r="AK464" s="11">
        <f t="shared" si="1390"/>
        <v>-92.088403394181938</v>
      </c>
      <c r="AL464" s="50">
        <f t="shared" si="1404"/>
        <v>-1.6072458421331965</v>
      </c>
      <c r="AM464" s="32">
        <f t="shared" si="1378"/>
        <v>-0.18559604693732934</v>
      </c>
    </row>
    <row r="465" spans="2:39" ht="18.649999999999999" customHeight="1" thickTop="1" thickBot="1">
      <c r="B465" s="40">
        <f t="shared" ref="B465" si="1536">B458+$E$5</f>
        <v>0.93149999999999655</v>
      </c>
      <c r="D465" s="24">
        <v>1</v>
      </c>
      <c r="E465" s="25">
        <v>0</v>
      </c>
      <c r="F465" s="26">
        <v>0</v>
      </c>
      <c r="G465" s="27">
        <f t="shared" ref="G465" si="1537">-1/($E$8*$B465)</f>
        <v>-7.3731957789929075</v>
      </c>
      <c r="I465" s="24">
        <v>1</v>
      </c>
      <c r="J465" s="28">
        <v>0</v>
      </c>
      <c r="K465" s="26">
        <v>0</v>
      </c>
      <c r="L465" s="27">
        <v>0</v>
      </c>
      <c r="N465" s="24">
        <f t="shared" ref="N465" si="1538">D465*I465+F465*I468-E465*J465-G465*J468</f>
        <v>-2.2098182218396274</v>
      </c>
      <c r="O465" s="28">
        <f t="shared" ref="O465" si="1539">(D465*J465+E465*I465+F465*J468+G465*I468)</f>
        <v>0</v>
      </c>
      <c r="P465" s="26">
        <f t="shared" ref="P465" si="1540">D465*K465+F465*K468-E465*L465-G465*L468</f>
        <v>0</v>
      </c>
      <c r="Q465" s="27">
        <f t="shared" ref="Q465" si="1541">(D465*L465+E465*K465+F465*L468+G465*K468)</f>
        <v>-7.3731957789929075</v>
      </c>
      <c r="S465" s="24">
        <v>1</v>
      </c>
      <c r="T465" s="25">
        <v>0</v>
      </c>
      <c r="U465" s="26">
        <v>0</v>
      </c>
      <c r="V465" s="27">
        <f t="shared" ref="V465" si="1542">-1/($T$8*$B465)</f>
        <v>-7.3731957789929075</v>
      </c>
      <c r="X465" s="24">
        <f t="shared" ref="X465" si="1543">N465*S465+P465*S468-O465*T465-Q465*T468</f>
        <v>-2.2098182218396274</v>
      </c>
      <c r="Y465" s="28">
        <f t="shared" ref="Y465" si="1544">(N465*T465+O465*S465+P465*T468+Q465*S468)</f>
        <v>0</v>
      </c>
      <c r="Z465" s="26">
        <f t="shared" ref="Z465" si="1545">N465*U465+P465*U468-O465*V465-Q465*V468</f>
        <v>0</v>
      </c>
      <c r="AA465" s="27">
        <f t="shared" ref="AA465" si="1546">(N465*V465+O465*U465+P465*V468+Q465*U468)</f>
        <v>8.9202266066166445</v>
      </c>
      <c r="AB465" s="8"/>
      <c r="AC465" s="214">
        <f t="shared" ref="AC465" si="1547">20*LOG((2*$X$8)/(($X$8*X465+Z465+$Z$8*X468+Z468)^2+($X$8*Y465+AA465+$X$8*Y468+AA468)^2)^0.5)</f>
        <v>-13.594871170544085</v>
      </c>
      <c r="AE465" s="215">
        <f t="shared" ref="AE465" si="1548">((X465^2+Y465^2)/(X468^2+Y468^2))^0.5</f>
        <v>5.0761199730093693</v>
      </c>
      <c r="AF465" s="105"/>
      <c r="AG465" s="45">
        <f t="shared" si="1374"/>
        <v>1.1164999999999763</v>
      </c>
      <c r="AH465" s="49">
        <f t="shared" si="1375"/>
        <v>-13.806750321215542</v>
      </c>
      <c r="AI465" s="50">
        <f t="shared" si="1376"/>
        <v>83.305115760666851</v>
      </c>
      <c r="AJ465" s="51">
        <f t="shared" si="1377"/>
        <v>-13.806750321215542</v>
      </c>
      <c r="AK465" s="11">
        <f t="shared" si="1390"/>
        <v>-91.431439939423015</v>
      </c>
      <c r="AL465" s="50">
        <f t="shared" si="1404"/>
        <v>-1.5957796667823763</v>
      </c>
      <c r="AM465" s="32">
        <f t="shared" si="1378"/>
        <v>-0.18440366208727449</v>
      </c>
    </row>
    <row r="466" spans="2:39" ht="18.649999999999999" customHeight="1" thickBot="1">
      <c r="D466" s="30"/>
      <c r="G466" s="31"/>
      <c r="I466" s="30"/>
      <c r="K466" s="239" t="s">
        <v>15</v>
      </c>
      <c r="L466" s="240"/>
      <c r="N466" s="30"/>
      <c r="P466" s="239" t="s">
        <v>17</v>
      </c>
      <c r="Q466" s="240"/>
      <c r="S466" s="30"/>
      <c r="V466" s="31"/>
      <c r="X466" s="30"/>
      <c r="AA466" s="31"/>
      <c r="AE466" s="216"/>
      <c r="AF466" s="105"/>
      <c r="AG466" s="45">
        <f t="shared" si="1374"/>
        <v>1.1169999999999762</v>
      </c>
      <c r="AH466" s="49">
        <f t="shared" si="1375"/>
        <v>-13.834138602012056</v>
      </c>
      <c r="AI466" s="50">
        <f t="shared" si="1376"/>
        <v>83.259400040697145</v>
      </c>
      <c r="AJ466" s="51">
        <f t="shared" si="1377"/>
        <v>-13.834138602012056</v>
      </c>
      <c r="AK466" s="11">
        <f t="shared" si="1390"/>
        <v>-90.782711002883389</v>
      </c>
      <c r="AL466" s="50">
        <f t="shared" si="1404"/>
        <v>-1.5844572108867985</v>
      </c>
      <c r="AM466" s="32">
        <f t="shared" si="1378"/>
        <v>-0.18322540911547933</v>
      </c>
    </row>
    <row r="467" spans="2:39" ht="18.649999999999999" customHeight="1" thickBot="1">
      <c r="D467" s="235" t="s">
        <v>12</v>
      </c>
      <c r="E467" s="236"/>
      <c r="F467" s="237" t="s">
        <v>13</v>
      </c>
      <c r="G467" s="238"/>
      <c r="I467" s="235" t="s">
        <v>14</v>
      </c>
      <c r="J467" s="236"/>
      <c r="K467" s="241"/>
      <c r="L467" s="242"/>
      <c r="N467" s="235" t="s">
        <v>16</v>
      </c>
      <c r="O467" s="236"/>
      <c r="P467" s="241"/>
      <c r="Q467" s="242"/>
      <c r="S467" s="235" t="s">
        <v>12</v>
      </c>
      <c r="T467" s="236"/>
      <c r="U467" s="237" t="s">
        <v>13</v>
      </c>
      <c r="V467" s="238"/>
      <c r="X467" s="235" t="s">
        <v>16</v>
      </c>
      <c r="Y467" s="236"/>
      <c r="Z467" s="237" t="s">
        <v>17</v>
      </c>
      <c r="AA467" s="238"/>
      <c r="AB467" s="4"/>
      <c r="AC467" s="37" t="s">
        <v>71</v>
      </c>
      <c r="AE467" s="217" t="s">
        <v>72</v>
      </c>
      <c r="AF467" s="105"/>
      <c r="AG467" s="45">
        <f t="shared" si="1374"/>
        <v>1.1174999999999762</v>
      </c>
      <c r="AH467" s="49">
        <f t="shared" si="1375"/>
        <v>-13.861379891574249</v>
      </c>
      <c r="AI467" s="50">
        <f t="shared" si="1376"/>
        <v>83.214008685195708</v>
      </c>
      <c r="AJ467" s="51">
        <f t="shared" si="1377"/>
        <v>-13.861379891574249</v>
      </c>
      <c r="AK467" s="11">
        <f t="shared" si="1390"/>
        <v>-90.142080608255512</v>
      </c>
      <c r="AL467" s="50">
        <f t="shared" si="1404"/>
        <v>-1.5732761012121914</v>
      </c>
      <c r="AM467" s="32">
        <f t="shared" si="1378"/>
        <v>-0.18206105890396879</v>
      </c>
    </row>
    <row r="468" spans="2:39" ht="18.649999999999999" customHeight="1" thickTop="1" thickBot="1">
      <c r="D468" s="24">
        <v>0</v>
      </c>
      <c r="E468" s="28">
        <v>0</v>
      </c>
      <c r="F468" s="26">
        <v>1</v>
      </c>
      <c r="G468" s="27">
        <v>0</v>
      </c>
      <c r="I468" s="24">
        <v>0</v>
      </c>
      <c r="J468" s="28">
        <f t="shared" ref="J468" si="1549">IF(0=(1-$J$8*$K$8*$B465^2),0,-1*(1-$J$8*$K$8*$B465^2)/($B465*$K$8))</f>
        <v>-0.43533609008250845</v>
      </c>
      <c r="K468" s="26">
        <v>1</v>
      </c>
      <c r="L468" s="27">
        <v>0</v>
      </c>
      <c r="N468" s="24">
        <f t="shared" ref="N468" si="1550">D468*I465+F468*I468-E468*J465-G468*J468</f>
        <v>0</v>
      </c>
      <c r="O468" s="28">
        <f t="shared" ref="O468" si="1551">(D468*J465+E468*I465+F468*J468+G468*I468)</f>
        <v>-0.43533609008250845</v>
      </c>
      <c r="P468" s="26">
        <f t="shared" ref="P468" si="1552">D468*K465+F468*K468-E468*L465-G468*L468</f>
        <v>1</v>
      </c>
      <c r="Q468" s="27">
        <f t="shared" ref="Q468" si="1553">(D468*L465+E468*K465+F468*L468+G468*K468)</f>
        <v>0</v>
      </c>
      <c r="S468" s="24">
        <v>0</v>
      </c>
      <c r="T468" s="28">
        <v>0</v>
      </c>
      <c r="U468" s="26">
        <v>1</v>
      </c>
      <c r="V468" s="27">
        <v>0</v>
      </c>
      <c r="X468" s="24">
        <f t="shared" ref="X468" si="1554">N468*S465+P468*S468-O468*T465-Q468*T468</f>
        <v>0</v>
      </c>
      <c r="Y468" s="28">
        <f t="shared" ref="Y468" si="1555">(N468*T465+O468*S465+P468*T468+Q468*S468)</f>
        <v>-0.43533609008250845</v>
      </c>
      <c r="Z468" s="26">
        <f t="shared" ref="Z468" si="1556">N468*U465+P468*U468-O468*V465-Q468*V468</f>
        <v>-2.2098182218396274</v>
      </c>
      <c r="AA468" s="27">
        <f t="shared" ref="AA468" si="1557">(N468*V465+O468*U465+P468*V468+Q468*U468)</f>
        <v>0</v>
      </c>
      <c r="AB468" s="8"/>
      <c r="AC468" s="39">
        <f t="shared" ref="AC468" si="1558">(180/PI())*ATAN(-1*(($X$8*Y465+AA465+$X$8*Y468+AA468)/($X$8*X465+Z465+$X$8*X468+Z468)))</f>
        <v>62.485752491560227</v>
      </c>
      <c r="AE468" s="218">
        <f t="shared" ref="AE468" si="1559">20*LOG(((($X$8*X465+Z465-$X$8*Y468-Z468)^2+($X$8*Y465+AA465-$X$8*Y468-AA468)^2)/(($X$8*X465+Z465+$X$8*X468+Z468)^2+($X$8*Y465+AA465+$X$8*Y468+AA468)^2))^0.5)</f>
        <v>-0.184679385456437</v>
      </c>
      <c r="AF468" s="105"/>
      <c r="AG468" s="45">
        <f t="shared" si="1374"/>
        <v>1.1179999999999761</v>
      </c>
      <c r="AH468" s="49">
        <f t="shared" si="1375"/>
        <v>-13.888475397956714</v>
      </c>
      <c r="AI468" s="50">
        <f t="shared" si="1376"/>
        <v>83.168937644891585</v>
      </c>
      <c r="AJ468" s="51">
        <f t="shared" si="1377"/>
        <v>-13.888475397956714</v>
      </c>
      <c r="AK468" s="11">
        <f t="shared" si="1390"/>
        <v>-89.509415550149555</v>
      </c>
      <c r="AL468" s="50">
        <f t="shared" si="1404"/>
        <v>-1.5622340128859213</v>
      </c>
      <c r="AM468" s="32">
        <f t="shared" si="1378"/>
        <v>-0.18091038701354506</v>
      </c>
    </row>
    <row r="469" spans="2:39" ht="18.649999999999999" customHeight="1">
      <c r="AE469" s="33"/>
      <c r="AF469" s="105"/>
      <c r="AG469" s="45">
        <f t="shared" si="1374"/>
        <v>1.1184999999999761</v>
      </c>
      <c r="AH469" s="49">
        <f t="shared" si="1375"/>
        <v>-13.915426315182968</v>
      </c>
      <c r="AI469" s="50">
        <f t="shared" si="1376"/>
        <v>83.124182937116515</v>
      </c>
      <c r="AJ469" s="51">
        <f t="shared" si="1377"/>
        <v>-13.915426315182968</v>
      </c>
      <c r="AK469" s="11">
        <f t="shared" si="1390"/>
        <v>-88.884585327615028</v>
      </c>
      <c r="AL469" s="50">
        <f t="shared" si="1404"/>
        <v>-1.5513286682367249</v>
      </c>
      <c r="AM469" s="32">
        <f t="shared" si="1378"/>
        <v>-0.17977317356912467</v>
      </c>
    </row>
    <row r="470" spans="2:39" ht="18.649999999999999" customHeight="1" thickBot="1">
      <c r="E470" s="21" t="s">
        <v>0</v>
      </c>
      <c r="J470" s="21" t="s">
        <v>1</v>
      </c>
      <c r="O470" s="21" t="s">
        <v>2</v>
      </c>
      <c r="T470" s="21" t="s">
        <v>3</v>
      </c>
      <c r="Y470" s="21" t="s">
        <v>4</v>
      </c>
      <c r="AF470" s="105"/>
      <c r="AG470" s="45">
        <f t="shared" si="1374"/>
        <v>1.118999999999976</v>
      </c>
      <c r="AH470" s="49">
        <f t="shared" si="1375"/>
        <v>-13.942233823453559</v>
      </c>
      <c r="AI470" s="50">
        <f t="shared" si="1376"/>
        <v>83.079740644452713</v>
      </c>
      <c r="AJ470" s="51">
        <f t="shared" si="1377"/>
        <v>-13.942233823453559</v>
      </c>
      <c r="AK470" s="11">
        <f t="shared" si="1390"/>
        <v>-88.267462078628739</v>
      </c>
      <c r="AL470" s="50">
        <f t="shared" si="1404"/>
        <v>-1.5405578356513094</v>
      </c>
      <c r="AM470" s="32">
        <f t="shared" si="1378"/>
        <v>-0.17864920314833363</v>
      </c>
    </row>
    <row r="471" spans="2:39" ht="18.649999999999999" customHeight="1" thickBot="1">
      <c r="B471" s="20"/>
      <c r="D471" s="235" t="s">
        <v>6</v>
      </c>
      <c r="E471" s="236"/>
      <c r="F471" s="237" t="s">
        <v>7</v>
      </c>
      <c r="G471" s="238"/>
      <c r="I471" s="235" t="s">
        <v>8</v>
      </c>
      <c r="J471" s="236"/>
      <c r="K471" s="237" t="s">
        <v>9</v>
      </c>
      <c r="L471" s="238"/>
      <c r="N471" s="235" t="s">
        <v>10</v>
      </c>
      <c r="O471" s="236"/>
      <c r="P471" s="237" t="s">
        <v>11</v>
      </c>
      <c r="Q471" s="238"/>
      <c r="S471" s="235" t="s">
        <v>6</v>
      </c>
      <c r="T471" s="236"/>
      <c r="U471" s="237" t="s">
        <v>7</v>
      </c>
      <c r="V471" s="238"/>
      <c r="X471" s="235" t="s">
        <v>10</v>
      </c>
      <c r="Y471" s="236"/>
      <c r="Z471" s="237" t="s">
        <v>11</v>
      </c>
      <c r="AA471" s="238"/>
      <c r="AB471" s="4"/>
      <c r="AC471" s="212" t="s">
        <v>70</v>
      </c>
      <c r="AE471" s="213" t="s">
        <v>37</v>
      </c>
      <c r="AF471" s="105"/>
      <c r="AG471" s="45">
        <f t="shared" si="1374"/>
        <v>1.119499999999976</v>
      </c>
      <c r="AH471" s="49">
        <f t="shared" si="1375"/>
        <v>-13.968899089350511</v>
      </c>
      <c r="AI471" s="50">
        <f t="shared" si="1376"/>
        <v>83.035606913413403</v>
      </c>
      <c r="AJ471" s="51">
        <f t="shared" si="1377"/>
        <v>-13.968899089350511</v>
      </c>
      <c r="AK471" s="11">
        <f t="shared" si="1390"/>
        <v>-87.657920517424927</v>
      </c>
      <c r="AL471" s="50">
        <f t="shared" si="1404"/>
        <v>-1.5299193284805566</v>
      </c>
      <c r="AM471" s="32">
        <f t="shared" si="1378"/>
        <v>-0.17753826467327211</v>
      </c>
    </row>
    <row r="472" spans="2:39" ht="18.649999999999999" customHeight="1" thickTop="1" thickBot="1">
      <c r="B472" s="40">
        <f t="shared" ref="B472" si="1560">B465+$E$5</f>
        <v>0.9319999999999965</v>
      </c>
      <c r="D472" s="24">
        <v>1</v>
      </c>
      <c r="E472" s="25">
        <v>0</v>
      </c>
      <c r="F472" s="26">
        <v>0</v>
      </c>
      <c r="G472" s="27">
        <f t="shared" ref="G472" si="1561">-1/($E$8*$B472)</f>
        <v>-7.369240201858255</v>
      </c>
      <c r="I472" s="24">
        <v>1</v>
      </c>
      <c r="J472" s="28">
        <v>0</v>
      </c>
      <c r="K472" s="26">
        <v>0</v>
      </c>
      <c r="L472" s="27">
        <v>0</v>
      </c>
      <c r="N472" s="24">
        <f t="shared" ref="N472" si="1562">D472*I472+F472*I475-E472*J472-G472*J475</f>
        <v>-2.2000024517893735</v>
      </c>
      <c r="O472" s="28">
        <f t="shared" ref="O472" si="1563">(D472*J472+E472*I472+F472*J475+G472*I475)</f>
        <v>0</v>
      </c>
      <c r="P472" s="26">
        <f t="shared" ref="P472" si="1564">D472*K472+F472*K475-E472*L472-G472*L475</f>
        <v>0</v>
      </c>
      <c r="Q472" s="27">
        <f t="shared" ref="Q472" si="1565">(D472*L472+E472*K472+F472*L475+G472*K475)</f>
        <v>-7.369240201858255</v>
      </c>
      <c r="S472" s="24">
        <v>1</v>
      </c>
      <c r="T472" s="25">
        <v>0</v>
      </c>
      <c r="U472" s="26">
        <v>0</v>
      </c>
      <c r="V472" s="27">
        <f t="shared" ref="V472" si="1566">-1/($T$8*$B472)</f>
        <v>-7.369240201858255</v>
      </c>
      <c r="X472" s="24">
        <f t="shared" ref="X472" si="1567">N472*S472+P472*S475-O472*T472-Q472*T475</f>
        <v>-2.2000024517893735</v>
      </c>
      <c r="Y472" s="28">
        <f t="shared" ref="Y472" si="1568">(N472*T472+O472*S472+P472*T475+Q472*S475)</f>
        <v>0</v>
      </c>
      <c r="Z472" s="26">
        <f t="shared" ref="Z472" si="1569">N472*U472+P472*U475-O472*V472-Q472*V475</f>
        <v>0</v>
      </c>
      <c r="AA472" s="27">
        <f t="shared" ref="AA472" si="1570">(N472*V472+O472*U472+P472*V475+Q472*U475)</f>
        <v>8.8431063100547256</v>
      </c>
      <c r="AB472" s="8"/>
      <c r="AC472" s="214">
        <f t="shared" ref="AC472" si="1571">20*LOG((2*$X$8)/(($X$8*X472+Z472+$Z$8*X475+Z475)^2+($X$8*Y472+AA472+$X$8*Y475+AA475)^2)^0.5)</f>
        <v>-13.525158956164972</v>
      </c>
      <c r="AE472" s="215">
        <f t="shared" ref="AE472" si="1572">((X472^2+Y472^2)/(X475^2+Y475^2))^0.5</f>
        <v>5.0663544032122161</v>
      </c>
      <c r="AF472" s="105"/>
      <c r="AG472" s="45">
        <f t="shared" si="1374"/>
        <v>1.1199999999999759</v>
      </c>
      <c r="AH472" s="49">
        <f t="shared" si="1375"/>
        <v>-13.995423266038149</v>
      </c>
      <c r="AI472" s="50">
        <f t="shared" si="1376"/>
        <v>82.991777953154696</v>
      </c>
      <c r="AJ472" s="51">
        <f t="shared" si="1377"/>
        <v>-13.995423266038149</v>
      </c>
      <c r="AK472" s="11">
        <f t="shared" si="1390"/>
        <v>-87.055837872450681</v>
      </c>
      <c r="AL472" s="50">
        <f t="shared" si="1404"/>
        <v>-1.5194110039566397</v>
      </c>
      <c r="AM472" s="32">
        <f t="shared" si="1378"/>
        <v>-0.17644015130530946</v>
      </c>
    </row>
    <row r="473" spans="2:39" ht="18.649999999999999" customHeight="1" thickBot="1">
      <c r="D473" s="30"/>
      <c r="G473" s="31"/>
      <c r="I473" s="30"/>
      <c r="K473" s="239" t="s">
        <v>15</v>
      </c>
      <c r="L473" s="240"/>
      <c r="N473" s="30"/>
      <c r="P473" s="239" t="s">
        <v>17</v>
      </c>
      <c r="Q473" s="240"/>
      <c r="S473" s="30"/>
      <c r="V473" s="31"/>
      <c r="X473" s="30"/>
      <c r="AA473" s="31"/>
      <c r="AE473" s="216"/>
      <c r="AF473" s="105"/>
      <c r="AG473" s="45">
        <f t="shared" si="1374"/>
        <v>1.1204999999999758</v>
      </c>
      <c r="AH473" s="49">
        <f t="shared" si="1375"/>
        <v>-14.021807493460452</v>
      </c>
      <c r="AI473" s="50">
        <f t="shared" si="1376"/>
        <v>82.948250034218475</v>
      </c>
      <c r="AJ473" s="51">
        <f t="shared" si="1377"/>
        <v>-14.021807493460452</v>
      </c>
      <c r="AK473" s="11">
        <f t="shared" si="1390"/>
        <v>-86.461093827135045</v>
      </c>
      <c r="AL473" s="50">
        <f t="shared" si="1404"/>
        <v>-1.5090307621592514</v>
      </c>
      <c r="AM473" s="32">
        <f t="shared" si="1378"/>
        <v>-0.17535466034289751</v>
      </c>
    </row>
    <row r="474" spans="2:39" ht="18.649999999999999" customHeight="1" thickBot="1">
      <c r="D474" s="235" t="s">
        <v>12</v>
      </c>
      <c r="E474" s="236"/>
      <c r="F474" s="237" t="s">
        <v>13</v>
      </c>
      <c r="G474" s="238"/>
      <c r="I474" s="235" t="s">
        <v>14</v>
      </c>
      <c r="J474" s="236"/>
      <c r="K474" s="241"/>
      <c r="L474" s="242"/>
      <c r="N474" s="235" t="s">
        <v>16</v>
      </c>
      <c r="O474" s="236"/>
      <c r="P474" s="241"/>
      <c r="Q474" s="242"/>
      <c r="S474" s="235" t="s">
        <v>12</v>
      </c>
      <c r="T474" s="236"/>
      <c r="U474" s="237" t="s">
        <v>13</v>
      </c>
      <c r="V474" s="238"/>
      <c r="X474" s="235" t="s">
        <v>16</v>
      </c>
      <c r="Y474" s="236"/>
      <c r="Z474" s="237" t="s">
        <v>17</v>
      </c>
      <c r="AA474" s="238"/>
      <c r="AB474" s="4"/>
      <c r="AC474" s="37" t="s">
        <v>71</v>
      </c>
      <c r="AE474" s="217" t="s">
        <v>72</v>
      </c>
      <c r="AF474" s="105"/>
      <c r="AG474" s="45">
        <f t="shared" si="1374"/>
        <v>1.1209999999999758</v>
      </c>
      <c r="AH474" s="49">
        <f t="shared" si="1375"/>
        <v>-14.048052898534905</v>
      </c>
      <c r="AI474" s="50">
        <f t="shared" si="1376"/>
        <v>82.905019487304912</v>
      </c>
      <c r="AJ474" s="51">
        <f t="shared" si="1377"/>
        <v>-14.048052898534905</v>
      </c>
      <c r="AK474" s="11">
        <f t="shared" si="1390"/>
        <v>-85.873570461056175</v>
      </c>
      <c r="AL474" s="50">
        <f t="shared" si="1404"/>
        <v>-1.4987765449887753</v>
      </c>
      <c r="AM474" s="32">
        <f t="shared" si="1378"/>
        <v>-0.17428159312219238</v>
      </c>
    </row>
    <row r="475" spans="2:39" ht="18.649999999999999" customHeight="1" thickTop="1" thickBot="1">
      <c r="D475" s="24">
        <v>0</v>
      </c>
      <c r="E475" s="28">
        <v>0</v>
      </c>
      <c r="F475" s="26">
        <v>1</v>
      </c>
      <c r="G475" s="27">
        <v>0</v>
      </c>
      <c r="I475" s="24">
        <v>0</v>
      </c>
      <c r="J475" s="28">
        <f t="shared" ref="J475" si="1573">IF(0=(1-$J$8*$K$8*$B472^2),0,-1*(1-$J$8*$K$8*$B472^2)/($B472*$K$8))</f>
        <v>-0.43423777270585495</v>
      </c>
      <c r="K475" s="26">
        <v>1</v>
      </c>
      <c r="L475" s="27">
        <v>0</v>
      </c>
      <c r="N475" s="24">
        <f t="shared" ref="N475" si="1574">D475*I472+F475*I475-E475*J472-G475*J475</f>
        <v>0</v>
      </c>
      <c r="O475" s="28">
        <f t="shared" ref="O475" si="1575">(D475*J472+E475*I472+F475*J475+G475*I475)</f>
        <v>-0.43423777270585495</v>
      </c>
      <c r="P475" s="26">
        <f t="shared" ref="P475" si="1576">D475*K472+F475*K475-E475*L472-G475*L475</f>
        <v>1</v>
      </c>
      <c r="Q475" s="27">
        <f t="shared" ref="Q475" si="1577">(D475*L472+E475*K472+F475*L475+G475*K475)</f>
        <v>0</v>
      </c>
      <c r="S475" s="24">
        <v>0</v>
      </c>
      <c r="T475" s="28">
        <v>0</v>
      </c>
      <c r="U475" s="26">
        <v>1</v>
      </c>
      <c r="V475" s="27">
        <v>0</v>
      </c>
      <c r="X475" s="24">
        <f t="shared" ref="X475" si="1578">N475*S472+P475*S475-O475*T472-Q475*T475</f>
        <v>0</v>
      </c>
      <c r="Y475" s="28">
        <f t="shared" ref="Y475" si="1579">(N475*T472+O475*S472+P475*T475+Q475*S475)</f>
        <v>-0.43423777270585495</v>
      </c>
      <c r="Z475" s="26">
        <f t="shared" ref="Z475" si="1580">N475*U472+P475*U475-O475*V472-Q475*V475</f>
        <v>-2.2000024517893735</v>
      </c>
      <c r="AA475" s="27">
        <f t="shared" ref="AA475" si="1581">(N475*V472+O475*U472+P475*V475+Q475*U475)</f>
        <v>0</v>
      </c>
      <c r="AB475" s="8"/>
      <c r="AC475" s="39">
        <f t="shared" ref="AC475" si="1582">(180/PI())*ATAN(-1*(($X$8*Y472+AA472+$X$8*Y475+AA475)/($X$8*X472+Z472+$X$8*X475+Z475)))</f>
        <v>62.378841823544633</v>
      </c>
      <c r="AE475" s="218">
        <f t="shared" ref="AE475" si="1583">20*LOG(((($X$8*X472+Z472-$X$8*Y475-Z475)^2+($X$8*Y472+AA472-$X$8*Y475-AA475)^2)/(($X$8*X472+Z472+$X$8*X475+Z475)^2+($X$8*Y472+AA472+$X$8*Y475+AA475)^2))^0.5)</f>
        <v>-0.18778135614395708</v>
      </c>
      <c r="AF475" s="105"/>
      <c r="AG475" s="45">
        <f t="shared" si="1374"/>
        <v>1.1214999999999757</v>
      </c>
      <c r="AH475" s="49">
        <f t="shared" si="1375"/>
        <v>-14.074160595342986</v>
      </c>
      <c r="AI475" s="50">
        <f t="shared" si="1376"/>
        <v>82.862082702074389</v>
      </c>
      <c r="AJ475" s="51">
        <f t="shared" si="1377"/>
        <v>-14.074160595342986</v>
      </c>
      <c r="AK475" s="11">
        <f t="shared" si="1390"/>
        <v>-85.293152194064149</v>
      </c>
      <c r="AL475" s="50">
        <f t="shared" si="1404"/>
        <v>-1.4886463351910448</v>
      </c>
      <c r="AM475" s="32">
        <f t="shared" si="1378"/>
        <v>-0.17322075492048419</v>
      </c>
    </row>
    <row r="476" spans="2:39" ht="18.649999999999999" customHeight="1">
      <c r="AE476" s="33"/>
      <c r="AF476" s="105"/>
      <c r="AG476" s="45">
        <f t="shared" si="1374"/>
        <v>1.1219999999999757</v>
      </c>
      <c r="AH476" s="49">
        <f t="shared" si="1375"/>
        <v>-14.10013168531732</v>
      </c>
      <c r="AI476" s="50">
        <f t="shared" si="1376"/>
        <v>82.819436125977361</v>
      </c>
      <c r="AJ476" s="51">
        <f t="shared" si="1377"/>
        <v>-14.10013168531732</v>
      </c>
      <c r="AK476" s="11">
        <f t="shared" si="1390"/>
        <v>-84.719725730688211</v>
      </c>
      <c r="AL476" s="50">
        <f t="shared" si="1404"/>
        <v>-1.478638155387068</v>
      </c>
      <c r="AM476" s="32">
        <f t="shared" si="1378"/>
        <v>-0.17217195486231401</v>
      </c>
    </row>
    <row r="477" spans="2:39" ht="18.649999999999999" customHeight="1" thickBot="1">
      <c r="E477" s="21" t="s">
        <v>0</v>
      </c>
      <c r="J477" s="21" t="s">
        <v>1</v>
      </c>
      <c r="O477" s="21" t="s">
        <v>2</v>
      </c>
      <c r="T477" s="21" t="s">
        <v>3</v>
      </c>
      <c r="Y477" s="21" t="s">
        <v>4</v>
      </c>
      <c r="AF477" s="105"/>
      <c r="AG477" s="45">
        <f t="shared" si="1374"/>
        <v>1.1224999999999756</v>
      </c>
      <c r="AH477" s="49">
        <f t="shared" si="1375"/>
        <v>-14.125967257425604</v>
      </c>
      <c r="AI477" s="50">
        <f t="shared" si="1376"/>
        <v>82.777076263112022</v>
      </c>
      <c r="AJ477" s="51">
        <f t="shared" si="1377"/>
        <v>-14.125967257425604</v>
      </c>
      <c r="AK477" s="11">
        <f t="shared" si="1390"/>
        <v>-84.153180007044909</v>
      </c>
      <c r="AL477" s="50">
        <f t="shared" si="1404"/>
        <v>-1.4687500671463984</v>
      </c>
      <c r="AM477" s="32">
        <f t="shared" si="1378"/>
        <v>-0.17113500582817853</v>
      </c>
    </row>
    <row r="478" spans="2:39" ht="18.649999999999999" customHeight="1" thickBot="1">
      <c r="B478" s="20"/>
      <c r="D478" s="235" t="s">
        <v>6</v>
      </c>
      <c r="E478" s="236"/>
      <c r="F478" s="237" t="s">
        <v>7</v>
      </c>
      <c r="G478" s="238"/>
      <c r="I478" s="235" t="s">
        <v>8</v>
      </c>
      <c r="J478" s="236"/>
      <c r="K478" s="237" t="s">
        <v>9</v>
      </c>
      <c r="L478" s="238"/>
      <c r="N478" s="235" t="s">
        <v>10</v>
      </c>
      <c r="O478" s="236"/>
      <c r="P478" s="237" t="s">
        <v>11</v>
      </c>
      <c r="Q478" s="238"/>
      <c r="S478" s="235" t="s">
        <v>6</v>
      </c>
      <c r="T478" s="236"/>
      <c r="U478" s="237" t="s">
        <v>7</v>
      </c>
      <c r="V478" s="238"/>
      <c r="X478" s="235" t="s">
        <v>10</v>
      </c>
      <c r="Y478" s="236"/>
      <c r="Z478" s="237" t="s">
        <v>11</v>
      </c>
      <c r="AA478" s="238"/>
      <c r="AB478" s="4"/>
      <c r="AC478" s="212" t="s">
        <v>70</v>
      </c>
      <c r="AE478" s="213" t="s">
        <v>37</v>
      </c>
      <c r="AF478" s="105"/>
      <c r="AG478" s="45">
        <f t="shared" si="1374"/>
        <v>1.1229999999999756</v>
      </c>
      <c r="AH478" s="49">
        <f t="shared" si="1375"/>
        <v>-14.151668388351336</v>
      </c>
      <c r="AI478" s="50">
        <f t="shared" si="1376"/>
        <v>82.734999673108504</v>
      </c>
      <c r="AJ478" s="51">
        <f t="shared" si="1377"/>
        <v>-14.151668388351336</v>
      </c>
      <c r="AK478" s="11">
        <f t="shared" si="1390"/>
        <v>-83.593406138371734</v>
      </c>
      <c r="AL478" s="50">
        <f t="shared" si="1404"/>
        <v>-1.4589801700714253</v>
      </c>
      <c r="AM478" s="32">
        <f t="shared" si="1378"/>
        <v>-0.17010972436576288</v>
      </c>
    </row>
    <row r="479" spans="2:39" ht="18.649999999999999" customHeight="1" thickTop="1" thickBot="1">
      <c r="B479" s="40">
        <f t="shared" ref="B479" si="1584">B472+$E$5</f>
        <v>0.93249999999999644</v>
      </c>
      <c r="D479" s="24">
        <v>1</v>
      </c>
      <c r="E479" s="25">
        <v>0</v>
      </c>
      <c r="F479" s="26">
        <v>0</v>
      </c>
      <c r="G479" s="27">
        <f t="shared" ref="G479" si="1585">-1/($E$8*$B479)</f>
        <v>-7.3652888666293777</v>
      </c>
      <c r="I479" s="24">
        <v>1</v>
      </c>
      <c r="J479" s="28">
        <v>0</v>
      </c>
      <c r="K479" s="26">
        <v>0</v>
      </c>
      <c r="L479" s="27">
        <v>0</v>
      </c>
      <c r="N479" s="24">
        <f t="shared" ref="N479" si="1586">D479*I479+F479*I482-E479*J479-G479*J482</f>
        <v>-2.1902024669480857</v>
      </c>
      <c r="O479" s="28">
        <f t="shared" ref="O479" si="1587">(D479*J479+E479*I479+F479*J482+G479*I482)</f>
        <v>0</v>
      </c>
      <c r="P479" s="26">
        <f t="shared" ref="P479" si="1588">D479*K479+F479*K482-E479*L479-G479*L482</f>
        <v>0</v>
      </c>
      <c r="Q479" s="27">
        <f t="shared" ref="Q479" si="1589">(D479*L479+E479*K479+F479*L482+G479*K482)</f>
        <v>-7.3652888666293777</v>
      </c>
      <c r="S479" s="24">
        <v>1</v>
      </c>
      <c r="T479" s="25">
        <v>0</v>
      </c>
      <c r="U479" s="26">
        <v>0</v>
      </c>
      <c r="V479" s="27">
        <f t="shared" ref="V479" si="1590">-1/($T$8*$B479)</f>
        <v>-7.3652888666293777</v>
      </c>
      <c r="X479" s="24">
        <f t="shared" ref="X479" si="1591">N479*S479+P479*S482-O479*T479-Q479*T482</f>
        <v>-2.1902024669480857</v>
      </c>
      <c r="Y479" s="28">
        <f t="shared" ref="Y479" si="1592">(N479*T479+O479*S479+P479*T482+Q479*S482)</f>
        <v>0</v>
      </c>
      <c r="Z479" s="26">
        <f t="shared" ref="Z479" si="1593">N479*U479+P479*U482-O479*V479-Q479*V482</f>
        <v>0</v>
      </c>
      <c r="AA479" s="27">
        <f t="shared" ref="AA479" si="1594">(N479*V479+O479*U479+P479*V482+Q479*U482)</f>
        <v>8.766184978847555</v>
      </c>
      <c r="AB479" s="8"/>
      <c r="AC479" s="214">
        <f t="shared" ref="AC479" si="1595">20*LOG((2*$X$8)/(($X$8*X479+Z479+$Z$8*X482+Z482)^2+($X$8*Y479+AA479+$X$8*Y482+AA482)^2)^0.5)</f>
        <v>-13.455089152032656</v>
      </c>
      <c r="AE479" s="215">
        <f t="shared" ref="AE479" si="1596">((X479^2+Y479^2)/(X482^2+Y482^2))^0.5</f>
        <v>5.0565674162082708</v>
      </c>
      <c r="AF479" s="105"/>
      <c r="AG479" s="45">
        <f t="shared" si="1374"/>
        <v>1.1234999999999755</v>
      </c>
      <c r="AH479" s="49">
        <f t="shared" si="1375"/>
        <v>-14.177236142671379</v>
      </c>
      <c r="AI479" s="50">
        <f t="shared" si="1376"/>
        <v>82.693202970039323</v>
      </c>
      <c r="AJ479" s="51">
        <f t="shared" si="1377"/>
        <v>-14.177236142671379</v>
      </c>
      <c r="AK479" s="11">
        <f t="shared" si="1390"/>
        <v>-83.040297368464792</v>
      </c>
      <c r="AL479" s="50">
        <f t="shared" si="1404"/>
        <v>-1.4493266009148935</v>
      </c>
      <c r="AM479" s="32">
        <f t="shared" si="1378"/>
        <v>-0.16909593060361927</v>
      </c>
    </row>
    <row r="480" spans="2:39" ht="18.649999999999999" customHeight="1" thickBot="1">
      <c r="D480" s="30"/>
      <c r="G480" s="31"/>
      <c r="I480" s="30"/>
      <c r="K480" s="239" t="s">
        <v>15</v>
      </c>
      <c r="L480" s="240"/>
      <c r="N480" s="30"/>
      <c r="P480" s="239" t="s">
        <v>17</v>
      </c>
      <c r="Q480" s="240"/>
      <c r="S480" s="30"/>
      <c r="V480" s="31"/>
      <c r="X480" s="30"/>
      <c r="AA480" s="31"/>
      <c r="AE480" s="216"/>
      <c r="AF480" s="105"/>
      <c r="AG480" s="45">
        <f t="shared" ref="AG480:AG532" si="1597">INDEX(B:B,(ROW()-32)*7+24)</f>
        <v>1.1239999999999755</v>
      </c>
      <c r="AH480" s="49">
        <f t="shared" si="1375"/>
        <v>-14.202671573030511</v>
      </c>
      <c r="AI480" s="50">
        <f t="shared" si="1376"/>
        <v>82.651682821355095</v>
      </c>
      <c r="AJ480" s="51">
        <f t="shared" si="1377"/>
        <v>-14.202671573030511</v>
      </c>
      <c r="AK480" s="11">
        <f t="shared" si="1390"/>
        <v>-82.493749020452455</v>
      </c>
      <c r="AL480" s="50">
        <f t="shared" si="1404"/>
        <v>-1.4397875327207423</v>
      </c>
      <c r="AM480" s="32">
        <f t="shared" si="1378"/>
        <v>-0.16809344816719721</v>
      </c>
    </row>
    <row r="481" spans="2:39" ht="18.649999999999999" customHeight="1" thickBot="1">
      <c r="D481" s="235" t="s">
        <v>12</v>
      </c>
      <c r="E481" s="236"/>
      <c r="F481" s="237" t="s">
        <v>13</v>
      </c>
      <c r="G481" s="238"/>
      <c r="I481" s="235" t="s">
        <v>14</v>
      </c>
      <c r="J481" s="236"/>
      <c r="K481" s="241"/>
      <c r="L481" s="242"/>
      <c r="N481" s="235" t="s">
        <v>16</v>
      </c>
      <c r="O481" s="236"/>
      <c r="P481" s="241"/>
      <c r="Q481" s="242"/>
      <c r="S481" s="235" t="s">
        <v>12</v>
      </c>
      <c r="T481" s="236"/>
      <c r="U481" s="237" t="s">
        <v>13</v>
      </c>
      <c r="V481" s="238"/>
      <c r="X481" s="235" t="s">
        <v>16</v>
      </c>
      <c r="Y481" s="236"/>
      <c r="Z481" s="237" t="s">
        <v>17</v>
      </c>
      <c r="AA481" s="238"/>
      <c r="AB481" s="4"/>
      <c r="AC481" s="37" t="s">
        <v>71</v>
      </c>
      <c r="AE481" s="217" t="s">
        <v>72</v>
      </c>
      <c r="AF481" s="105"/>
      <c r="AG481" s="45">
        <f t="shared" si="1597"/>
        <v>1.1244999999999754</v>
      </c>
      <c r="AH481" s="49">
        <f t="shared" si="1375"/>
        <v>-14.227975720312928</v>
      </c>
      <c r="AI481" s="50">
        <f t="shared" si="1376"/>
        <v>82.610435946844873</v>
      </c>
      <c r="AJ481" s="51">
        <f t="shared" si="1377"/>
        <v>-14.227975720312928</v>
      </c>
      <c r="AK481" s="11">
        <f t="shared" si="1390"/>
        <v>-81.953658448677444</v>
      </c>
      <c r="AL481" s="50">
        <f t="shared" si="1404"/>
        <v>-1.4303611739842896</v>
      </c>
      <c r="AM481" s="32">
        <f t="shared" si="1378"/>
        <v>-0.16710210409718973</v>
      </c>
    </row>
    <row r="482" spans="2:39" ht="18.649999999999999" customHeight="1" thickTop="1" thickBot="1">
      <c r="D482" s="24">
        <v>0</v>
      </c>
      <c r="E482" s="28">
        <v>0</v>
      </c>
      <c r="F482" s="26">
        <v>1</v>
      </c>
      <c r="G482" s="27">
        <v>0</v>
      </c>
      <c r="I482" s="24">
        <v>0</v>
      </c>
      <c r="J482" s="28">
        <f t="shared" ref="J482" si="1598">IF(0=(1-$J$8*$K$8*$B479^2),0,-1*(1-$J$8*$K$8*$B479^2)/($B479*$K$8))</f>
        <v>-0.43314016934247385</v>
      </c>
      <c r="K482" s="26">
        <v>1</v>
      </c>
      <c r="L482" s="27">
        <v>0</v>
      </c>
      <c r="N482" s="24">
        <f t="shared" ref="N482" si="1599">D482*I479+F482*I482-E482*J479-G482*J482</f>
        <v>0</v>
      </c>
      <c r="O482" s="28">
        <f t="shared" ref="O482" si="1600">(D482*J479+E482*I479+F482*J482+G482*I482)</f>
        <v>-0.43314016934247385</v>
      </c>
      <c r="P482" s="26">
        <f t="shared" ref="P482" si="1601">D482*K479+F482*K482-E482*L479-G482*L482</f>
        <v>1</v>
      </c>
      <c r="Q482" s="27">
        <f t="shared" ref="Q482" si="1602">(D482*L479+E482*K479+F482*L482+G482*K482)</f>
        <v>0</v>
      </c>
      <c r="S482" s="24">
        <v>0</v>
      </c>
      <c r="T482" s="28">
        <v>0</v>
      </c>
      <c r="U482" s="26">
        <v>1</v>
      </c>
      <c r="V482" s="27">
        <v>0</v>
      </c>
      <c r="X482" s="24">
        <f t="shared" ref="X482" si="1603">N482*S479+P482*S482-O482*T479-Q482*T482</f>
        <v>0</v>
      </c>
      <c r="Y482" s="28">
        <f t="shared" ref="Y482" si="1604">(N482*T479+O482*S479+P482*T482+Q482*S482)</f>
        <v>-0.43314016934247385</v>
      </c>
      <c r="Z482" s="26">
        <f t="shared" ref="Z482" si="1605">N482*U479+P482*U482-O482*V479-Q482*V482</f>
        <v>-2.1902024669480857</v>
      </c>
      <c r="AA482" s="27">
        <f t="shared" ref="AA482" si="1606">(N482*V479+O482*U479+P482*V482+Q482*U482)</f>
        <v>0</v>
      </c>
      <c r="AB482" s="8"/>
      <c r="AC482" s="39">
        <f t="shared" ref="AC482" si="1607">(180/PI())*ATAN(-1*(($X$8*Y479+AA479+$X$8*Y482+AA482)/($X$8*X479+Z479+$X$8*X482+Z482)))</f>
        <v>62.27058587582043</v>
      </c>
      <c r="AE482" s="218">
        <f t="shared" ref="AE482" si="1608">20*LOG(((($X$8*X479+Z479-$X$8*Y482-Z482)^2+($X$8*Y479+AA479-$X$8*Y482-AA482)^2)/(($X$8*X479+Z479+$X$8*X482+Z482)^2+($X$8*Y479+AA479+$X$8*Y482+AA482)^2))^0.5)</f>
        <v>-0.19095248843420759</v>
      </c>
      <c r="AF482" s="105"/>
      <c r="AG482" s="45">
        <f t="shared" si="1597"/>
        <v>1.1249999999999754</v>
      </c>
      <c r="AH482" s="49">
        <f t="shared" ref="AH482:AH528" si="1609">INDEX(AC:AC,(ROW()-32)*7+24)</f>
        <v>-14.253149613810823</v>
      </c>
      <c r="AI482" s="50">
        <f t="shared" ref="AI482:AI528" si="1610">INDEX(AC:AC,(ROW()-32)*7+27)</f>
        <v>82.569459117620539</v>
      </c>
      <c r="AJ482" s="51">
        <f t="shared" ref="AJ482:AJ528" si="1611">AH482</f>
        <v>-14.253149613810823</v>
      </c>
      <c r="AK482" s="11">
        <f t="shared" si="1390"/>
        <v>-81.419924991829348</v>
      </c>
      <c r="AL482" s="50">
        <f t="shared" si="1404"/>
        <v>-1.4210457678342394</v>
      </c>
      <c r="AM482" s="32">
        <f t="shared" ref="AM482:AM528" si="1612">INDEX(AE:AE,(ROW()-32)*7+27)</f>
        <v>-0.16612172877005119</v>
      </c>
    </row>
    <row r="483" spans="2:39" ht="18.649999999999999" customHeight="1">
      <c r="AE483" s="33"/>
      <c r="AF483" s="105"/>
      <c r="AG483" s="45">
        <f t="shared" si="1597"/>
        <v>1.1254999999999753</v>
      </c>
      <c r="AH483" s="49">
        <f t="shared" si="1609"/>
        <v>-14.27819427139006</v>
      </c>
      <c r="AI483" s="50">
        <f t="shared" si="1610"/>
        <v>82.528749155124629</v>
      </c>
      <c r="AJ483" s="51">
        <f t="shared" si="1611"/>
        <v>-14.27819427139006</v>
      </c>
      <c r="AK483" s="11">
        <f t="shared" ref="AK483:AK526" si="1613">(AI484-AI483)/(AG484-AG483)</f>
        <v>-80.892449927811001</v>
      </c>
      <c r="AL483" s="50">
        <f t="shared" si="1404"/>
        <v>-1.4118395912449513</v>
      </c>
      <c r="AM483" s="32">
        <f t="shared" si="1612"/>
        <v>-0.16515215582074444</v>
      </c>
    </row>
    <row r="484" spans="2:39" ht="18.649999999999999" customHeight="1" thickBot="1">
      <c r="E484" s="21" t="s">
        <v>0</v>
      </c>
      <c r="J484" s="21" t="s">
        <v>1</v>
      </c>
      <c r="O484" s="21" t="s">
        <v>2</v>
      </c>
      <c r="T484" s="21" t="s">
        <v>3</v>
      </c>
      <c r="Y484" s="21" t="s">
        <v>4</v>
      </c>
      <c r="AF484" s="105"/>
      <c r="AG484" s="45">
        <f t="shared" si="1597"/>
        <v>1.1259999999999752</v>
      </c>
      <c r="AH484" s="49">
        <f t="shared" si="1609"/>
        <v>-14.303110699653026</v>
      </c>
      <c r="AI484" s="50">
        <f t="shared" si="1610"/>
        <v>82.488302930160728</v>
      </c>
      <c r="AJ484" s="51">
        <f t="shared" si="1611"/>
        <v>-14.303110699653026</v>
      </c>
      <c r="AK484" s="11">
        <f t="shared" si="1613"/>
        <v>-80.37113642894586</v>
      </c>
      <c r="AL484" s="50">
        <f t="shared" si="1404"/>
        <v>-1.4027409542546629</v>
      </c>
      <c r="AM484" s="32">
        <f t="shared" si="1612"/>
        <v>-0.16419322206747161</v>
      </c>
    </row>
    <row r="485" spans="2:39" ht="18.649999999999999" customHeight="1" thickBot="1">
      <c r="B485" s="20"/>
      <c r="D485" s="235" t="s">
        <v>6</v>
      </c>
      <c r="E485" s="236"/>
      <c r="F485" s="237" t="s">
        <v>7</v>
      </c>
      <c r="G485" s="238"/>
      <c r="I485" s="235" t="s">
        <v>8</v>
      </c>
      <c r="J485" s="236"/>
      <c r="K485" s="237" t="s">
        <v>9</v>
      </c>
      <c r="L485" s="238"/>
      <c r="N485" s="235" t="s">
        <v>10</v>
      </c>
      <c r="O485" s="236"/>
      <c r="P485" s="237" t="s">
        <v>11</v>
      </c>
      <c r="Q485" s="238"/>
      <c r="S485" s="235" t="s">
        <v>6</v>
      </c>
      <c r="T485" s="236"/>
      <c r="U485" s="237" t="s">
        <v>7</v>
      </c>
      <c r="V485" s="238"/>
      <c r="X485" s="235" t="s">
        <v>10</v>
      </c>
      <c r="Y485" s="236"/>
      <c r="Z485" s="237" t="s">
        <v>11</v>
      </c>
      <c r="AA485" s="238"/>
      <c r="AB485" s="4"/>
      <c r="AC485" s="212" t="s">
        <v>70</v>
      </c>
      <c r="AE485" s="213" t="s">
        <v>37</v>
      </c>
      <c r="AF485" s="105"/>
      <c r="AG485" s="45">
        <f t="shared" si="1597"/>
        <v>1.1264999999999752</v>
      </c>
      <c r="AH485" s="49">
        <f t="shared" si="1609"/>
        <v>-14.327899894098682</v>
      </c>
      <c r="AI485" s="50">
        <f t="shared" si="1610"/>
        <v>82.44811736194626</v>
      </c>
      <c r="AJ485" s="51">
        <f t="shared" si="1611"/>
        <v>-14.327899894098682</v>
      </c>
      <c r="AK485" s="11">
        <f t="shared" si="1613"/>
        <v>-79.85588951920333</v>
      </c>
      <c r="AL485" s="50">
        <f t="shared" si="1404"/>
        <v>-1.3937481992189298</v>
      </c>
      <c r="AM485" s="32">
        <f t="shared" si="1612"/>
        <v>-0.16324476743852762</v>
      </c>
    </row>
    <row r="486" spans="2:39" ht="18.649999999999999" customHeight="1" thickTop="1" thickBot="1">
      <c r="B486" s="40">
        <f t="shared" ref="B486" si="1614">B479+$E$5</f>
        <v>0.93299999999999639</v>
      </c>
      <c r="D486" s="24">
        <v>1</v>
      </c>
      <c r="E486" s="25">
        <v>0</v>
      </c>
      <c r="F486" s="26">
        <v>0</v>
      </c>
      <c r="G486" s="27">
        <f t="shared" ref="G486" si="1615">-1/($E$8*$B486)</f>
        <v>-7.3613417664864889</v>
      </c>
      <c r="I486" s="24">
        <v>1</v>
      </c>
      <c r="J486" s="28">
        <v>0</v>
      </c>
      <c r="K486" s="26">
        <v>0</v>
      </c>
      <c r="L486" s="27">
        <v>0</v>
      </c>
      <c r="N486" s="24">
        <f t="shared" ref="N486" si="1616">D486*I486+F486*I489-E486*J486-G486*J489</f>
        <v>-2.180418233487301</v>
      </c>
      <c r="O486" s="28">
        <f t="shared" ref="O486" si="1617">(D486*J486+E486*I486+F486*J489+G486*I489)</f>
        <v>0</v>
      </c>
      <c r="P486" s="26">
        <f t="shared" ref="P486" si="1618">D486*K486+F486*K489-E486*L486-G486*L489</f>
        <v>0</v>
      </c>
      <c r="Q486" s="27">
        <f t="shared" ref="Q486" si="1619">(D486*L486+E486*K486+F486*L489+G486*K489)</f>
        <v>-7.3613417664864889</v>
      </c>
      <c r="S486" s="24">
        <v>1</v>
      </c>
      <c r="T486" s="25">
        <v>0</v>
      </c>
      <c r="U486" s="26">
        <v>0</v>
      </c>
      <c r="V486" s="27">
        <f t="shared" ref="V486" si="1620">-1/($T$8*$B486)</f>
        <v>-7.3613417664864889</v>
      </c>
      <c r="X486" s="24">
        <f t="shared" ref="X486" si="1621">N486*S486+P486*S489-O486*T486-Q486*T489</f>
        <v>-2.180418233487301</v>
      </c>
      <c r="Y486" s="28">
        <f t="shared" ref="Y486" si="1622">(N486*T486+O486*S486+P486*T489+Q486*S489)</f>
        <v>0</v>
      </c>
      <c r="Z486" s="26">
        <f t="shared" ref="Z486" si="1623">N486*U486+P486*U489-O486*V486-Q486*V489</f>
        <v>0</v>
      </c>
      <c r="AA486" s="27">
        <f t="shared" ref="AA486" si="1624">(N486*V486+O486*U486+P486*V489+Q486*U489)</f>
        <v>8.6894620440922665</v>
      </c>
      <c r="AB486" s="8"/>
      <c r="AC486" s="214">
        <f t="shared" ref="AC486" si="1625">20*LOG((2*$X$8)/(($X$8*X486+Z486+$Z$8*X489+Z489)^2+($X$8*Y486+AA486+$X$8*Y489+AA489)^2)^0.5)</f>
        <v>-13.38465753921108</v>
      </c>
      <c r="AE486" s="215">
        <f t="shared" ref="AE486" si="1626">((X486^2+Y486^2)/(X489^2+Y489^2))^0.5</f>
        <v>5.0467588324002248</v>
      </c>
      <c r="AF486" s="105"/>
      <c r="AG486" s="45">
        <f t="shared" si="1597"/>
        <v>1.1269999999999751</v>
      </c>
      <c r="AH486" s="49">
        <f t="shared" si="1609"/>
        <v>-14.35256283927991</v>
      </c>
      <c r="AI486" s="50">
        <f t="shared" si="1610"/>
        <v>82.408189417186662</v>
      </c>
      <c r="AJ486" s="51">
        <f t="shared" si="1611"/>
        <v>-14.35256283927991</v>
      </c>
      <c r="AK486" s="11">
        <f t="shared" si="1613"/>
        <v>-79.346616032191477</v>
      </c>
      <c r="AL486" s="50">
        <f t="shared" si="1404"/>
        <v>-1.3848597000774601</v>
      </c>
      <c r="AM486" s="32">
        <f t="shared" si="1612"/>
        <v>-0.16230663490103348</v>
      </c>
    </row>
    <row r="487" spans="2:39" ht="18.649999999999999" customHeight="1" thickBot="1">
      <c r="D487" s="30"/>
      <c r="G487" s="31"/>
      <c r="I487" s="30"/>
      <c r="K487" s="239" t="s">
        <v>15</v>
      </c>
      <c r="L487" s="240"/>
      <c r="N487" s="30"/>
      <c r="P487" s="239" t="s">
        <v>17</v>
      </c>
      <c r="Q487" s="240"/>
      <c r="S487" s="30"/>
      <c r="V487" s="31"/>
      <c r="X487" s="30"/>
      <c r="AA487" s="31"/>
      <c r="AE487" s="216"/>
      <c r="AF487" s="105"/>
      <c r="AG487" s="45">
        <f t="shared" si="1597"/>
        <v>1.1274999999999751</v>
      </c>
      <c r="AH487" s="49">
        <f t="shared" si="1609"/>
        <v>-14.377100508958183</v>
      </c>
      <c r="AI487" s="50">
        <f t="shared" si="1610"/>
        <v>82.368516109170571</v>
      </c>
      <c r="AJ487" s="51">
        <f t="shared" si="1611"/>
        <v>-14.377100508958183</v>
      </c>
      <c r="AK487" s="11">
        <f t="shared" si="1613"/>
        <v>-78.843224570059235</v>
      </c>
      <c r="AL487" s="50">
        <f t="shared" si="1404"/>
        <v>-1.3760738616368242</v>
      </c>
      <c r="AM487" s="32">
        <f t="shared" si="1612"/>
        <v>-0.16137867039162196</v>
      </c>
    </row>
    <row r="488" spans="2:39" ht="18.649999999999999" customHeight="1" thickBot="1">
      <c r="D488" s="235" t="s">
        <v>12</v>
      </c>
      <c r="E488" s="236"/>
      <c r="F488" s="237" t="s">
        <v>13</v>
      </c>
      <c r="G488" s="238"/>
      <c r="I488" s="235" t="s">
        <v>14</v>
      </c>
      <c r="J488" s="236"/>
      <c r="K488" s="241"/>
      <c r="L488" s="242"/>
      <c r="N488" s="235" t="s">
        <v>16</v>
      </c>
      <c r="O488" s="236"/>
      <c r="P488" s="241"/>
      <c r="Q488" s="242"/>
      <c r="S488" s="235" t="s">
        <v>12</v>
      </c>
      <c r="T488" s="236"/>
      <c r="U488" s="237" t="s">
        <v>13</v>
      </c>
      <c r="V488" s="238"/>
      <c r="X488" s="235" t="s">
        <v>16</v>
      </c>
      <c r="Y488" s="236"/>
      <c r="Z488" s="237" t="s">
        <v>17</v>
      </c>
      <c r="AA488" s="238"/>
      <c r="AB488" s="4"/>
      <c r="AC488" s="37" t="s">
        <v>71</v>
      </c>
      <c r="AE488" s="217" t="s">
        <v>72</v>
      </c>
      <c r="AF488" s="105"/>
      <c r="AG488" s="45">
        <f t="shared" si="1597"/>
        <v>1.127999999999975</v>
      </c>
      <c r="AH488" s="49">
        <f t="shared" si="1609"/>
        <v>-14.401513866255568</v>
      </c>
      <c r="AI488" s="50">
        <f t="shared" si="1610"/>
        <v>82.329094496885546</v>
      </c>
      <c r="AJ488" s="51">
        <f t="shared" si="1611"/>
        <v>-14.401513866255568</v>
      </c>
      <c r="AK488" s="11">
        <f t="shared" si="1613"/>
        <v>-78.345625463677592</v>
      </c>
      <c r="AL488" s="50">
        <f t="shared" ref="AL488:AL525" si="1627">PI()*(IF(AK488&lt;0,AK488,(AK489+AK487)/2))/180</f>
        <v>-1.367389118875483</v>
      </c>
      <c r="AM488" s="32">
        <f t="shared" si="1612"/>
        <v>-0.16046072274892856</v>
      </c>
    </row>
    <row r="489" spans="2:39" ht="18.649999999999999" customHeight="1" thickTop="1" thickBot="1">
      <c r="D489" s="24">
        <v>0</v>
      </c>
      <c r="E489" s="28">
        <v>0</v>
      </c>
      <c r="F489" s="26">
        <v>1</v>
      </c>
      <c r="G489" s="27">
        <v>0</v>
      </c>
      <c r="I489" s="24">
        <v>0</v>
      </c>
      <c r="J489" s="28">
        <f t="shared" ref="J489" si="1628">IF(0=(1-$J$8*$K$8*$B486^2),0,-1*(1-$J$8*$K$8*$B486^2)/($B486*$K$8))</f>
        <v>-0.43204327884443405</v>
      </c>
      <c r="K489" s="26">
        <v>1</v>
      </c>
      <c r="L489" s="27">
        <v>0</v>
      </c>
      <c r="N489" s="24">
        <f t="shared" ref="N489" si="1629">D489*I486+F489*I489-E489*J486-G489*J489</f>
        <v>0</v>
      </c>
      <c r="O489" s="28">
        <f t="shared" ref="O489" si="1630">(D489*J486+E489*I486+F489*J489+G489*I489)</f>
        <v>-0.43204327884443405</v>
      </c>
      <c r="P489" s="26">
        <f t="shared" ref="P489" si="1631">D489*K486+F489*K489-E489*L486-G489*L489</f>
        <v>1</v>
      </c>
      <c r="Q489" s="27">
        <f t="shared" ref="Q489" si="1632">(D489*L486+E489*K486+F489*L489+G489*K489)</f>
        <v>0</v>
      </c>
      <c r="S489" s="24">
        <v>0</v>
      </c>
      <c r="T489" s="28">
        <v>0</v>
      </c>
      <c r="U489" s="26">
        <v>1</v>
      </c>
      <c r="V489" s="27">
        <v>0</v>
      </c>
      <c r="X489" s="24">
        <f t="shared" ref="X489" si="1633">N489*S486+P489*S489-O489*T486-Q489*T489</f>
        <v>0</v>
      </c>
      <c r="Y489" s="28">
        <f t="shared" ref="Y489" si="1634">(N489*T486+O489*S486+P489*T489+Q489*S489)</f>
        <v>-0.43204327884443405</v>
      </c>
      <c r="Z489" s="26">
        <f t="shared" ref="Z489" si="1635">N489*U486+P489*U489-O489*V486-Q489*V489</f>
        <v>-2.180418233487301</v>
      </c>
      <c r="AA489" s="27">
        <f t="shared" ref="AA489" si="1636">(N489*V486+O489*U486+P489*V489+Q489*U489)</f>
        <v>0</v>
      </c>
      <c r="AB489" s="8"/>
      <c r="AC489" s="39">
        <f t="shared" ref="AC489" si="1637">(180/PI())*ATAN(-1*(($X$8*Y486+AA486+$X$8*Y489+AA489)/($X$8*X486+Z486+$X$8*X489+Z489)))</f>
        <v>62.160957831868217</v>
      </c>
      <c r="AE489" s="218">
        <f t="shared" ref="AE489" si="1638">20*LOG(((($X$8*X486+Z486-$X$8*Y489-Z489)^2+($X$8*Y486+AA486-$X$8*Y489-AA489)^2)/(($X$8*X486+Z486+$X$8*X489+Z489)^2+($X$8*Y486+AA486+$X$8*Y489+AA489)^2))^0.5)</f>
        <v>-0.19419475397374131</v>
      </c>
      <c r="AF489" s="105"/>
      <c r="AG489" s="45">
        <f t="shared" si="1597"/>
        <v>1.128499999999975</v>
      </c>
      <c r="AH489" s="49">
        <f t="shared" si="1609"/>
        <v>-14.425803863804283</v>
      </c>
      <c r="AI489" s="50">
        <f t="shared" si="1610"/>
        <v>82.289921684153711</v>
      </c>
      <c r="AJ489" s="51">
        <f t="shared" si="1611"/>
        <v>-14.425803863804283</v>
      </c>
      <c r="AK489" s="11">
        <f t="shared" si="1613"/>
        <v>-77.853730734156599</v>
      </c>
      <c r="AL489" s="50">
        <f t="shared" si="1627"/>
        <v>-1.3588039362721349</v>
      </c>
      <c r="AM489" s="32">
        <f t="shared" si="1612"/>
        <v>-0.15955264364789976</v>
      </c>
    </row>
    <row r="490" spans="2:39" ht="18.649999999999999" customHeight="1">
      <c r="AE490" s="33"/>
      <c r="AF490" s="105"/>
      <c r="AG490" s="45">
        <f t="shared" si="1597"/>
        <v>1.1289999999999749</v>
      </c>
      <c r="AH490" s="49">
        <f t="shared" si="1609"/>
        <v>-14.449971443893553</v>
      </c>
      <c r="AI490" s="50">
        <f t="shared" si="1610"/>
        <v>82.250994818786637</v>
      </c>
      <c r="AJ490" s="51">
        <f t="shared" si="1611"/>
        <v>-14.449971443893553</v>
      </c>
      <c r="AK490" s="11">
        <f t="shared" si="1613"/>
        <v>-77.367454054589757</v>
      </c>
      <c r="AL490" s="50">
        <f t="shared" si="1627"/>
        <v>-1.3503168071380278</v>
      </c>
      <c r="AM490" s="32">
        <f t="shared" si="1612"/>
        <v>-0.15865428753580543</v>
      </c>
    </row>
    <row r="491" spans="2:39" ht="18.649999999999999" customHeight="1" thickBot="1">
      <c r="E491" s="21" t="s">
        <v>0</v>
      </c>
      <c r="J491" s="21" t="s">
        <v>1</v>
      </c>
      <c r="O491" s="21" t="s">
        <v>2</v>
      </c>
      <c r="T491" s="21" t="s">
        <v>3</v>
      </c>
      <c r="Y491" s="21" t="s">
        <v>4</v>
      </c>
      <c r="AF491" s="105"/>
      <c r="AG491" s="45">
        <f t="shared" si="1597"/>
        <v>1.1294999999999749</v>
      </c>
      <c r="AH491" s="49">
        <f t="shared" si="1609"/>
        <v>-14.474017538614131</v>
      </c>
      <c r="AI491" s="50">
        <f t="shared" si="1610"/>
        <v>82.212311091759346</v>
      </c>
      <c r="AJ491" s="51">
        <f t="shared" si="1611"/>
        <v>-14.474017538614131</v>
      </c>
      <c r="AK491" s="11">
        <f t="shared" si="1613"/>
        <v>-76.886710713503646</v>
      </c>
      <c r="AL491" s="50">
        <f t="shared" si="1627"/>
        <v>-1.3419262529790372</v>
      </c>
      <c r="AM491" s="32">
        <f t="shared" si="1612"/>
        <v>-0.15776551156993998</v>
      </c>
    </row>
    <row r="492" spans="2:39" ht="18.649999999999999" customHeight="1" thickBot="1">
      <c r="B492" s="20"/>
      <c r="D492" s="235" t="s">
        <v>6</v>
      </c>
      <c r="E492" s="236"/>
      <c r="F492" s="237" t="s">
        <v>7</v>
      </c>
      <c r="G492" s="238"/>
      <c r="I492" s="235" t="s">
        <v>8</v>
      </c>
      <c r="J492" s="236"/>
      <c r="K492" s="237" t="s">
        <v>9</v>
      </c>
      <c r="L492" s="238"/>
      <c r="N492" s="235" t="s">
        <v>10</v>
      </c>
      <c r="O492" s="236"/>
      <c r="P492" s="237" t="s">
        <v>11</v>
      </c>
      <c r="Q492" s="238"/>
      <c r="S492" s="235" t="s">
        <v>6</v>
      </c>
      <c r="T492" s="236"/>
      <c r="U492" s="237" t="s">
        <v>7</v>
      </c>
      <c r="V492" s="238"/>
      <c r="X492" s="235" t="s">
        <v>10</v>
      </c>
      <c r="Y492" s="236"/>
      <c r="Z492" s="237" t="s">
        <v>11</v>
      </c>
      <c r="AA492" s="238"/>
      <c r="AB492" s="4"/>
      <c r="AC492" s="212" t="s">
        <v>70</v>
      </c>
      <c r="AE492" s="213" t="s">
        <v>37</v>
      </c>
      <c r="AF492" s="105"/>
      <c r="AG492" s="45">
        <f t="shared" si="1597"/>
        <v>1.1299999999999748</v>
      </c>
      <c r="AH492" s="49">
        <f t="shared" si="1609"/>
        <v>-14.497943070000357</v>
      </c>
      <c r="AI492" s="50">
        <f t="shared" si="1610"/>
        <v>82.173867736402599</v>
      </c>
      <c r="AJ492" s="51">
        <f t="shared" si="1611"/>
        <v>-14.497943070000357</v>
      </c>
      <c r="AK492" s="11">
        <f t="shared" si="1613"/>
        <v>-76.411417579131921</v>
      </c>
      <c r="AL492" s="50">
        <f t="shared" si="1627"/>
        <v>-1.3336308228721268</v>
      </c>
      <c r="AM492" s="32">
        <f t="shared" si="1612"/>
        <v>-0.15688617555697787</v>
      </c>
    </row>
    <row r="493" spans="2:39" ht="18.649999999999999" customHeight="1" thickTop="1" thickBot="1">
      <c r="B493" s="40">
        <f t="shared" ref="B493" si="1639">B486+$E$5</f>
        <v>0.93349999999999633</v>
      </c>
      <c r="D493" s="24">
        <v>1</v>
      </c>
      <c r="E493" s="25">
        <v>0</v>
      </c>
      <c r="F493" s="26">
        <v>0</v>
      </c>
      <c r="G493" s="27">
        <f t="shared" ref="G493" si="1640">-1/($E$8*$B493)</f>
        <v>-7.3573988946244189</v>
      </c>
      <c r="I493" s="24">
        <v>1</v>
      </c>
      <c r="J493" s="28">
        <v>0</v>
      </c>
      <c r="K493" s="26">
        <v>0</v>
      </c>
      <c r="L493" s="27">
        <v>0</v>
      </c>
      <c r="N493" s="24">
        <f t="shared" ref="N493" si="1641">D493*I493+F493*I496-E493*J493-G493*J496</f>
        <v>-2.1706497176691268</v>
      </c>
      <c r="O493" s="28">
        <f t="shared" ref="O493" si="1642">(D493*J493+E493*I493+F493*J496+G493*I496)</f>
        <v>0</v>
      </c>
      <c r="P493" s="26">
        <f t="shared" ref="P493" si="1643">D493*K493+F493*K496-E493*L493-G493*L496</f>
        <v>0</v>
      </c>
      <c r="Q493" s="27">
        <f t="shared" ref="Q493" si="1644">(D493*L493+E493*K493+F493*L496+G493*K496)</f>
        <v>-7.3573988946244189</v>
      </c>
      <c r="S493" s="24">
        <v>1</v>
      </c>
      <c r="T493" s="25">
        <v>0</v>
      </c>
      <c r="U493" s="26">
        <v>0</v>
      </c>
      <c r="V493" s="27">
        <f t="shared" ref="V493" si="1645">-1/($T$8*$B493)</f>
        <v>-7.3573988946244189</v>
      </c>
      <c r="X493" s="24">
        <f t="shared" ref="X493" si="1646">N493*S493+P493*S496-O493*T493-Q493*T496</f>
        <v>-2.1706497176691268</v>
      </c>
      <c r="Y493" s="28">
        <f t="shared" ref="Y493" si="1647">(N493*T493+O493*S493+P493*T496+Q493*S496)</f>
        <v>0</v>
      </c>
      <c r="Z493" s="26">
        <f t="shared" ref="Z493" si="1648">N493*U493+P493*U496-O493*V493-Q493*V496</f>
        <v>0</v>
      </c>
      <c r="AA493" s="27">
        <f t="shared" ref="AA493" si="1649">(N493*V493+O493*U493+P493*V496+Q493*U496)</f>
        <v>8.612936938771222</v>
      </c>
      <c r="AB493" s="8"/>
      <c r="AC493" s="214">
        <f t="shared" ref="AC493" si="1650">20*LOG((2*$X$8)/(($X$8*X493+Z493+$Z$8*X496+Z496)^2+($X$8*Y493+AA493+$X$8*Y496+AA496)^2)^0.5)</f>
        <v>-13.313859834722964</v>
      </c>
      <c r="AE493" s="215">
        <f t="shared" ref="AE493" si="1651">((X493^2+Y493^2)/(X496^2+Y496^2))^0.5</f>
        <v>5.0369284706530371</v>
      </c>
      <c r="AF493" s="105"/>
      <c r="AG493" s="45">
        <f t="shared" si="1597"/>
        <v>1.1304999999999747</v>
      </c>
      <c r="AH493" s="49">
        <f t="shared" si="1609"/>
        <v>-14.521748950169806</v>
      </c>
      <c r="AI493" s="50">
        <f t="shared" si="1610"/>
        <v>82.135662027613037</v>
      </c>
      <c r="AJ493" s="51">
        <f t="shared" si="1611"/>
        <v>-14.521748950169806</v>
      </c>
      <c r="AK493" s="11">
        <f t="shared" si="1613"/>
        <v>-75.941493063944975</v>
      </c>
      <c r="AL493" s="50">
        <f t="shared" si="1627"/>
        <v>-1.3254290928462764</v>
      </c>
      <c r="AM493" s="32">
        <f t="shared" si="1612"/>
        <v>-0.15601614189386792</v>
      </c>
    </row>
    <row r="494" spans="2:39" ht="18.649999999999999" customHeight="1" thickBot="1">
      <c r="D494" s="30"/>
      <c r="G494" s="31"/>
      <c r="I494" s="30"/>
      <c r="K494" s="239" t="s">
        <v>15</v>
      </c>
      <c r="L494" s="240"/>
      <c r="N494" s="30"/>
      <c r="P494" s="239" t="s">
        <v>17</v>
      </c>
      <c r="Q494" s="240"/>
      <c r="S494" s="30"/>
      <c r="V494" s="31"/>
      <c r="X494" s="30"/>
      <c r="AA494" s="31"/>
      <c r="AE494" s="216"/>
      <c r="AF494" s="105"/>
      <c r="AG494" s="45">
        <f t="shared" si="1597"/>
        <v>1.1309999999999747</v>
      </c>
      <c r="AH494" s="49">
        <f t="shared" si="1609"/>
        <v>-14.545436081460645</v>
      </c>
      <c r="AI494" s="50">
        <f t="shared" si="1610"/>
        <v>82.097691281081069</v>
      </c>
      <c r="AJ494" s="51">
        <f t="shared" si="1611"/>
        <v>-14.545436081460645</v>
      </c>
      <c r="AK494" s="11">
        <f t="shared" si="1613"/>
        <v>-75.476857091112279</v>
      </c>
      <c r="AL494" s="50">
        <f t="shared" si="1627"/>
        <v>-1.3173196652971391</v>
      </c>
      <c r="AM494" s="32">
        <f t="shared" si="1612"/>
        <v>-0.15515527551030547</v>
      </c>
    </row>
    <row r="495" spans="2:39" ht="18.649999999999999" customHeight="1" thickBot="1">
      <c r="D495" s="235" t="s">
        <v>12</v>
      </c>
      <c r="E495" s="236"/>
      <c r="F495" s="237" t="s">
        <v>13</v>
      </c>
      <c r="G495" s="238"/>
      <c r="I495" s="235" t="s">
        <v>14</v>
      </c>
      <c r="J495" s="236"/>
      <c r="K495" s="241"/>
      <c r="L495" s="242"/>
      <c r="N495" s="235" t="s">
        <v>16</v>
      </c>
      <c r="O495" s="236"/>
      <c r="P495" s="241"/>
      <c r="Q495" s="242"/>
      <c r="S495" s="235" t="s">
        <v>12</v>
      </c>
      <c r="T495" s="236"/>
      <c r="U495" s="237" t="s">
        <v>13</v>
      </c>
      <c r="V495" s="238"/>
      <c r="X495" s="235" t="s">
        <v>16</v>
      </c>
      <c r="Y495" s="236"/>
      <c r="Z495" s="237" t="s">
        <v>17</v>
      </c>
      <c r="AA495" s="238"/>
      <c r="AB495" s="4"/>
      <c r="AC495" s="37" t="s">
        <v>71</v>
      </c>
      <c r="AE495" s="217" t="s">
        <v>72</v>
      </c>
      <c r="AF495" s="105"/>
      <c r="AG495" s="45">
        <f t="shared" si="1597"/>
        <v>1.1314999999999746</v>
      </c>
      <c r="AH495" s="49">
        <f t="shared" si="1609"/>
        <v>-14.569005356566677</v>
      </c>
      <c r="AI495" s="50">
        <f t="shared" si="1610"/>
        <v>82.059952852535517</v>
      </c>
      <c r="AJ495" s="51">
        <f t="shared" si="1611"/>
        <v>-14.569005356566677</v>
      </c>
      <c r="AK495" s="11">
        <f t="shared" si="1613"/>
        <v>-75.017431061050118</v>
      </c>
      <c r="AL495" s="50">
        <f t="shared" si="1627"/>
        <v>-1.3093011684031879</v>
      </c>
      <c r="AM495" s="32">
        <f t="shared" si="1612"/>
        <v>-0.15430344381265315</v>
      </c>
    </row>
    <row r="496" spans="2:39" ht="18.649999999999999" customHeight="1" thickTop="1" thickBot="1">
      <c r="D496" s="24">
        <v>0</v>
      </c>
      <c r="E496" s="28">
        <v>0</v>
      </c>
      <c r="F496" s="26">
        <v>1</v>
      </c>
      <c r="G496" s="27">
        <v>0</v>
      </c>
      <c r="I496" s="24">
        <v>0</v>
      </c>
      <c r="J496" s="28">
        <f t="shared" ref="J496" si="1652">IF(0=(1-$J$8*$K$8*$B493^2),0,-1*(1-$J$8*$K$8*$B493^2)/($B493*$K$8))</f>
        <v>-0.43094710006626363</v>
      </c>
      <c r="K496" s="26">
        <v>1</v>
      </c>
      <c r="L496" s="27">
        <v>0</v>
      </c>
      <c r="N496" s="24">
        <f t="shared" ref="N496" si="1653">D496*I493+F496*I496-E496*J493-G496*J496</f>
        <v>0</v>
      </c>
      <c r="O496" s="28">
        <f t="shared" ref="O496" si="1654">(D496*J493+E496*I493+F496*J496+G496*I496)</f>
        <v>-0.43094710006626363</v>
      </c>
      <c r="P496" s="26">
        <f t="shared" ref="P496" si="1655">D496*K493+F496*K496-E496*L493-G496*L496</f>
        <v>1</v>
      </c>
      <c r="Q496" s="27">
        <f t="shared" ref="Q496" si="1656">(D496*L493+E496*K493+F496*L496+G496*K496)</f>
        <v>0</v>
      </c>
      <c r="S496" s="24">
        <v>0</v>
      </c>
      <c r="T496" s="28">
        <v>0</v>
      </c>
      <c r="U496" s="26">
        <v>1</v>
      </c>
      <c r="V496" s="27">
        <v>0</v>
      </c>
      <c r="X496" s="24">
        <f t="shared" ref="X496" si="1657">N496*S493+P496*S496-O496*T493-Q496*T496</f>
        <v>0</v>
      </c>
      <c r="Y496" s="28">
        <f t="shared" ref="Y496" si="1658">(N496*T493+O496*S493+P496*T496+Q496*S496)</f>
        <v>-0.43094710006626363</v>
      </c>
      <c r="Z496" s="26">
        <f t="shared" ref="Z496" si="1659">N496*U493+P496*U496-O496*V493-Q496*V496</f>
        <v>-2.1706497176691268</v>
      </c>
      <c r="AA496" s="27">
        <f t="shared" ref="AA496" si="1660">(N496*V493+O496*U493+P496*V496+Q496*U496)</f>
        <v>0</v>
      </c>
      <c r="AB496" s="8"/>
      <c r="AC496" s="39">
        <f t="shared" ref="AC496" si="1661">(180/PI())*ATAN(-1*(($X$8*Y493+AA493+$X$8*Y496+AA496)/($X$8*X493+Z493+$X$8*X496+Z496)))</f>
        <v>62.049930175897266</v>
      </c>
      <c r="AE496" s="218">
        <f t="shared" ref="AE496" si="1662">20*LOG(((($X$8*X493+Z493-$X$8*Y496-Z496)^2+($X$8*Y493+AA493-$X$8*Y496-AA496)^2)/(($X$8*X493+Z493+$X$8*X496+Z496)^2+($X$8*Y493+AA493+$X$8*Y496+AA496)^2))^0.5)</f>
        <v>-0.19751019331681521</v>
      </c>
      <c r="AF496" s="105"/>
      <c r="AG496" s="45">
        <f t="shared" si="1597"/>
        <v>1.1319999999999746</v>
      </c>
      <c r="AH496" s="49">
        <f t="shared" si="1609"/>
        <v>-14.592457658670146</v>
      </c>
      <c r="AI496" s="50">
        <f t="shared" si="1610"/>
        <v>82.022444137004996</v>
      </c>
      <c r="AJ496" s="51">
        <f t="shared" si="1611"/>
        <v>-14.592457658670146</v>
      </c>
      <c r="AK496" s="11">
        <f t="shared" si="1613"/>
        <v>-74.563137819106061</v>
      </c>
      <c r="AL496" s="50">
        <f t="shared" si="1627"/>
        <v>-1.3013722555617047</v>
      </c>
      <c r="AM496" s="32">
        <f t="shared" si="1612"/>
        <v>-0.15346051662934126</v>
      </c>
    </row>
    <row r="497" spans="2:39" ht="18.649999999999999" customHeight="1">
      <c r="AE497" s="33"/>
      <c r="AF497" s="105"/>
      <c r="AG497" s="45">
        <f t="shared" si="1597"/>
        <v>1.1324999999999745</v>
      </c>
      <c r="AH497" s="49">
        <f t="shared" si="1609"/>
        <v>-14.615793861572319</v>
      </c>
      <c r="AI497" s="50">
        <f t="shared" si="1610"/>
        <v>81.985162568095447</v>
      </c>
      <c r="AJ497" s="51">
        <f t="shared" si="1611"/>
        <v>-14.615793861572319</v>
      </c>
      <c r="AK497" s="11">
        <f t="shared" si="1613"/>
        <v>-74.113901624039244</v>
      </c>
      <c r="AL497" s="50">
        <f t="shared" si="1627"/>
        <v>-1.2935316048386574</v>
      </c>
      <c r="AM497" s="32">
        <f t="shared" si="1612"/>
        <v>-0.1526263661576403</v>
      </c>
    </row>
    <row r="498" spans="2:39" ht="18.649999999999999" customHeight="1" thickBot="1">
      <c r="E498" s="21" t="s">
        <v>0</v>
      </c>
      <c r="J498" s="21" t="s">
        <v>1</v>
      </c>
      <c r="O498" s="21" t="s">
        <v>2</v>
      </c>
      <c r="T498" s="21" t="s">
        <v>3</v>
      </c>
      <c r="Y498" s="21" t="s">
        <v>4</v>
      </c>
      <c r="AF498" s="105"/>
      <c r="AG498" s="45">
        <f t="shared" si="1597"/>
        <v>1.1329999999999745</v>
      </c>
      <c r="AH498" s="49">
        <f t="shared" si="1609"/>
        <v>-14.639014829821946</v>
      </c>
      <c r="AI498" s="50">
        <f t="shared" si="1610"/>
        <v>81.948105617283431</v>
      </c>
      <c r="AJ498" s="51">
        <f t="shared" si="1611"/>
        <v>-14.639014829821946</v>
      </c>
      <c r="AK498" s="11">
        <f t="shared" si="1613"/>
        <v>-73.669648117211338</v>
      </c>
      <c r="AL498" s="50">
        <f t="shared" si="1627"/>
        <v>-1.2857779184309792</v>
      </c>
      <c r="AM498" s="32">
        <f t="shared" si="1612"/>
        <v>-0.15180086691183733</v>
      </c>
    </row>
    <row r="499" spans="2:39" ht="18.649999999999999" customHeight="1" thickBot="1">
      <c r="B499" s="20"/>
      <c r="D499" s="235" t="s">
        <v>6</v>
      </c>
      <c r="E499" s="236"/>
      <c r="F499" s="237" t="s">
        <v>7</v>
      </c>
      <c r="G499" s="238"/>
      <c r="I499" s="235" t="s">
        <v>8</v>
      </c>
      <c r="J499" s="236"/>
      <c r="K499" s="237" t="s">
        <v>9</v>
      </c>
      <c r="L499" s="238"/>
      <c r="N499" s="235" t="s">
        <v>10</v>
      </c>
      <c r="O499" s="236"/>
      <c r="P499" s="237" t="s">
        <v>11</v>
      </c>
      <c r="Q499" s="238"/>
      <c r="S499" s="235" t="s">
        <v>6</v>
      </c>
      <c r="T499" s="236"/>
      <c r="U499" s="237" t="s">
        <v>7</v>
      </c>
      <c r="V499" s="238"/>
      <c r="X499" s="235" t="s">
        <v>10</v>
      </c>
      <c r="Y499" s="236"/>
      <c r="Z499" s="237" t="s">
        <v>11</v>
      </c>
      <c r="AA499" s="238"/>
      <c r="AB499" s="4"/>
      <c r="AC499" s="212" t="s">
        <v>70</v>
      </c>
      <c r="AE499" s="213" t="s">
        <v>37</v>
      </c>
      <c r="AF499" s="105"/>
      <c r="AG499" s="45">
        <f t="shared" si="1597"/>
        <v>1.1334999999999744</v>
      </c>
      <c r="AH499" s="49">
        <f t="shared" si="1609"/>
        <v>-14.662121418841584</v>
      </c>
      <c r="AI499" s="50">
        <f t="shared" si="1610"/>
        <v>81.91127079322483</v>
      </c>
      <c r="AJ499" s="51">
        <f t="shared" si="1611"/>
        <v>-14.662121418841584</v>
      </c>
      <c r="AK499" s="11">
        <f t="shared" si="1613"/>
        <v>-73.230304292743654</v>
      </c>
      <c r="AL499" s="50">
        <f t="shared" si="1627"/>
        <v>-1.2781099221457142</v>
      </c>
      <c r="AM499" s="32">
        <f t="shared" si="1612"/>
        <v>-0.15098389567267873</v>
      </c>
    </row>
    <row r="500" spans="2:39" ht="18.649999999999999" customHeight="1" thickTop="1" thickBot="1">
      <c r="B500" s="40">
        <f t="shared" ref="B500" si="1663">B493+$E$5</f>
        <v>0.93399999999999628</v>
      </c>
      <c r="D500" s="24">
        <v>1</v>
      </c>
      <c r="E500" s="25">
        <v>0</v>
      </c>
      <c r="F500" s="26">
        <v>0</v>
      </c>
      <c r="G500" s="27">
        <f t="shared" ref="G500" si="1664">-1/($E$8*$B500)</f>
        <v>-7.3534602442525649</v>
      </c>
      <c r="I500" s="24">
        <v>1</v>
      </c>
      <c r="J500" s="28">
        <v>0</v>
      </c>
      <c r="K500" s="26">
        <v>0</v>
      </c>
      <c r="L500" s="27">
        <v>0</v>
      </c>
      <c r="N500" s="24">
        <f t="shared" ref="N500" si="1665">D500*I500+F500*I503-E500*J500-G500*J503</f>
        <v>-2.1608968858459514</v>
      </c>
      <c r="O500" s="28">
        <f t="shared" ref="O500" si="1666">(D500*J500+E500*I500+F500*J503+G500*I503)</f>
        <v>0</v>
      </c>
      <c r="P500" s="26">
        <f t="shared" ref="P500" si="1667">D500*K500+F500*K503-E500*L500-G500*L503</f>
        <v>0</v>
      </c>
      <c r="Q500" s="27">
        <f t="shared" ref="Q500" si="1668">(D500*L500+E500*K500+F500*L503+G500*K503)</f>
        <v>-7.3534602442525649</v>
      </c>
      <c r="S500" s="24">
        <v>1</v>
      </c>
      <c r="T500" s="25">
        <v>0</v>
      </c>
      <c r="U500" s="26">
        <v>0</v>
      </c>
      <c r="V500" s="27">
        <f t="shared" ref="V500" si="1669">-1/($T$8*$B500)</f>
        <v>-7.3534602442525649</v>
      </c>
      <c r="X500" s="24">
        <f t="shared" ref="X500" si="1670">N500*S500+P500*S503-O500*T500-Q500*T503</f>
        <v>-2.1608968858459514</v>
      </c>
      <c r="Y500" s="28">
        <f t="shared" ref="Y500" si="1671">(N500*T500+O500*S500+P500*T503+Q500*S503)</f>
        <v>0</v>
      </c>
      <c r="Z500" s="26">
        <f t="shared" ref="Z500" si="1672">N500*U500+P500*U503-O500*V500-Q500*V503</f>
        <v>0</v>
      </c>
      <c r="AA500" s="27">
        <f t="shared" ref="AA500" si="1673">(N500*V500+O500*U500+P500*V503+Q500*U503)</f>
        <v>8.5366090977448117</v>
      </c>
      <c r="AB500" s="8"/>
      <c r="AC500" s="214">
        <f t="shared" ref="AC500" si="1674">20*LOG((2*$X$8)/(($X$8*X500+Z500+$Z$8*X503+Z503)^2+($X$8*Y500+AA500+$X$8*Y503+AA503)^2)^0.5)</f>
        <v>-13.242691690569925</v>
      </c>
      <c r="AE500" s="215">
        <f t="shared" ref="AE500" si="1675">((X500^2+Y500^2)/(X503^2+Y503^2))^0.5</f>
        <v>5.0270761482764144</v>
      </c>
      <c r="AF500" s="105"/>
      <c r="AG500" s="45">
        <f t="shared" si="1597"/>
        <v>1.1339999999999744</v>
      </c>
      <c r="AH500" s="49">
        <f t="shared" si="1609"/>
        <v>-14.685114475051828</v>
      </c>
      <c r="AI500" s="50">
        <f t="shared" si="1610"/>
        <v>81.874655641078462</v>
      </c>
      <c r="AJ500" s="51">
        <f t="shared" si="1611"/>
        <v>-14.685114475051828</v>
      </c>
      <c r="AK500" s="11">
        <f t="shared" si="1613"/>
        <v>-72.795798468185978</v>
      </c>
      <c r="AL500" s="50">
        <f t="shared" si="1627"/>
        <v>-1.27052636488809</v>
      </c>
      <c r="AM500" s="32">
        <f t="shared" si="1612"/>
        <v>-0.1501753314381456</v>
      </c>
    </row>
    <row r="501" spans="2:39" ht="18.649999999999999" customHeight="1" thickBot="1">
      <c r="D501" s="30"/>
      <c r="G501" s="31"/>
      <c r="I501" s="30"/>
      <c r="K501" s="239" t="s">
        <v>15</v>
      </c>
      <c r="L501" s="240"/>
      <c r="N501" s="30"/>
      <c r="P501" s="239" t="s">
        <v>17</v>
      </c>
      <c r="Q501" s="240"/>
      <c r="S501" s="30"/>
      <c r="V501" s="31"/>
      <c r="X501" s="30"/>
      <c r="AA501" s="31"/>
      <c r="AE501" s="216"/>
      <c r="AF501" s="105"/>
      <c r="AG501" s="45">
        <f t="shared" si="1597"/>
        <v>1.1344999999999743</v>
      </c>
      <c r="AH501" s="49">
        <f t="shared" si="1609"/>
        <v>-14.707994835993489</v>
      </c>
      <c r="AI501" s="50">
        <f t="shared" si="1610"/>
        <v>81.838257741844373</v>
      </c>
      <c r="AJ501" s="51">
        <f t="shared" si="1611"/>
        <v>-14.707994835993489</v>
      </c>
      <c r="AK501" s="11">
        <f t="shared" si="1613"/>
        <v>-72.366060256094912</v>
      </c>
      <c r="AL501" s="50">
        <f t="shared" si="1627"/>
        <v>-1.2630260181654671</v>
      </c>
      <c r="AM501" s="32">
        <f t="shared" si="1612"/>
        <v>-0.14937505537545329</v>
      </c>
    </row>
    <row r="502" spans="2:39" ht="18.649999999999999" customHeight="1" thickBot="1">
      <c r="D502" s="235" t="s">
        <v>12</v>
      </c>
      <c r="E502" s="236"/>
      <c r="F502" s="237" t="s">
        <v>13</v>
      </c>
      <c r="G502" s="238"/>
      <c r="I502" s="235" t="s">
        <v>14</v>
      </c>
      <c r="J502" s="236"/>
      <c r="K502" s="241"/>
      <c r="L502" s="242"/>
      <c r="N502" s="235" t="s">
        <v>16</v>
      </c>
      <c r="O502" s="236"/>
      <c r="P502" s="241"/>
      <c r="Q502" s="242"/>
      <c r="S502" s="235" t="s">
        <v>12</v>
      </c>
      <c r="T502" s="236"/>
      <c r="U502" s="237" t="s">
        <v>13</v>
      </c>
      <c r="V502" s="238"/>
      <c r="X502" s="235" t="s">
        <v>16</v>
      </c>
      <c r="Y502" s="236"/>
      <c r="Z502" s="237" t="s">
        <v>17</v>
      </c>
      <c r="AA502" s="238"/>
      <c r="AB502" s="4"/>
      <c r="AC502" s="37" t="s">
        <v>71</v>
      </c>
      <c r="AE502" s="217" t="s">
        <v>72</v>
      </c>
      <c r="AF502" s="105"/>
      <c r="AG502" s="45">
        <f t="shared" si="1597"/>
        <v>1.1349999999999743</v>
      </c>
      <c r="AH502" s="49">
        <f t="shared" si="1609"/>
        <v>-14.730763330447843</v>
      </c>
      <c r="AI502" s="50">
        <f t="shared" si="1610"/>
        <v>81.80207471171633</v>
      </c>
      <c r="AJ502" s="51">
        <f t="shared" si="1611"/>
        <v>-14.730763330447843</v>
      </c>
      <c r="AK502" s="11">
        <f t="shared" si="1613"/>
        <v>-71.941020536123659</v>
      </c>
      <c r="AL502" s="50">
        <f t="shared" si="1627"/>
        <v>-1.2556076756002139</v>
      </c>
      <c r="AM502" s="32">
        <f t="shared" si="1612"/>
        <v>-0.14858295077425554</v>
      </c>
    </row>
    <row r="503" spans="2:39" ht="18.649999999999999" customHeight="1" thickTop="1" thickBot="1">
      <c r="D503" s="24">
        <v>0</v>
      </c>
      <c r="E503" s="28">
        <v>0</v>
      </c>
      <c r="F503" s="26">
        <v>1</v>
      </c>
      <c r="G503" s="27">
        <v>0</v>
      </c>
      <c r="I503" s="24">
        <v>0</v>
      </c>
      <c r="J503" s="28">
        <f t="shared" ref="J503" si="1676">IF(0=(1-$J$8*$K$8*$B500^2),0,-1*(1-$J$8*$K$8*$B500^2)/($B500*$K$8))</f>
        <v>-0.42985163186494352</v>
      </c>
      <c r="K503" s="26">
        <v>1</v>
      </c>
      <c r="L503" s="27">
        <v>0</v>
      </c>
      <c r="N503" s="24">
        <f t="shared" ref="N503" si="1677">D503*I500+F503*I503-E503*J500-G503*J503</f>
        <v>0</v>
      </c>
      <c r="O503" s="28">
        <f t="shared" ref="O503" si="1678">(D503*J500+E503*I500+F503*J503+G503*I503)</f>
        <v>-0.42985163186494352</v>
      </c>
      <c r="P503" s="26">
        <f t="shared" ref="P503" si="1679">D503*K500+F503*K503-E503*L500-G503*L503</f>
        <v>1</v>
      </c>
      <c r="Q503" s="27">
        <f t="shared" ref="Q503" si="1680">(D503*L500+E503*K500+F503*L503+G503*K503)</f>
        <v>0</v>
      </c>
      <c r="S503" s="24">
        <v>0</v>
      </c>
      <c r="T503" s="28">
        <v>0</v>
      </c>
      <c r="U503" s="26">
        <v>1</v>
      </c>
      <c r="V503" s="27">
        <v>0</v>
      </c>
      <c r="X503" s="24">
        <f t="shared" ref="X503" si="1681">N503*S500+P503*S503-O503*T500-Q503*T503</f>
        <v>0</v>
      </c>
      <c r="Y503" s="28">
        <f t="shared" ref="Y503" si="1682">(N503*T500+O503*S500+P503*T503+Q503*S503)</f>
        <v>-0.42985163186494352</v>
      </c>
      <c r="Z503" s="26">
        <f t="shared" ref="Z503" si="1683">N503*U500+P503*U503-O503*V500-Q503*V503</f>
        <v>-2.1608968858459514</v>
      </c>
      <c r="AA503" s="27">
        <f t="shared" ref="AA503" si="1684">(N503*V500+O503*U500+P503*V503+Q503*U503)</f>
        <v>0</v>
      </c>
      <c r="AB503" s="8"/>
      <c r="AC503" s="39">
        <f t="shared" ref="AC503" si="1685">(180/PI())*ATAN(-1*(($X$8*Y500+AA500+$X$8*Y503+AA503)/($X$8*X500+Z500+$X$8*X503+Z503)))</f>
        <v>61.937474670554401</v>
      </c>
      <c r="AE503" s="218">
        <f t="shared" ref="AE503" si="1686">20*LOG(((($X$8*X500+Z500-$X$8*Y503-Z503)^2+($X$8*Y500+AA500-$X$8*Y503-AA503)^2)/(($X$8*X500+Z500+$X$8*X503+Z503)^2+($X$8*Y500+AA500+$X$8*Y503+AA503)^2))^0.5)</f>
        <v>-0.20090091877994345</v>
      </c>
      <c r="AF503" s="105"/>
      <c r="AG503" s="45">
        <f t="shared" si="1597"/>
        <v>1.1354999999999742</v>
      </c>
      <c r="AH503" s="49">
        <f t="shared" si="1609"/>
        <v>-14.753420778554817</v>
      </c>
      <c r="AI503" s="50">
        <f t="shared" si="1610"/>
        <v>81.766104201448272</v>
      </c>
      <c r="AJ503" s="51">
        <f t="shared" si="1611"/>
        <v>-14.753420778554817</v>
      </c>
      <c r="AK503" s="11">
        <f t="shared" si="1613"/>
        <v>-71.520611428049875</v>
      </c>
      <c r="AL503" s="50">
        <f t="shared" si="1627"/>
        <v>-1.2482701524589539</v>
      </c>
      <c r="AM503" s="32">
        <f t="shared" si="1612"/>
        <v>-0.14779890300104725</v>
      </c>
    </row>
    <row r="504" spans="2:39" ht="18.649999999999999" customHeight="1">
      <c r="AE504" s="33"/>
      <c r="AF504" s="105"/>
      <c r="AG504" s="45">
        <f t="shared" si="1597"/>
        <v>1.1359999999999741</v>
      </c>
      <c r="AH504" s="49">
        <f t="shared" si="1609"/>
        <v>-14.775967991929313</v>
      </c>
      <c r="AI504" s="50">
        <f t="shared" si="1610"/>
        <v>81.730343895734251</v>
      </c>
      <c r="AJ504" s="51">
        <f t="shared" si="1611"/>
        <v>-14.775967991929313</v>
      </c>
      <c r="AK504" s="11">
        <f t="shared" si="1613"/>
        <v>-71.104766265485623</v>
      </c>
      <c r="AL504" s="50">
        <f t="shared" si="1627"/>
        <v>-1.2410122851937164</v>
      </c>
      <c r="AM504" s="32">
        <f t="shared" si="1612"/>
        <v>-0.14702279945468802</v>
      </c>
    </row>
    <row r="505" spans="2:39" ht="18.649999999999999" customHeight="1" thickBot="1">
      <c r="E505" s="21" t="s">
        <v>0</v>
      </c>
      <c r="J505" s="21" t="s">
        <v>1</v>
      </c>
      <c r="O505" s="21" t="s">
        <v>2</v>
      </c>
      <c r="T505" s="21" t="s">
        <v>3</v>
      </c>
      <c r="Y505" s="21" t="s">
        <v>4</v>
      </c>
      <c r="AF505" s="105"/>
      <c r="AG505" s="45">
        <f t="shared" si="1597"/>
        <v>1.1364999999999741</v>
      </c>
      <c r="AH505" s="49">
        <f t="shared" si="1609"/>
        <v>-14.79840577377562</v>
      </c>
      <c r="AI505" s="50">
        <f t="shared" si="1610"/>
        <v>81.694791512601512</v>
      </c>
      <c r="AJ505" s="51">
        <f t="shared" si="1611"/>
        <v>-14.79840577377562</v>
      </c>
      <c r="AK505" s="11">
        <f t="shared" si="1613"/>
        <v>-70.69341956964405</v>
      </c>
      <c r="AL505" s="50">
        <f t="shared" si="1627"/>
        <v>-1.2338329309840814</v>
      </c>
      <c r="AM505" s="32">
        <f t="shared" si="1612"/>
        <v>-0.14625452952303433</v>
      </c>
    </row>
    <row r="506" spans="2:39" ht="18.649999999999999" customHeight="1" thickBot="1">
      <c r="B506" s="20"/>
      <c r="D506" s="235" t="s">
        <v>6</v>
      </c>
      <c r="E506" s="236"/>
      <c r="F506" s="237" t="s">
        <v>7</v>
      </c>
      <c r="G506" s="238"/>
      <c r="I506" s="235" t="s">
        <v>8</v>
      </c>
      <c r="J506" s="236"/>
      <c r="K506" s="237" t="s">
        <v>9</v>
      </c>
      <c r="L506" s="238"/>
      <c r="N506" s="235" t="s">
        <v>10</v>
      </c>
      <c r="O506" s="236"/>
      <c r="P506" s="237" t="s">
        <v>11</v>
      </c>
      <c r="Q506" s="238"/>
      <c r="S506" s="235" t="s">
        <v>6</v>
      </c>
      <c r="T506" s="236"/>
      <c r="U506" s="237" t="s">
        <v>7</v>
      </c>
      <c r="V506" s="238"/>
      <c r="X506" s="235" t="s">
        <v>10</v>
      </c>
      <c r="Y506" s="236"/>
      <c r="Z506" s="237" t="s">
        <v>11</v>
      </c>
      <c r="AA506" s="238"/>
      <c r="AB506" s="4"/>
      <c r="AC506" s="212" t="s">
        <v>70</v>
      </c>
      <c r="AE506" s="213" t="s">
        <v>37</v>
      </c>
      <c r="AF506" s="105"/>
      <c r="AG506" s="45">
        <f t="shared" si="1597"/>
        <v>1.136999999999974</v>
      </c>
      <c r="AH506" s="49">
        <f t="shared" si="1609"/>
        <v>-14.820734918999992</v>
      </c>
      <c r="AI506" s="50">
        <f t="shared" si="1610"/>
        <v>81.659444802816694</v>
      </c>
      <c r="AJ506" s="51">
        <f t="shared" si="1611"/>
        <v>-14.820734918999992</v>
      </c>
      <c r="AK506" s="11">
        <f t="shared" si="1613"/>
        <v>-70.286507024612561</v>
      </c>
      <c r="AL506" s="50">
        <f t="shared" si="1627"/>
        <v>-1.2267309673056124</v>
      </c>
      <c r="AM506" s="32">
        <f t="shared" si="1612"/>
        <v>-0.14549398454068319</v>
      </c>
    </row>
    <row r="507" spans="2:39" ht="18.649999999999999" customHeight="1" thickTop="1" thickBot="1">
      <c r="B507" s="40">
        <f t="shared" ref="B507" si="1687">B500+$E$5</f>
        <v>0.93449999999999622</v>
      </c>
      <c r="D507" s="24">
        <v>1</v>
      </c>
      <c r="E507" s="25">
        <v>0</v>
      </c>
      <c r="F507" s="26">
        <v>0</v>
      </c>
      <c r="G507" s="27">
        <f t="shared" ref="G507" si="1688">-1/($E$8*$B507)</f>
        <v>-7.3495258085948585</v>
      </c>
      <c r="I507" s="24">
        <v>1</v>
      </c>
      <c r="J507" s="28">
        <v>0</v>
      </c>
      <c r="K507" s="26">
        <v>0</v>
      </c>
      <c r="L507" s="27">
        <v>0</v>
      </c>
      <c r="N507" s="24">
        <f t="shared" ref="N507" si="1689">D507*I507+F507*I510-E507*J507-G507*J510</f>
        <v>-2.1511597044601527</v>
      </c>
      <c r="O507" s="28">
        <f t="shared" ref="O507" si="1690">(D507*J507+E507*I507+F507*J510+G507*I510)</f>
        <v>0</v>
      </c>
      <c r="P507" s="26">
        <f t="shared" ref="P507" si="1691">D507*K507+F507*K510-E507*L507-G507*L510</f>
        <v>0</v>
      </c>
      <c r="Q507" s="27">
        <f t="shared" ref="Q507" si="1692">(D507*L507+E507*K507+F507*L510+G507*K510)</f>
        <v>-7.3495258085948585</v>
      </c>
      <c r="S507" s="24">
        <v>1</v>
      </c>
      <c r="T507" s="25">
        <v>0</v>
      </c>
      <c r="U507" s="26">
        <v>0</v>
      </c>
      <c r="V507" s="27">
        <f t="shared" ref="V507" si="1693">-1/($T$8*$B507)</f>
        <v>-7.3495258085948585</v>
      </c>
      <c r="X507" s="24">
        <f t="shared" ref="X507" si="1694">N507*S507+P507*S510-O507*T507-Q507*T510</f>
        <v>-2.1511597044601527</v>
      </c>
      <c r="Y507" s="28">
        <f t="shared" ref="Y507" si="1695">(N507*T507+O507*S507+P507*T510+Q507*S510)</f>
        <v>0</v>
      </c>
      <c r="Z507" s="26">
        <f t="shared" ref="Z507" si="1696">N507*U507+P507*U510-O507*V507-Q507*V510</f>
        <v>0</v>
      </c>
      <c r="AA507" s="27">
        <f t="shared" ref="AA507" si="1697">(N507*V507+O507*U507+P507*V510+Q507*U510)</f>
        <v>8.4604779577443221</v>
      </c>
      <c r="AB507" s="8"/>
      <c r="AC507" s="214">
        <f t="shared" ref="AC507" si="1698">20*LOG((2*$X$8)/(($X$8*X507+Z507+$Z$8*X510+Z510)^2+($X$8*Y507+AA507+$X$8*Y510+AA510)^2)^0.5)</f>
        <v>-13.171148692750265</v>
      </c>
      <c r="AE507" s="215">
        <f t="shared" ref="AE507" si="1699">((X507^2+Y507^2)/(X510^2+Y510^2))^0.5</f>
        <v>5.0172016810070579</v>
      </c>
      <c r="AF507" s="105"/>
      <c r="AG507" s="45">
        <f t="shared" si="1597"/>
        <v>1.137499999999974</v>
      </c>
      <c r="AH507" s="49">
        <f t="shared" si="1609"/>
        <v>-14.842956214321335</v>
      </c>
      <c r="AI507" s="50">
        <f t="shared" si="1610"/>
        <v>81.624301549304391</v>
      </c>
      <c r="AJ507" s="51">
        <f t="shared" si="1611"/>
        <v>-14.842956214321335</v>
      </c>
      <c r="AK507" s="11">
        <f t="shared" si="1613"/>
        <v>-69.883965452768024</v>
      </c>
      <c r="AL507" s="50">
        <f t="shared" si="1627"/>
        <v>-1.2197052915007718</v>
      </c>
      <c r="AM507" s="32">
        <f t="shared" si="1612"/>
        <v>-0.14474105774771506</v>
      </c>
    </row>
    <row r="508" spans="2:39" ht="18.649999999999999" customHeight="1" thickBot="1">
      <c r="D508" s="30"/>
      <c r="G508" s="31"/>
      <c r="I508" s="30"/>
      <c r="K508" s="239" t="s">
        <v>15</v>
      </c>
      <c r="L508" s="240"/>
      <c r="N508" s="30"/>
      <c r="P508" s="239" t="s">
        <v>17</v>
      </c>
      <c r="Q508" s="240"/>
      <c r="S508" s="30"/>
      <c r="V508" s="31"/>
      <c r="X508" s="30"/>
      <c r="AA508" s="31"/>
      <c r="AE508" s="216"/>
      <c r="AF508" s="105"/>
      <c r="AG508" s="45">
        <f t="shared" si="1597"/>
        <v>1.1379999999999739</v>
      </c>
      <c r="AH508" s="49">
        <f t="shared" si="1609"/>
        <v>-14.865070438380211</v>
      </c>
      <c r="AI508" s="50">
        <f t="shared" si="1610"/>
        <v>81.589359566578011</v>
      </c>
      <c r="AJ508" s="51">
        <f t="shared" si="1611"/>
        <v>-14.865070438380211</v>
      </c>
      <c r="AK508" s="11">
        <f t="shared" si="1613"/>
        <v>-69.485732790646736</v>
      </c>
      <c r="AL508" s="50">
        <f t="shared" si="1627"/>
        <v>-1.2127548203577732</v>
      </c>
      <c r="AM508" s="32">
        <f t="shared" si="1612"/>
        <v>-0.14399564424948372</v>
      </c>
    </row>
    <row r="509" spans="2:39" ht="18.649999999999999" customHeight="1" thickBot="1">
      <c r="D509" s="235" t="s">
        <v>12</v>
      </c>
      <c r="E509" s="236"/>
      <c r="F509" s="237" t="s">
        <v>13</v>
      </c>
      <c r="G509" s="238"/>
      <c r="I509" s="235" t="s">
        <v>14</v>
      </c>
      <c r="J509" s="236"/>
      <c r="K509" s="241"/>
      <c r="L509" s="242"/>
      <c r="N509" s="235" t="s">
        <v>16</v>
      </c>
      <c r="O509" s="236"/>
      <c r="P509" s="241"/>
      <c r="Q509" s="242"/>
      <c r="S509" s="235" t="s">
        <v>12</v>
      </c>
      <c r="T509" s="236"/>
      <c r="U509" s="237" t="s">
        <v>13</v>
      </c>
      <c r="V509" s="238"/>
      <c r="X509" s="235" t="s">
        <v>16</v>
      </c>
      <c r="Y509" s="236"/>
      <c r="Z509" s="237" t="s">
        <v>17</v>
      </c>
      <c r="AA509" s="238"/>
      <c r="AB509" s="4"/>
      <c r="AC509" s="37" t="s">
        <v>71</v>
      </c>
      <c r="AE509" s="217" t="s">
        <v>72</v>
      </c>
      <c r="AF509" s="105"/>
      <c r="AG509" s="45">
        <f t="shared" si="1597"/>
        <v>1.1384999999999739</v>
      </c>
      <c r="AH509" s="49">
        <f t="shared" si="1609"/>
        <v>-14.887078361846019</v>
      </c>
      <c r="AI509" s="50">
        <f t="shared" si="1610"/>
        <v>81.554616700182692</v>
      </c>
      <c r="AJ509" s="51">
        <f t="shared" si="1611"/>
        <v>-14.887078361846019</v>
      </c>
      <c r="AK509" s="11">
        <f t="shared" si="1613"/>
        <v>-69.091748065752299</v>
      </c>
      <c r="AL509" s="50">
        <f t="shared" si="1627"/>
        <v>-1.2058784897058012</v>
      </c>
      <c r="AM509" s="32">
        <f t="shared" si="1612"/>
        <v>-0.14325764097739921</v>
      </c>
    </row>
    <row r="510" spans="2:39" ht="18.649999999999999" customHeight="1" thickTop="1" thickBot="1">
      <c r="D510" s="24">
        <v>0</v>
      </c>
      <c r="E510" s="28">
        <v>0</v>
      </c>
      <c r="F510" s="26">
        <v>1</v>
      </c>
      <c r="G510" s="27">
        <v>0</v>
      </c>
      <c r="I510" s="24">
        <v>0</v>
      </c>
      <c r="J510" s="28">
        <f t="shared" ref="J510" si="1700">IF(0=(1-$J$8*$K$8*$B507^2),0,-1*(1-$J$8*$K$8*$B507^2)/($B507*$K$8))</f>
        <v>-0.42875687309990096</v>
      </c>
      <c r="K510" s="26">
        <v>1</v>
      </c>
      <c r="L510" s="27">
        <v>0</v>
      </c>
      <c r="N510" s="24">
        <f t="shared" ref="N510" si="1701">D510*I507+F510*I510-E510*J507-G510*J510</f>
        <v>0</v>
      </c>
      <c r="O510" s="28">
        <f t="shared" ref="O510" si="1702">(D510*J507+E510*I507+F510*J510+G510*I510)</f>
        <v>-0.42875687309990096</v>
      </c>
      <c r="P510" s="26">
        <f t="shared" ref="P510" si="1703">D510*K507+F510*K510-E510*L507-G510*L510</f>
        <v>1</v>
      </c>
      <c r="Q510" s="27">
        <f t="shared" ref="Q510" si="1704">(D510*L507+E510*K507+F510*L510+G510*K510)</f>
        <v>0</v>
      </c>
      <c r="S510" s="24">
        <v>0</v>
      </c>
      <c r="T510" s="28">
        <v>0</v>
      </c>
      <c r="U510" s="26">
        <v>1</v>
      </c>
      <c r="V510" s="27">
        <v>0</v>
      </c>
      <c r="X510" s="24">
        <f t="shared" ref="X510" si="1705">N510*S507+P510*S510-O510*T507-Q510*T510</f>
        <v>0</v>
      </c>
      <c r="Y510" s="28">
        <f t="shared" ref="Y510" si="1706">(N510*T507+O510*S507+P510*T510+Q510*S510)</f>
        <v>-0.42875687309990096</v>
      </c>
      <c r="Z510" s="26">
        <f t="shared" ref="Z510" si="1707">N510*U507+P510*U510-O510*V507-Q510*V510</f>
        <v>-2.1511597044601527</v>
      </c>
      <c r="AA510" s="27">
        <f t="shared" ref="AA510" si="1708">(N510*V507+O510*U507+P510*V510+Q510*U510)</f>
        <v>0</v>
      </c>
      <c r="AB510" s="8"/>
      <c r="AC510" s="39">
        <f t="shared" ref="AC510" si="1709">(180/PI())*ATAN(-1*(($X$8*Y507+AA507+$X$8*Y510+AA510)/($X$8*X507+Z507+$X$8*X510+Z510)))</f>
        <v>61.823562333803309</v>
      </c>
      <c r="AE510" s="218">
        <f t="shared" ref="AE510" si="1710">20*LOG(((($X$8*X507+Z507-$X$8*Y510-Z510)^2+($X$8*Y507+AA507-$X$8*Y510-AA510)^2)/(($X$8*X507+Z507+$X$8*X510+Z510)^2+($X$8*Y507+AA507+$X$8*Y510+AA510)^2))^0.5)</f>
        <v>-0.20436911743304076</v>
      </c>
      <c r="AF510" s="105"/>
      <c r="AG510" s="45">
        <f t="shared" si="1597"/>
        <v>1.1389999999999738</v>
      </c>
      <c r="AH510" s="49">
        <f t="shared" si="1609"/>
        <v>-14.908980747522433</v>
      </c>
      <c r="AI510" s="50">
        <f t="shared" si="1610"/>
        <v>81.520070826149819</v>
      </c>
      <c r="AJ510" s="51">
        <f t="shared" si="1611"/>
        <v>-14.908980747522433</v>
      </c>
      <c r="AK510" s="11">
        <f t="shared" si="1613"/>
        <v>-68.701951373733039</v>
      </c>
      <c r="AL510" s="50">
        <f t="shared" si="1627"/>
        <v>-1.1990752540166829</v>
      </c>
      <c r="AM510" s="32">
        <f t="shared" si="1612"/>
        <v>-0.14252694665065244</v>
      </c>
    </row>
    <row r="511" spans="2:39" ht="18.649999999999999" customHeight="1">
      <c r="AE511" s="33"/>
      <c r="AF511" s="105"/>
      <c r="AG511" s="45">
        <f t="shared" si="1597"/>
        <v>1.1394999999999738</v>
      </c>
      <c r="AH511" s="49">
        <f t="shared" si="1609"/>
        <v>-14.930778350451243</v>
      </c>
      <c r="AI511" s="50">
        <f t="shared" si="1610"/>
        <v>81.485719850462957</v>
      </c>
      <c r="AJ511" s="51">
        <f t="shared" si="1611"/>
        <v>-14.930778350451243</v>
      </c>
      <c r="AK511" s="11">
        <f t="shared" si="1613"/>
        <v>-68.316283856099304</v>
      </c>
      <c r="AL511" s="50">
        <f t="shared" si="1627"/>
        <v>-1.1923440860159809</v>
      </c>
      <c r="AM511" s="32">
        <f t="shared" si="1612"/>
        <v>-0.14180346173889177</v>
      </c>
    </row>
    <row r="512" spans="2:39" ht="18.649999999999999" customHeight="1" thickBot="1">
      <c r="E512" s="21" t="s">
        <v>0</v>
      </c>
      <c r="J512" s="21" t="s">
        <v>1</v>
      </c>
      <c r="O512" s="21" t="s">
        <v>2</v>
      </c>
      <c r="T512" s="21" t="s">
        <v>3</v>
      </c>
      <c r="Y512" s="21" t="s">
        <v>4</v>
      </c>
      <c r="AF512" s="105"/>
      <c r="AG512" s="45">
        <f t="shared" si="1597"/>
        <v>1.1399999999999737</v>
      </c>
      <c r="AH512" s="49">
        <f t="shared" si="1609"/>
        <v>-14.952471918014435</v>
      </c>
      <c r="AI512" s="50">
        <f t="shared" si="1610"/>
        <v>81.451561708534911</v>
      </c>
      <c r="AJ512" s="51">
        <f t="shared" si="1611"/>
        <v>-14.952471918014435</v>
      </c>
      <c r="AK512" s="11">
        <f t="shared" si="1613"/>
        <v>-67.934687678594599</v>
      </c>
      <c r="AL512" s="50">
        <f t="shared" si="1627"/>
        <v>-1.1856839763054992</v>
      </c>
      <c r="AM512" s="32">
        <f t="shared" si="1612"/>
        <v>-0.14108708842579687</v>
      </c>
    </row>
    <row r="513" spans="2:39" ht="18.649999999999999" customHeight="1" thickBot="1">
      <c r="B513" s="20"/>
      <c r="D513" s="235" t="s">
        <v>6</v>
      </c>
      <c r="E513" s="236"/>
      <c r="F513" s="237" t="s">
        <v>7</v>
      </c>
      <c r="G513" s="238"/>
      <c r="I513" s="235" t="s">
        <v>8</v>
      </c>
      <c r="J513" s="236"/>
      <c r="K513" s="237" t="s">
        <v>9</v>
      </c>
      <c r="L513" s="238"/>
      <c r="N513" s="235" t="s">
        <v>10</v>
      </c>
      <c r="O513" s="236"/>
      <c r="P513" s="237" t="s">
        <v>11</v>
      </c>
      <c r="Q513" s="238"/>
      <c r="S513" s="235" t="s">
        <v>6</v>
      </c>
      <c r="T513" s="236"/>
      <c r="U513" s="237" t="s">
        <v>7</v>
      </c>
      <c r="V513" s="238"/>
      <c r="X513" s="235" t="s">
        <v>10</v>
      </c>
      <c r="Y513" s="236"/>
      <c r="Z513" s="237" t="s">
        <v>11</v>
      </c>
      <c r="AA513" s="238"/>
      <c r="AB513" s="4"/>
      <c r="AC513" s="212" t="s">
        <v>70</v>
      </c>
      <c r="AE513" s="213" t="s">
        <v>37</v>
      </c>
      <c r="AF513" s="105"/>
      <c r="AG513" s="45">
        <f t="shared" si="1597"/>
        <v>1.1404999999999736</v>
      </c>
      <c r="AH513" s="49">
        <f t="shared" si="1609"/>
        <v>-14.974062190034726</v>
      </c>
      <c r="AI513" s="50">
        <f t="shared" si="1610"/>
        <v>81.417594364695617</v>
      </c>
      <c r="AJ513" s="51">
        <f t="shared" si="1611"/>
        <v>-14.974062190034726</v>
      </c>
      <c r="AK513" s="11">
        <f t="shared" si="1613"/>
        <v>-67.557106009992992</v>
      </c>
      <c r="AL513" s="50">
        <f t="shared" si="1627"/>
        <v>-1.1790939329932268</v>
      </c>
      <c r="AM513" s="32">
        <f t="shared" si="1612"/>
        <v>-0.14037773057354516</v>
      </c>
    </row>
    <row r="514" spans="2:39" ht="18.649999999999999" customHeight="1" thickTop="1" thickBot="1">
      <c r="B514" s="40">
        <f t="shared" ref="B514" si="1711">B507+$E$5</f>
        <v>0.93499999999999617</v>
      </c>
      <c r="D514" s="24">
        <v>1</v>
      </c>
      <c r="E514" s="25">
        <v>0</v>
      </c>
      <c r="F514" s="26">
        <v>0</v>
      </c>
      <c r="G514" s="27">
        <f t="shared" ref="G514" si="1712">-1/($E$8*$B514)</f>
        <v>-7.3455955808897277</v>
      </c>
      <c r="I514" s="24">
        <v>1</v>
      </c>
      <c r="J514" s="28">
        <v>0</v>
      </c>
      <c r="K514" s="26">
        <v>0</v>
      </c>
      <c r="L514" s="27">
        <v>0</v>
      </c>
      <c r="N514" s="24">
        <f t="shared" ref="N514" si="1713">D514*I514+F514*I517-E514*J514-G514*J517</f>
        <v>-2.1414381400438121</v>
      </c>
      <c r="O514" s="28">
        <f t="shared" ref="O514" si="1714">(D514*J514+E514*I514+F514*J517+G514*I517)</f>
        <v>0</v>
      </c>
      <c r="P514" s="26">
        <f t="shared" ref="P514" si="1715">D514*K514+F514*K517-E514*L514-G514*L517</f>
        <v>0</v>
      </c>
      <c r="Q514" s="27">
        <f t="shared" ref="Q514" si="1716">(D514*L514+E514*K514+F514*L517+G514*K517)</f>
        <v>-7.3455955808897277</v>
      </c>
      <c r="S514" s="24">
        <v>1</v>
      </c>
      <c r="T514" s="25">
        <v>0</v>
      </c>
      <c r="U514" s="26">
        <v>0</v>
      </c>
      <c r="V514" s="27">
        <f t="shared" ref="V514" si="1717">-1/($T$8*$B514)</f>
        <v>-7.3455955808897277</v>
      </c>
      <c r="X514" s="24">
        <f t="shared" ref="X514" si="1718">N514*S514+P514*S517-O514*T514-Q514*T517</f>
        <v>-2.1414381400438121</v>
      </c>
      <c r="Y514" s="28">
        <f t="shared" ref="Y514" si="1719">(N514*T514+O514*S514+P514*T517+Q514*S517)</f>
        <v>0</v>
      </c>
      <c r="Z514" s="26">
        <f t="shared" ref="Z514" si="1720">N514*U514+P514*U517-O514*V514-Q514*V517</f>
        <v>0</v>
      </c>
      <c r="AA514" s="27">
        <f t="shared" ref="AA514" si="1721">(N514*V514+O514*U514+P514*V517+Q514*U517)</f>
        <v>8.3845429573648147</v>
      </c>
      <c r="AB514" s="8"/>
      <c r="AC514" s="214">
        <f t="shared" ref="AC514" si="1722">20*LOG((2*$X$8)/(($X$8*X514+Z514+$Z$8*X517+Z517)^2+($X$8*Y514+AA514+$X$8*Y517+AA517)^2)^0.5)</f>
        <v>-13.099226360275624</v>
      </c>
      <c r="AE514" s="215">
        <f t="shared" ref="AE514" si="1723">((X514^2+Y514^2)/(X517^2+Y517^2))^0.5</f>
        <v>5.0073048829906819</v>
      </c>
      <c r="AF514" s="105"/>
      <c r="AG514" s="45">
        <f t="shared" si="1597"/>
        <v>1.1409999999999736</v>
      </c>
      <c r="AH514" s="49">
        <f t="shared" si="1609"/>
        <v>-14.995549898874431</v>
      </c>
      <c r="AI514" s="50">
        <f t="shared" si="1610"/>
        <v>81.383815811690624</v>
      </c>
      <c r="AJ514" s="51">
        <f t="shared" si="1611"/>
        <v>-14.995549898874431</v>
      </c>
      <c r="AK514" s="11">
        <f t="shared" si="1613"/>
        <v>-67.183483001464893</v>
      </c>
      <c r="AL514" s="50">
        <f t="shared" si="1627"/>
        <v>-1.1725729813332046</v>
      </c>
      <c r="AM514" s="32">
        <f t="shared" si="1612"/>
        <v>-0.13967529368812784</v>
      </c>
    </row>
    <row r="515" spans="2:39" ht="18.649999999999999" customHeight="1" thickBot="1">
      <c r="D515" s="30"/>
      <c r="G515" s="31"/>
      <c r="I515" s="30"/>
      <c r="K515" s="239" t="s">
        <v>15</v>
      </c>
      <c r="L515" s="240"/>
      <c r="N515" s="30"/>
      <c r="P515" s="239" t="s">
        <v>17</v>
      </c>
      <c r="Q515" s="240"/>
      <c r="S515" s="30"/>
      <c r="V515" s="31"/>
      <c r="X515" s="30"/>
      <c r="AA515" s="31"/>
      <c r="AE515" s="216"/>
      <c r="AF515" s="105"/>
      <c r="AG515" s="45">
        <f t="shared" si="1597"/>
        <v>1.1414999999999735</v>
      </c>
      <c r="AH515" s="49">
        <f t="shared" si="1609"/>
        <v>-15.016935769532827</v>
      </c>
      <c r="AI515" s="50">
        <f t="shared" si="1610"/>
        <v>81.350224070189896</v>
      </c>
      <c r="AJ515" s="51">
        <f t="shared" si="1611"/>
        <v>-15.016935769532827</v>
      </c>
      <c r="AK515" s="11">
        <f t="shared" si="1613"/>
        <v>-66.813763766198775</v>
      </c>
      <c r="AL515" s="50">
        <f t="shared" si="1627"/>
        <v>-1.1661201633698555</v>
      </c>
      <c r="AM515" s="32">
        <f t="shared" si="1612"/>
        <v>-0.13897968488551565</v>
      </c>
    </row>
    <row r="516" spans="2:39" ht="18.649999999999999" customHeight="1" thickBot="1">
      <c r="D516" s="235" t="s">
        <v>12</v>
      </c>
      <c r="E516" s="236"/>
      <c r="F516" s="237" t="s">
        <v>13</v>
      </c>
      <c r="G516" s="238"/>
      <c r="I516" s="235" t="s">
        <v>14</v>
      </c>
      <c r="J516" s="236"/>
      <c r="K516" s="241"/>
      <c r="L516" s="242"/>
      <c r="N516" s="235" t="s">
        <v>16</v>
      </c>
      <c r="O516" s="236"/>
      <c r="P516" s="241"/>
      <c r="Q516" s="242"/>
      <c r="S516" s="235" t="s">
        <v>12</v>
      </c>
      <c r="T516" s="236"/>
      <c r="U516" s="237" t="s">
        <v>13</v>
      </c>
      <c r="V516" s="238"/>
      <c r="X516" s="235" t="s">
        <v>16</v>
      </c>
      <c r="Y516" s="236"/>
      <c r="Z516" s="237" t="s">
        <v>17</v>
      </c>
      <c r="AA516" s="238"/>
      <c r="AB516" s="4"/>
      <c r="AC516" s="37" t="s">
        <v>71</v>
      </c>
      <c r="AE516" s="217" t="s">
        <v>72</v>
      </c>
      <c r="AF516" s="105"/>
      <c r="AG516" s="45">
        <f t="shared" si="1597"/>
        <v>1.1419999999999735</v>
      </c>
      <c r="AH516" s="49">
        <f t="shared" si="1609"/>
        <v>-15.038220519741918</v>
      </c>
      <c r="AI516" s="50">
        <f t="shared" si="1610"/>
        <v>81.3168171883068</v>
      </c>
      <c r="AJ516" s="51">
        <f t="shared" si="1611"/>
        <v>-15.038220519741918</v>
      </c>
      <c r="AK516" s="11">
        <f t="shared" si="1613"/>
        <v>-66.447894359846984</v>
      </c>
      <c r="AL516" s="50">
        <f t="shared" si="1627"/>
        <v>-1.1597345375966996</v>
      </c>
      <c r="AM516" s="32">
        <f t="shared" si="1612"/>
        <v>-0.1382908128586133</v>
      </c>
    </row>
    <row r="517" spans="2:39" ht="18.649999999999999" customHeight="1" thickTop="1" thickBot="1">
      <c r="D517" s="24">
        <v>0</v>
      </c>
      <c r="E517" s="28">
        <v>0</v>
      </c>
      <c r="F517" s="26">
        <v>1</v>
      </c>
      <c r="G517" s="27">
        <v>0</v>
      </c>
      <c r="I517" s="24">
        <v>0</v>
      </c>
      <c r="J517" s="28">
        <f t="shared" ref="J517" si="1724">IF(0=(1-$J$8*$K$8*$B514^2),0,-1*(1-$J$8*$K$8*$B514^2)/($B514*$K$8))</f>
        <v>-0.4276628226330027</v>
      </c>
      <c r="K517" s="26">
        <v>1</v>
      </c>
      <c r="L517" s="27">
        <v>0</v>
      </c>
      <c r="N517" s="24">
        <f t="shared" ref="N517" si="1725">D517*I514+F517*I517-E517*J514-G517*J517</f>
        <v>0</v>
      </c>
      <c r="O517" s="28">
        <f t="shared" ref="O517" si="1726">(D517*J514+E517*I514+F517*J517+G517*I517)</f>
        <v>-0.4276628226330027</v>
      </c>
      <c r="P517" s="26">
        <f t="shared" ref="P517" si="1727">D517*K514+F517*K517-E517*L514-G517*L517</f>
        <v>1</v>
      </c>
      <c r="Q517" s="27">
        <f t="shared" ref="Q517" si="1728">(D517*L514+E517*K514+F517*L517+G517*K517)</f>
        <v>0</v>
      </c>
      <c r="S517" s="24">
        <v>0</v>
      </c>
      <c r="T517" s="28">
        <v>0</v>
      </c>
      <c r="U517" s="26">
        <v>1</v>
      </c>
      <c r="V517" s="27">
        <v>0</v>
      </c>
      <c r="X517" s="24">
        <f t="shared" ref="X517" si="1729">N517*S514+P517*S517-O517*T514-Q517*T517</f>
        <v>0</v>
      </c>
      <c r="Y517" s="28">
        <f t="shared" ref="Y517" si="1730">(N517*T514+O517*S514+P517*T517+Q517*S517)</f>
        <v>-0.4276628226330027</v>
      </c>
      <c r="Z517" s="26">
        <f t="shared" ref="Z517" si="1731">N517*U514+P517*U517-O517*V514-Q517*V517</f>
        <v>-2.1414381400438121</v>
      </c>
      <c r="AA517" s="27">
        <f t="shared" ref="AA517" si="1732">(N517*V514+O517*U514+P517*V517+Q517*U517)</f>
        <v>0</v>
      </c>
      <c r="AB517" s="8"/>
      <c r="AC517" s="39">
        <f t="shared" ref="AC517" si="1733">(180/PI())*ATAN(-1*(($X$8*Y514+AA514+$X$8*Y517+AA517)/($X$8*X514+Z514+$X$8*X517+Z517)))</f>
        <v>61.708163414939357</v>
      </c>
      <c r="AE517" s="218">
        <f t="shared" ref="AE517" si="1734">20*LOG(((($X$8*X514+Z514-$X$8*Y517-Z517)^2+($X$8*Y514+AA514-$X$8*Y517-AA517)^2)/(($X$8*X514+Z514+$X$8*X517+Z517)^2+($X$8*Y514+AA514+$X$8*Y517+AA517)^2))^0.5)</f>
        <v>-0.20791705423462578</v>
      </c>
      <c r="AF517" s="105"/>
      <c r="AG517" s="45">
        <f t="shared" si="1597"/>
        <v>1.1424999999999734</v>
      </c>
      <c r="AH517" s="49">
        <f t="shared" si="1609"/>
        <v>-15.059404860060736</v>
      </c>
      <c r="AI517" s="50">
        <f t="shared" si="1610"/>
        <v>81.28359324112688</v>
      </c>
      <c r="AJ517" s="51">
        <f t="shared" si="1611"/>
        <v>-15.059404860060736</v>
      </c>
      <c r="AK517" s="11">
        <f t="shared" si="1613"/>
        <v>-66.085821761483203</v>
      </c>
      <c r="AL517" s="50">
        <f t="shared" si="1627"/>
        <v>-1.1534151786240006</v>
      </c>
      <c r="AM517" s="32">
        <f t="shared" si="1612"/>
        <v>-0.1376085878450328</v>
      </c>
    </row>
    <row r="518" spans="2:39" ht="18.649999999999999" customHeight="1">
      <c r="AE518" s="33"/>
      <c r="AF518" s="105"/>
      <c r="AG518" s="45">
        <f t="shared" si="1597"/>
        <v>1.1429999999999734</v>
      </c>
      <c r="AH518" s="49">
        <f t="shared" si="1609"/>
        <v>-15.080489493968127</v>
      </c>
      <c r="AI518" s="50">
        <f t="shared" si="1610"/>
        <v>81.250550330246142</v>
      </c>
      <c r="AJ518" s="51">
        <f t="shared" si="1611"/>
        <v>-15.080489493968127</v>
      </c>
      <c r="AK518" s="11">
        <f t="shared" si="1613"/>
        <v>-65.727493854360958</v>
      </c>
      <c r="AL518" s="50">
        <f t="shared" si="1627"/>
        <v>-1.1471611768429371</v>
      </c>
      <c r="AM518" s="32">
        <f t="shared" si="1612"/>
        <v>-0.13693292159560941</v>
      </c>
    </row>
    <row r="519" spans="2:39" ht="18.649999999999999" customHeight="1" thickBot="1">
      <c r="E519" s="21" t="s">
        <v>0</v>
      </c>
      <c r="J519" s="21" t="s">
        <v>1</v>
      </c>
      <c r="O519" s="21" t="s">
        <v>2</v>
      </c>
      <c r="T519" s="21" t="s">
        <v>3</v>
      </c>
      <c r="Y519" s="21" t="s">
        <v>4</v>
      </c>
      <c r="AF519" s="105"/>
      <c r="AG519" s="45">
        <f t="shared" si="1597"/>
        <v>1.1434999999999733</v>
      </c>
      <c r="AH519" s="49">
        <f t="shared" si="1609"/>
        <v>-15.101475117954102</v>
      </c>
      <c r="AI519" s="50">
        <f t="shared" si="1610"/>
        <v>81.217686583318965</v>
      </c>
      <c r="AJ519" s="51">
        <f t="shared" si="1611"/>
        <v>-15.101475117954102</v>
      </c>
      <c r="AK519" s="11">
        <f t="shared" si="1613"/>
        <v>-65.372859408007955</v>
      </c>
      <c r="AL519" s="50">
        <f t="shared" si="1627"/>
        <v>-1.1409716381130899</v>
      </c>
      <c r="AM519" s="32">
        <f t="shared" si="1612"/>
        <v>-0.13626372734369113</v>
      </c>
    </row>
    <row r="520" spans="2:39" ht="18.649999999999999" customHeight="1" thickBot="1">
      <c r="B520" s="20"/>
      <c r="D520" s="235" t="s">
        <v>6</v>
      </c>
      <c r="E520" s="236"/>
      <c r="F520" s="237" t="s">
        <v>7</v>
      </c>
      <c r="G520" s="238"/>
      <c r="I520" s="235" t="s">
        <v>8</v>
      </c>
      <c r="J520" s="236"/>
      <c r="K520" s="237" t="s">
        <v>9</v>
      </c>
      <c r="L520" s="238"/>
      <c r="N520" s="235" t="s">
        <v>10</v>
      </c>
      <c r="O520" s="236"/>
      <c r="P520" s="237" t="s">
        <v>11</v>
      </c>
      <c r="Q520" s="238"/>
      <c r="S520" s="235" t="s">
        <v>6</v>
      </c>
      <c r="T520" s="236"/>
      <c r="U520" s="237" t="s">
        <v>7</v>
      </c>
      <c r="V520" s="238"/>
      <c r="X520" s="235" t="s">
        <v>10</v>
      </c>
      <c r="Y520" s="236"/>
      <c r="Z520" s="237" t="s">
        <v>11</v>
      </c>
      <c r="AA520" s="238"/>
      <c r="AB520" s="4"/>
      <c r="AC520" s="212" t="s">
        <v>70</v>
      </c>
      <c r="AE520" s="213" t="s">
        <v>37</v>
      </c>
      <c r="AF520" s="105"/>
      <c r="AG520" s="45">
        <f t="shared" si="1597"/>
        <v>1.1439999999999733</v>
      </c>
      <c r="AH520" s="49">
        <f t="shared" si="1609"/>
        <v>-15.122362421609733</v>
      </c>
      <c r="AI520" s="50">
        <f t="shared" si="1610"/>
        <v>81.185000153614965</v>
      </c>
      <c r="AJ520" s="51">
        <f t="shared" si="1611"/>
        <v>-15.122362421609733</v>
      </c>
      <c r="AK520" s="11">
        <f t="shared" si="1613"/>
        <v>-65.021868060036127</v>
      </c>
      <c r="AL520" s="50">
        <f t="shared" si="1627"/>
        <v>-1.1348456834449685</v>
      </c>
      <c r="AM520" s="32">
        <f t="shared" si="1612"/>
        <v>-0.13560091977513195</v>
      </c>
    </row>
    <row r="521" spans="2:39" ht="18.649999999999999" customHeight="1" thickTop="1" thickBot="1">
      <c r="B521" s="40">
        <f t="shared" ref="B521" si="1735">B514+$E$5</f>
        <v>0.93549999999999611</v>
      </c>
      <c r="D521" s="24">
        <v>1</v>
      </c>
      <c r="E521" s="25">
        <v>0</v>
      </c>
      <c r="F521" s="26">
        <v>0</v>
      </c>
      <c r="G521" s="27">
        <f t="shared" ref="G521" si="1736">-1/($E$8*$B521)</f>
        <v>-7.3416695543900552</v>
      </c>
      <c r="I521" s="24">
        <v>1</v>
      </c>
      <c r="J521" s="28">
        <v>0</v>
      </c>
      <c r="K521" s="26">
        <v>0</v>
      </c>
      <c r="L521" s="27">
        <v>0</v>
      </c>
      <c r="N521" s="24">
        <f t="shared" ref="N521" si="1737">D521*I521+F521*I524-E521*J521-G521*J524</f>
        <v>-2.131732159218426</v>
      </c>
      <c r="O521" s="28">
        <f t="shared" ref="O521" si="1738">(D521*J521+E521*I521+F521*J524+G521*I524)</f>
        <v>0</v>
      </c>
      <c r="P521" s="26">
        <f t="shared" ref="P521" si="1739">D521*K521+F521*K524-E521*L521-G521*L524</f>
        <v>0</v>
      </c>
      <c r="Q521" s="27">
        <f t="shared" ref="Q521" si="1740">(D521*L521+E521*K521+F521*L524+G521*K524)</f>
        <v>-7.3416695543900552</v>
      </c>
      <c r="S521" s="24">
        <v>1</v>
      </c>
      <c r="T521" s="25">
        <v>0</v>
      </c>
      <c r="U521" s="26">
        <v>0</v>
      </c>
      <c r="V521" s="27">
        <f t="shared" ref="V521" si="1741">-1/($T$8*$B521)</f>
        <v>-7.3416695543900552</v>
      </c>
      <c r="X521" s="24">
        <f t="shared" ref="X521" si="1742">N521*S521+P521*S524-O521*T521-Q521*T524</f>
        <v>-2.131732159218426</v>
      </c>
      <c r="Y521" s="28">
        <f t="shared" ref="Y521" si="1743">(N521*T521+O521*S521+P521*T524+Q521*S524)</f>
        <v>0</v>
      </c>
      <c r="Z521" s="26">
        <f t="shared" ref="Z521" si="1744">N521*U521+P521*U524-O521*V521-Q521*V524</f>
        <v>0</v>
      </c>
      <c r="AA521" s="27">
        <f t="shared" ref="AA521" si="1745">(N521*V521+O521*U521+P521*V524+Q521*U524)</f>
        <v>8.3088035370580364</v>
      </c>
      <c r="AB521" s="8"/>
      <c r="AC521" s="214">
        <f t="shared" ref="AC521" si="1746">20*LOG((2*$X$8)/(($X$8*X521+Z521+$Z$8*X524+Z524)^2+($X$8*Y521+AA521+$X$8*Y524+AA524)^2)^0.5)</f>
        <v>-13.026920144188061</v>
      </c>
      <c r="AE521" s="215">
        <f t="shared" ref="AE521" si="1747">((X521^2+Y521^2)/(X524^2+Y524^2))^0.5</f>
        <v>4.9973855667637679</v>
      </c>
      <c r="AF521" s="105"/>
      <c r="AG521" s="45">
        <f t="shared" si="1597"/>
        <v>1.1444999999999732</v>
      </c>
      <c r="AH521" s="49">
        <f t="shared" si="1609"/>
        <v>-15.143152087715663</v>
      </c>
      <c r="AI521" s="50">
        <f t="shared" si="1610"/>
        <v>81.15248921958495</v>
      </c>
      <c r="AJ521" s="51">
        <f t="shared" si="1611"/>
        <v>-15.143152087715663</v>
      </c>
      <c r="AK521" s="11">
        <f t="shared" si="1613"/>
        <v>-64.674470298832901</v>
      </c>
      <c r="AL521" s="50">
        <f t="shared" si="1627"/>
        <v>-1.128782448697915</v>
      </c>
      <c r="AM521" s="32">
        <f t="shared" si="1612"/>
        <v>-0.13494441499899801</v>
      </c>
    </row>
    <row r="522" spans="2:39" ht="18.649999999999999" customHeight="1" thickBot="1">
      <c r="D522" s="30"/>
      <c r="G522" s="31"/>
      <c r="I522" s="30"/>
      <c r="K522" s="239" t="s">
        <v>15</v>
      </c>
      <c r="L522" s="240"/>
      <c r="N522" s="30"/>
      <c r="P522" s="239" t="s">
        <v>17</v>
      </c>
      <c r="Q522" s="240"/>
      <c r="S522" s="30"/>
      <c r="V522" s="31"/>
      <c r="X522" s="30"/>
      <c r="AA522" s="31"/>
      <c r="AE522" s="216"/>
      <c r="AF522" s="105"/>
      <c r="AG522" s="45">
        <f t="shared" si="1597"/>
        <v>1.1449999999999732</v>
      </c>
      <c r="AH522" s="49">
        <f t="shared" si="1609"/>
        <v>-15.163844792329266</v>
      </c>
      <c r="AI522" s="50">
        <f t="shared" si="1610"/>
        <v>81.120151984435537</v>
      </c>
      <c r="AJ522" s="51">
        <f t="shared" si="1611"/>
        <v>-15.163844792329266</v>
      </c>
      <c r="AK522" s="11">
        <f t="shared" si="1613"/>
        <v>-64.330617446167068</v>
      </c>
      <c r="AL522" s="50">
        <f t="shared" si="1627"/>
        <v>-1.1227810842765213</v>
      </c>
      <c r="AM522" s="32">
        <f t="shared" si="1612"/>
        <v>-0.1342941305189787</v>
      </c>
    </row>
    <row r="523" spans="2:39" ht="18.649999999999999" customHeight="1" thickBot="1">
      <c r="D523" s="235" t="s">
        <v>12</v>
      </c>
      <c r="E523" s="236"/>
      <c r="F523" s="237" t="s">
        <v>13</v>
      </c>
      <c r="G523" s="238"/>
      <c r="I523" s="235" t="s">
        <v>14</v>
      </c>
      <c r="J523" s="236"/>
      <c r="K523" s="241"/>
      <c r="L523" s="242"/>
      <c r="N523" s="235" t="s">
        <v>16</v>
      </c>
      <c r="O523" s="236"/>
      <c r="P523" s="241"/>
      <c r="Q523" s="242"/>
      <c r="S523" s="235" t="s">
        <v>12</v>
      </c>
      <c r="T523" s="236"/>
      <c r="U523" s="237" t="s">
        <v>13</v>
      </c>
      <c r="V523" s="238"/>
      <c r="X523" s="235" t="s">
        <v>16</v>
      </c>
      <c r="Y523" s="236"/>
      <c r="Z523" s="237" t="s">
        <v>17</v>
      </c>
      <c r="AA523" s="238"/>
      <c r="AB523" s="4"/>
      <c r="AC523" s="37" t="s">
        <v>71</v>
      </c>
      <c r="AE523" s="217" t="s">
        <v>72</v>
      </c>
      <c r="AF523" s="105"/>
      <c r="AG523" s="45">
        <f t="shared" si="1597"/>
        <v>1.1454999999999731</v>
      </c>
      <c r="AH523" s="49">
        <f t="shared" si="1609"/>
        <v>-15.18444120487035</v>
      </c>
      <c r="AI523" s="50">
        <f t="shared" si="1610"/>
        <v>81.087986675712457</v>
      </c>
      <c r="AJ523" s="51">
        <f t="shared" si="1611"/>
        <v>-15.18444120487035</v>
      </c>
      <c r="AK523" s="11">
        <f t="shared" si="1613"/>
        <v>-63.990261640988365</v>
      </c>
      <c r="AL523" s="50">
        <f t="shared" si="1627"/>
        <v>-1.1168407548478765</v>
      </c>
      <c r="AM523" s="32">
        <f t="shared" si="1612"/>
        <v>-0.13364998520545529</v>
      </c>
    </row>
    <row r="524" spans="2:39" ht="18.649999999999999" customHeight="1" thickTop="1" thickBot="1">
      <c r="D524" s="24">
        <v>0</v>
      </c>
      <c r="E524" s="28">
        <v>0</v>
      </c>
      <c r="F524" s="26">
        <v>1</v>
      </c>
      <c r="G524" s="27">
        <v>0</v>
      </c>
      <c r="I524" s="24">
        <v>0</v>
      </c>
      <c r="J524" s="28">
        <f t="shared" ref="J524" si="1748">IF(0=(1-$J$8*$K$8*$B521^2),0,-1*(1-$J$8*$K$8*$B521^2)/($B521*$K$8))</f>
        <v>-0.42656947932854899</v>
      </c>
      <c r="K524" s="26">
        <v>1</v>
      </c>
      <c r="L524" s="27">
        <v>0</v>
      </c>
      <c r="N524" s="24">
        <f t="shared" ref="N524" si="1749">D524*I521+F524*I524-E524*J521-G524*J524</f>
        <v>0</v>
      </c>
      <c r="O524" s="28">
        <f t="shared" ref="O524" si="1750">(D524*J521+E524*I521+F524*J524+G524*I524)</f>
        <v>-0.42656947932854899</v>
      </c>
      <c r="P524" s="26">
        <f t="shared" ref="P524" si="1751">D524*K521+F524*K524-E524*L521-G524*L524</f>
        <v>1</v>
      </c>
      <c r="Q524" s="27">
        <f t="shared" ref="Q524" si="1752">(D524*L521+E524*K521+F524*L524+G524*K524)</f>
        <v>0</v>
      </c>
      <c r="S524" s="24">
        <v>0</v>
      </c>
      <c r="T524" s="28">
        <v>0</v>
      </c>
      <c r="U524" s="26">
        <v>1</v>
      </c>
      <c r="V524" s="27">
        <v>0</v>
      </c>
      <c r="X524" s="24">
        <f t="shared" ref="X524" si="1753">N524*S521+P524*S524-O524*T521-Q524*T524</f>
        <v>0</v>
      </c>
      <c r="Y524" s="28">
        <f t="shared" ref="Y524" si="1754">(N524*T521+O524*S521+P524*T524+Q524*S524)</f>
        <v>-0.42656947932854899</v>
      </c>
      <c r="Z524" s="26">
        <f t="shared" ref="Z524" si="1755">N524*U521+P524*U524-O524*V521-Q524*V524</f>
        <v>-2.131732159218426</v>
      </c>
      <c r="AA524" s="27">
        <f t="shared" ref="AA524" si="1756">(N524*V521+O524*U521+P524*V524+Q524*U524)</f>
        <v>0</v>
      </c>
      <c r="AB524" s="8"/>
      <c r="AC524" s="39">
        <f t="shared" ref="AC524" si="1757">(180/PI())*ATAN(-1*(($X$8*Y521+AA521+$X$8*Y524+AA524)/($X$8*X521+Z521+$X$8*X524+Z524)))</f>
        <v>61.591247369703588</v>
      </c>
      <c r="AE524" s="218">
        <f t="shared" ref="AE524" si="1758">20*LOG(((($X$8*X521+Z521-$X$8*Y524-Z524)^2+($X$8*Y521+AA521-$X$8*Y524-AA524)^2)/(($X$8*X521+Z521+$X$8*X524+Z524)^2+($X$8*Y521+AA521+$X$8*Y524+AA524)^2))^0.5)</f>
        <v>-0.21154707531887171</v>
      </c>
      <c r="AF524" s="105"/>
      <c r="AG524" s="45">
        <f t="shared" si="1597"/>
        <v>1.145999999999973</v>
      </c>
      <c r="AH524" s="49">
        <f t="shared" si="1609"/>
        <v>-15.204941988205665</v>
      </c>
      <c r="AI524" s="50">
        <f t="shared" si="1610"/>
        <v>81.055991544891967</v>
      </c>
      <c r="AJ524" s="51">
        <f t="shared" si="1611"/>
        <v>-15.204941988205665</v>
      </c>
      <c r="AK524" s="11">
        <f t="shared" si="1613"/>
        <v>-63.653355822744025</v>
      </c>
      <c r="AL524" s="50">
        <f t="shared" si="1627"/>
        <v>-1.1109606390503874</v>
      </c>
      <c r="AM524" s="32">
        <f t="shared" si="1612"/>
        <v>-0.1330118992682171</v>
      </c>
    </row>
    <row r="525" spans="2:39" ht="18.649999999999999" customHeight="1">
      <c r="AE525" s="33"/>
      <c r="AF525" s="105"/>
      <c r="AG525" s="45">
        <f t="shared" si="1597"/>
        <v>1.146499999999973</v>
      </c>
      <c r="AH525" s="49">
        <f t="shared" si="1609"/>
        <v>-15.225347798732018</v>
      </c>
      <c r="AI525" s="50">
        <f t="shared" si="1610"/>
        <v>81.024164866980598</v>
      </c>
      <c r="AJ525" s="51">
        <f t="shared" si="1611"/>
        <v>-15.225347798732018</v>
      </c>
      <c r="AK525" s="11">
        <f t="shared" si="1613"/>
        <v>-63.319853715490957</v>
      </c>
      <c r="AL525" s="50">
        <f t="shared" si="1627"/>
        <v>-1.1051399292164821</v>
      </c>
      <c r="AM525" s="32">
        <f t="shared" si="1612"/>
        <v>-0.13237979422982615</v>
      </c>
    </row>
    <row r="526" spans="2:39" ht="18.649999999999999" customHeight="1" thickBot="1">
      <c r="E526" s="21" t="s">
        <v>0</v>
      </c>
      <c r="J526" s="21" t="s">
        <v>1</v>
      </c>
      <c r="O526" s="21" t="s">
        <v>2</v>
      </c>
      <c r="T526" s="21" t="s">
        <v>3</v>
      </c>
      <c r="Y526" s="21" t="s">
        <v>4</v>
      </c>
      <c r="AF526" s="105"/>
      <c r="AG526" s="45">
        <f t="shared" si="1597"/>
        <v>1.1469999999999729</v>
      </c>
      <c r="AH526" s="49">
        <f t="shared" si="1609"/>
        <v>-15.24565928645811</v>
      </c>
      <c r="AI526" s="50">
        <f t="shared" si="1610"/>
        <v>80.992504940122856</v>
      </c>
      <c r="AJ526" s="51">
        <f t="shared" si="1611"/>
        <v>-15.24565928645811</v>
      </c>
      <c r="AK526" s="11">
        <f t="shared" si="1613"/>
        <v>-62.98970981246282</v>
      </c>
      <c r="AL526" s="50"/>
      <c r="AM526" s="32">
        <f t="shared" si="1612"/>
        <v>-0.13175359289958266</v>
      </c>
    </row>
    <row r="527" spans="2:39" ht="18.649999999999999" customHeight="1" thickBot="1">
      <c r="B527" s="20"/>
      <c r="D527" s="235" t="s">
        <v>6</v>
      </c>
      <c r="E527" s="236"/>
      <c r="F527" s="237" t="s">
        <v>7</v>
      </c>
      <c r="G527" s="238"/>
      <c r="I527" s="235" t="s">
        <v>8</v>
      </c>
      <c r="J527" s="236"/>
      <c r="K527" s="237" t="s">
        <v>9</v>
      </c>
      <c r="L527" s="238"/>
      <c r="N527" s="235" t="s">
        <v>10</v>
      </c>
      <c r="O527" s="236"/>
      <c r="P527" s="237" t="s">
        <v>11</v>
      </c>
      <c r="Q527" s="238"/>
      <c r="S527" s="235" t="s">
        <v>6</v>
      </c>
      <c r="T527" s="236"/>
      <c r="U527" s="237" t="s">
        <v>7</v>
      </c>
      <c r="V527" s="238"/>
      <c r="X527" s="235" t="s">
        <v>10</v>
      </c>
      <c r="Y527" s="236"/>
      <c r="Z527" s="237" t="s">
        <v>11</v>
      </c>
      <c r="AA527" s="238"/>
      <c r="AB527" s="4"/>
      <c r="AC527" s="212" t="s">
        <v>70</v>
      </c>
      <c r="AE527" s="213" t="s">
        <v>37</v>
      </c>
      <c r="AF527" s="105"/>
      <c r="AG527" s="45">
        <f t="shared" si="1597"/>
        <v>1.1474999999999729</v>
      </c>
      <c r="AH527" s="49">
        <f t="shared" si="1609"/>
        <v>-15.265877095085171</v>
      </c>
      <c r="AI527" s="50">
        <f t="shared" si="1610"/>
        <v>80.961010085216628</v>
      </c>
      <c r="AJ527" s="51">
        <f t="shared" si="1611"/>
        <v>-15.265877095085171</v>
      </c>
      <c r="AK527" s="11"/>
      <c r="AL527" s="50"/>
      <c r="AM527" s="32">
        <f t="shared" si="1612"/>
        <v>-0.13113321934811939</v>
      </c>
    </row>
    <row r="528" spans="2:39" ht="18.649999999999999" customHeight="1" thickTop="1" thickBot="1">
      <c r="B528" s="40">
        <f t="shared" ref="B528" si="1759">B521+$E$5</f>
        <v>0.93599999999999606</v>
      </c>
      <c r="D528" s="24">
        <v>1</v>
      </c>
      <c r="E528" s="25">
        <v>0</v>
      </c>
      <c r="F528" s="26">
        <v>0</v>
      </c>
      <c r="G528" s="27">
        <f t="shared" ref="G528" si="1760">-1/($E$8*$B528)</f>
        <v>-7.3377477223631384</v>
      </c>
      <c r="I528" s="24">
        <v>1</v>
      </c>
      <c r="J528" s="28">
        <v>0</v>
      </c>
      <c r="K528" s="26">
        <v>0</v>
      </c>
      <c r="L528" s="27">
        <v>0</v>
      </c>
      <c r="N528" s="24">
        <f t="shared" ref="N528" si="1761">D528*I528+F528*I531-E528*J528-G528*J531</f>
        <v>-2.1220417286946192</v>
      </c>
      <c r="O528" s="28">
        <f t="shared" ref="O528" si="1762">(D528*J528+E528*I528+F528*J531+G528*I531)</f>
        <v>0</v>
      </c>
      <c r="P528" s="26">
        <f t="shared" ref="P528" si="1763">D528*K528+F528*K531-E528*L528-G528*L531</f>
        <v>0</v>
      </c>
      <c r="Q528" s="27">
        <f t="shared" ref="Q528" si="1764">(D528*L528+E528*K528+F528*L531+G528*K531)</f>
        <v>-7.3377477223631384</v>
      </c>
      <c r="S528" s="24">
        <v>1</v>
      </c>
      <c r="T528" s="25">
        <v>0</v>
      </c>
      <c r="U528" s="26">
        <v>0</v>
      </c>
      <c r="V528" s="27">
        <f t="shared" ref="V528" si="1765">-1/($T$8*$B528)</f>
        <v>-7.3377477223631384</v>
      </c>
      <c r="X528" s="24">
        <f t="shared" ref="X528" si="1766">N528*S528+P528*S531-O528*T528-Q528*T531</f>
        <v>-2.1220417286946192</v>
      </c>
      <c r="Y528" s="28">
        <f t="shared" ref="Y528" si="1767">(N528*T528+O528*S528+P528*T531+Q528*S531)</f>
        <v>0</v>
      </c>
      <c r="Z528" s="26">
        <f t="shared" ref="Z528" si="1768">N528*U528+P528*U531-O528*V528-Q528*V531</f>
        <v>0</v>
      </c>
      <c r="AA528" s="27">
        <f t="shared" ref="AA528" si="1769">(N528*V528+O528*U528+P528*V531+Q528*U531)</f>
        <v>8.2332591391253409</v>
      </c>
      <c r="AB528" s="8"/>
      <c r="AC528" s="214">
        <f t="shared" ref="AC528" si="1770">20*LOG((2*$X$8)/(($X$8*X528+Z528+$Z$8*X531+Z531)^2+($X$8*Y528+AA528+$X$8*Y531+AA531)^2)^0.5)</f>
        <v>-12.954225426579097</v>
      </c>
      <c r="AE528" s="215">
        <f t="shared" ref="AE528" si="1771">((X528^2+Y528^2)/(X531^2+Y531^2))^0.5</f>
        <v>4.9874435432350843</v>
      </c>
      <c r="AF528" s="105"/>
      <c r="AG528" s="48">
        <f t="shared" si="1597"/>
        <v>1.1479999999999728</v>
      </c>
      <c r="AH528" s="49">
        <f t="shared" si="1609"/>
        <v>-15.286001862086273</v>
      </c>
      <c r="AI528" s="50">
        <f t="shared" si="1610"/>
        <v>80.929678645536228</v>
      </c>
      <c r="AJ528" s="51">
        <f t="shared" si="1611"/>
        <v>-15.286001862086273</v>
      </c>
      <c r="AK528" s="11"/>
      <c r="AL528" s="50"/>
      <c r="AM528" s="32">
        <f t="shared" si="1612"/>
        <v>-0.13051859888254694</v>
      </c>
    </row>
    <row r="529" spans="2:39" ht="18.649999999999999" customHeight="1" thickBot="1">
      <c r="D529" s="30"/>
      <c r="G529" s="31"/>
      <c r="I529" s="30"/>
      <c r="K529" s="239" t="s">
        <v>15</v>
      </c>
      <c r="L529" s="240"/>
      <c r="N529" s="30"/>
      <c r="P529" s="239" t="s">
        <v>17</v>
      </c>
      <c r="Q529" s="240"/>
      <c r="S529" s="30"/>
      <c r="V529" s="31"/>
      <c r="X529" s="30"/>
      <c r="AA529" s="31"/>
      <c r="AE529" s="216"/>
      <c r="AF529" s="105"/>
      <c r="AG529" s="48">
        <f t="shared" si="1597"/>
        <v>1.1484999999999728</v>
      </c>
      <c r="AH529" s="49">
        <f t="shared" ref="AH529" si="1772">INDEX(AC:AC,(ROW()-32)*7+24)</f>
        <v>-15.306034218784518</v>
      </c>
      <c r="AI529" s="50">
        <f t="shared" ref="AI529" si="1773">INDEX(AC:AC,(ROW()-32)*7+27)</f>
        <v>80.89850898636287</v>
      </c>
      <c r="AJ529" s="51">
        <f t="shared" ref="AJ529" si="1774">AH529</f>
        <v>-15.306034218784518</v>
      </c>
      <c r="AK529" s="11"/>
      <c r="AL529" s="50"/>
      <c r="AM529" s="32">
        <f t="shared" ref="AM529" si="1775">INDEX(AE:AE,(ROW()-32)*7+27)</f>
        <v>-0.12990965802220178</v>
      </c>
    </row>
    <row r="530" spans="2:39" ht="18.649999999999999" customHeight="1" thickBot="1">
      <c r="D530" s="235" t="s">
        <v>12</v>
      </c>
      <c r="E530" s="236"/>
      <c r="F530" s="237" t="s">
        <v>13</v>
      </c>
      <c r="G530" s="238"/>
      <c r="I530" s="235" t="s">
        <v>14</v>
      </c>
      <c r="J530" s="236"/>
      <c r="K530" s="241"/>
      <c r="L530" s="242"/>
      <c r="N530" s="235" t="s">
        <v>16</v>
      </c>
      <c r="O530" s="236"/>
      <c r="P530" s="241"/>
      <c r="Q530" s="242"/>
      <c r="S530" s="235" t="s">
        <v>12</v>
      </c>
      <c r="T530" s="236"/>
      <c r="U530" s="237" t="s">
        <v>13</v>
      </c>
      <c r="V530" s="238"/>
      <c r="X530" s="235" t="s">
        <v>16</v>
      </c>
      <c r="Y530" s="236"/>
      <c r="Z530" s="237" t="s">
        <v>17</v>
      </c>
      <c r="AA530" s="238"/>
      <c r="AB530" s="4"/>
      <c r="AC530" s="37" t="s">
        <v>71</v>
      </c>
      <c r="AE530" s="217" t="s">
        <v>72</v>
      </c>
      <c r="AF530" s="105"/>
      <c r="AG530" s="48">
        <f t="shared" si="1597"/>
        <v>1.1489999999999727</v>
      </c>
      <c r="AH530" s="49">
        <f t="shared" ref="AH530:AH532" si="1776">INDEX(AC:AC,(ROW()-32)*7+24)</f>
        <v>-15.325974790429955</v>
      </c>
      <c r="AI530" s="50">
        <f t="shared" ref="AI530:AI532" si="1777">INDEX(AC:AC,(ROW()-32)*7+27)</f>
        <v>80.867499494622393</v>
      </c>
      <c r="AJ530" s="51">
        <f t="shared" ref="AJ530:AJ532" si="1778">AH530</f>
        <v>-15.325974790429955</v>
      </c>
      <c r="AK530" s="11"/>
      <c r="AL530" s="50"/>
      <c r="AM530" s="32">
        <f t="shared" ref="AM530:AM532" si="1779">INDEX(AE:AE,(ROW()-32)*7+27)</f>
        <v>-0.12930632447493007</v>
      </c>
    </row>
    <row r="531" spans="2:39" ht="18.649999999999999" customHeight="1" thickTop="1" thickBot="1">
      <c r="D531" s="24">
        <v>0</v>
      </c>
      <c r="E531" s="28">
        <v>0</v>
      </c>
      <c r="F531" s="26">
        <v>1</v>
      </c>
      <c r="G531" s="27">
        <v>0</v>
      </c>
      <c r="I531" s="24">
        <v>0</v>
      </c>
      <c r="J531" s="28">
        <f t="shared" ref="J531" si="1780">IF(0=(1-$J$8*$K$8*$B528^2),0,-1*(1-$J$8*$K$8*$B528^2)/($B528*$K$8))</f>
        <v>-0.4254768420532668</v>
      </c>
      <c r="K531" s="26">
        <v>1</v>
      </c>
      <c r="L531" s="27">
        <v>0</v>
      </c>
      <c r="N531" s="24">
        <f t="shared" ref="N531" si="1781">D531*I528+F531*I531-E531*J528-G531*J531</f>
        <v>0</v>
      </c>
      <c r="O531" s="28">
        <f t="shared" ref="O531" si="1782">(D531*J528+E531*I528+F531*J531+G531*I531)</f>
        <v>-0.4254768420532668</v>
      </c>
      <c r="P531" s="26">
        <f t="shared" ref="P531" si="1783">D531*K528+F531*K531-E531*L528-G531*L531</f>
        <v>1</v>
      </c>
      <c r="Q531" s="27">
        <f t="shared" ref="Q531" si="1784">(D531*L528+E531*K528+F531*L531+G531*K531)</f>
        <v>0</v>
      </c>
      <c r="S531" s="24">
        <v>0</v>
      </c>
      <c r="T531" s="28">
        <v>0</v>
      </c>
      <c r="U531" s="26">
        <v>1</v>
      </c>
      <c r="V531" s="27">
        <v>0</v>
      </c>
      <c r="X531" s="24">
        <f t="shared" ref="X531" si="1785">N531*S528+P531*S531-O531*T528-Q531*T531</f>
        <v>0</v>
      </c>
      <c r="Y531" s="28">
        <f t="shared" ref="Y531" si="1786">(N531*T528+O531*S528+P531*T531+Q531*S531)</f>
        <v>-0.4254768420532668</v>
      </c>
      <c r="Z531" s="26">
        <f t="shared" ref="Z531" si="1787">N531*U528+P531*U531-O531*V528-Q531*V531</f>
        <v>-2.1220417286946192</v>
      </c>
      <c r="AA531" s="27">
        <f t="shared" ref="AA531" si="1788">(N531*V528+O531*U528+P531*V531+Q531*U531)</f>
        <v>0</v>
      </c>
      <c r="AB531" s="8"/>
      <c r="AC531" s="39">
        <f t="shared" ref="AC531" si="1789">(180/PI())*ATAN(-1*(($X$8*Y528+AA528+$X$8*Y531+AA531)/($X$8*X528+Z528+$X$8*X531+Z531)))</f>
        <v>61.472782834457782</v>
      </c>
      <c r="AE531" s="218">
        <f t="shared" ref="AE531" si="1790">20*LOG(((($X$8*X528+Z528-$X$8*Y531-Z531)^2+($X$8*Y528+AA528-$X$8*Y531-AA531)^2)/(($X$8*X528+Z528+$X$8*X531+Z531)^2+($X$8*Y528+AA528+$X$8*Y531+AA531)^2))^0.5)</f>
        <v>-0.21526161144289011</v>
      </c>
      <c r="AF531" s="105"/>
      <c r="AG531" s="48">
        <f t="shared" si="1597"/>
        <v>1.1494999999999727</v>
      </c>
      <c r="AH531" s="49">
        <f t="shared" si="1776"/>
        <v>-15.345824196275386</v>
      </c>
      <c r="AI531" s="50">
        <f t="shared" si="1777"/>
        <v>80.836648578530117</v>
      </c>
      <c r="AJ531" s="51">
        <f t="shared" si="1778"/>
        <v>-15.345824196275386</v>
      </c>
      <c r="AK531" s="11"/>
      <c r="AL531" s="50"/>
      <c r="AM531" s="32">
        <f t="shared" si="1779"/>
        <v>-0.12870852711392217</v>
      </c>
    </row>
    <row r="532" spans="2:39" ht="18.649999999999999" customHeight="1">
      <c r="AE532" s="33"/>
      <c r="AF532" s="105"/>
      <c r="AG532" s="48">
        <f t="shared" si="1597"/>
        <v>1.1499999999999726</v>
      </c>
      <c r="AH532" s="49">
        <f t="shared" si="1776"/>
        <v>-15.365583049650972</v>
      </c>
      <c r="AI532" s="50">
        <f t="shared" si="1777"/>
        <v>80.80595466724256</v>
      </c>
      <c r="AJ532" s="51">
        <f t="shared" si="1778"/>
        <v>-15.365583049650972</v>
      </c>
      <c r="AK532" s="11"/>
      <c r="AL532" s="50"/>
      <c r="AM532" s="32">
        <f t="shared" si="1779"/>
        <v>-0.12811619595506712</v>
      </c>
    </row>
    <row r="533" spans="2:39" ht="18.649999999999999" customHeight="1" thickBot="1">
      <c r="E533" s="21" t="s">
        <v>0</v>
      </c>
      <c r="J533" s="21" t="s">
        <v>1</v>
      </c>
      <c r="O533" s="21" t="s">
        <v>2</v>
      </c>
      <c r="T533" s="21" t="s">
        <v>3</v>
      </c>
      <c r="Y533" s="21" t="s">
        <v>4</v>
      </c>
      <c r="AF533" s="105"/>
      <c r="AG533" s="19"/>
      <c r="AH533" s="66"/>
      <c r="AI533" s="66"/>
      <c r="AJ533" s="67"/>
      <c r="AK533" s="38"/>
      <c r="AL533" s="66"/>
      <c r="AM533" s="18"/>
    </row>
    <row r="534" spans="2:39" ht="18.649999999999999" customHeight="1" thickBot="1">
      <c r="B534" s="20"/>
      <c r="D534" s="235" t="s">
        <v>6</v>
      </c>
      <c r="E534" s="236"/>
      <c r="F534" s="237" t="s">
        <v>7</v>
      </c>
      <c r="G534" s="238"/>
      <c r="I534" s="235" t="s">
        <v>8</v>
      </c>
      <c r="J534" s="236"/>
      <c r="K534" s="237" t="s">
        <v>9</v>
      </c>
      <c r="L534" s="238"/>
      <c r="N534" s="235" t="s">
        <v>10</v>
      </c>
      <c r="O534" s="236"/>
      <c r="P534" s="237" t="s">
        <v>11</v>
      </c>
      <c r="Q534" s="238"/>
      <c r="S534" s="235" t="s">
        <v>6</v>
      </c>
      <c r="T534" s="236"/>
      <c r="U534" s="237" t="s">
        <v>7</v>
      </c>
      <c r="V534" s="238"/>
      <c r="X534" s="235" t="s">
        <v>10</v>
      </c>
      <c r="Y534" s="236"/>
      <c r="Z534" s="237" t="s">
        <v>11</v>
      </c>
      <c r="AA534" s="238"/>
      <c r="AB534" s="4"/>
      <c r="AC534" s="212" t="s">
        <v>70</v>
      </c>
      <c r="AE534" s="213" t="s">
        <v>37</v>
      </c>
      <c r="AF534" s="9"/>
      <c r="AG534" s="52"/>
      <c r="AH534" s="52"/>
      <c r="AI534" s="29"/>
      <c r="AJ534" s="29"/>
    </row>
    <row r="535" spans="2:39" ht="18.649999999999999" customHeight="1" thickTop="1" thickBot="1">
      <c r="B535" s="40">
        <f t="shared" ref="B535" si="1791">B528+$E$5</f>
        <v>0.936499999999996</v>
      </c>
      <c r="D535" s="24">
        <v>1</v>
      </c>
      <c r="E535" s="25">
        <v>0</v>
      </c>
      <c r="F535" s="26">
        <v>0</v>
      </c>
      <c r="G535" s="27">
        <f t="shared" ref="G535" si="1792">-1/($E$8*$B535)</f>
        <v>-7.3338300780906529</v>
      </c>
      <c r="I535" s="24">
        <v>1</v>
      </c>
      <c r="J535" s="28">
        <v>0</v>
      </c>
      <c r="K535" s="26">
        <v>0</v>
      </c>
      <c r="L535" s="27">
        <v>0</v>
      </c>
      <c r="N535" s="24">
        <f t="shared" ref="N535" si="1793">D535*I535+F535*I538-E535*J535-G535*J538</f>
        <v>-2.1123668152718564</v>
      </c>
      <c r="O535" s="28">
        <f t="shared" ref="O535" si="1794">(D535*J535+E535*I535+F535*J538+G535*I538)</f>
        <v>0</v>
      </c>
      <c r="P535" s="26">
        <f t="shared" ref="P535" si="1795">D535*K535+F535*K538-E535*L535-G535*L538</f>
        <v>0</v>
      </c>
      <c r="Q535" s="27">
        <f t="shared" ref="Q535" si="1796">(D535*L535+E535*K535+F535*L538+G535*K538)</f>
        <v>-7.3338300780906529</v>
      </c>
      <c r="S535" s="24">
        <v>1</v>
      </c>
      <c r="T535" s="25">
        <v>0</v>
      </c>
      <c r="U535" s="26">
        <v>0</v>
      </c>
      <c r="V535" s="27">
        <f t="shared" ref="V535" si="1797">-1/($T$8*$B535)</f>
        <v>-7.3338300780906529</v>
      </c>
      <c r="X535" s="24">
        <f t="shared" ref="X535" si="1798">N535*S535+P535*S538-O535*T535-Q535*T538</f>
        <v>-2.1123668152718564</v>
      </c>
      <c r="Y535" s="28">
        <f t="shared" ref="Y535" si="1799">(N535*T535+O535*S535+P535*T538+Q535*S538)</f>
        <v>0</v>
      </c>
      <c r="Z535" s="26">
        <f t="shared" ref="Z535" si="1800">N535*U535+P535*U538-O535*V535-Q535*V538</f>
        <v>0</v>
      </c>
      <c r="AA535" s="27">
        <f t="shared" ref="AA535" si="1801">(N535*V535+O535*U535+P535*V538+Q535*U538)</f>
        <v>8.1579092077106505</v>
      </c>
      <c r="AB535" s="8"/>
      <c r="AC535" s="214">
        <f t="shared" ref="AC535" si="1802">20*LOG((2*$X$8)/(($X$8*X535+Z535+$Z$8*X538+Z538)^2+($X$8*Y535+AA535+$X$8*Y538+AA538)^2)^0.5)</f>
        <v>-12.8811375196125</v>
      </c>
      <c r="AE535" s="215">
        <f t="shared" ref="AE535" si="1803">((X535^2+Y535^2)/(X538^2+Y538^2))^0.5</f>
        <v>4.977478621666946</v>
      </c>
      <c r="AF535" s="9"/>
      <c r="AG535" s="52"/>
      <c r="AH535" s="52"/>
      <c r="AI535" s="29"/>
      <c r="AJ535" s="29"/>
    </row>
    <row r="536" spans="2:39" ht="18.649999999999999" customHeight="1" thickBot="1">
      <c r="D536" s="30"/>
      <c r="G536" s="31"/>
      <c r="I536" s="30"/>
      <c r="K536" s="239" t="s">
        <v>15</v>
      </c>
      <c r="L536" s="240"/>
      <c r="N536" s="30"/>
      <c r="P536" s="239" t="s">
        <v>17</v>
      </c>
      <c r="Q536" s="240"/>
      <c r="S536" s="30"/>
      <c r="V536" s="31"/>
      <c r="X536" s="30"/>
      <c r="AA536" s="31"/>
      <c r="AE536" s="216"/>
      <c r="AF536" s="9"/>
      <c r="AG536" s="52"/>
      <c r="AH536" s="52"/>
      <c r="AI536" s="29"/>
      <c r="AJ536" s="29"/>
    </row>
    <row r="537" spans="2:39" ht="18.649999999999999" customHeight="1" thickBot="1">
      <c r="D537" s="235" t="s">
        <v>12</v>
      </c>
      <c r="E537" s="236"/>
      <c r="F537" s="237" t="s">
        <v>13</v>
      </c>
      <c r="G537" s="238"/>
      <c r="I537" s="235" t="s">
        <v>14</v>
      </c>
      <c r="J537" s="236"/>
      <c r="K537" s="241"/>
      <c r="L537" s="242"/>
      <c r="N537" s="235" t="s">
        <v>16</v>
      </c>
      <c r="O537" s="236"/>
      <c r="P537" s="241"/>
      <c r="Q537" s="242"/>
      <c r="S537" s="235" t="s">
        <v>12</v>
      </c>
      <c r="T537" s="236"/>
      <c r="U537" s="237" t="s">
        <v>13</v>
      </c>
      <c r="V537" s="238"/>
      <c r="X537" s="235" t="s">
        <v>16</v>
      </c>
      <c r="Y537" s="236"/>
      <c r="Z537" s="237" t="s">
        <v>17</v>
      </c>
      <c r="AA537" s="238"/>
      <c r="AB537" s="4"/>
      <c r="AC537" s="37" t="s">
        <v>71</v>
      </c>
      <c r="AE537" s="217" t="s">
        <v>72</v>
      </c>
      <c r="AF537" s="9"/>
      <c r="AG537" s="52"/>
      <c r="AH537" s="52"/>
      <c r="AI537" s="29"/>
      <c r="AJ537" s="29"/>
    </row>
    <row r="538" spans="2:39" ht="18.649999999999999" customHeight="1" thickTop="1" thickBot="1">
      <c r="D538" s="24">
        <v>0</v>
      </c>
      <c r="E538" s="28">
        <v>0</v>
      </c>
      <c r="F538" s="26">
        <v>1</v>
      </c>
      <c r="G538" s="27">
        <v>0</v>
      </c>
      <c r="I538" s="24">
        <v>0</v>
      </c>
      <c r="J538" s="28">
        <f t="shared" ref="J538" si="1804">IF(0=(1-$J$8*$K$8*$B535^2),0,-1*(1-$J$8*$K$8*$B535^2)/($B535*$K$8))</f>
        <v>-0.4243849096763031</v>
      </c>
      <c r="K538" s="26">
        <v>1</v>
      </c>
      <c r="L538" s="27">
        <v>0</v>
      </c>
      <c r="N538" s="24">
        <f t="shared" ref="N538" si="1805">D538*I535+F538*I538-E538*J535-G538*J538</f>
        <v>0</v>
      </c>
      <c r="O538" s="28">
        <f t="shared" ref="O538" si="1806">(D538*J535+E538*I535+F538*J538+G538*I538)</f>
        <v>-0.4243849096763031</v>
      </c>
      <c r="P538" s="26">
        <f t="shared" ref="P538" si="1807">D538*K535+F538*K538-E538*L535-G538*L538</f>
        <v>1</v>
      </c>
      <c r="Q538" s="27">
        <f t="shared" ref="Q538" si="1808">(D538*L535+E538*K535+F538*L538+G538*K538)</f>
        <v>0</v>
      </c>
      <c r="S538" s="24">
        <v>0</v>
      </c>
      <c r="T538" s="28">
        <v>0</v>
      </c>
      <c r="U538" s="26">
        <v>1</v>
      </c>
      <c r="V538" s="27">
        <v>0</v>
      </c>
      <c r="X538" s="24">
        <f t="shared" ref="X538" si="1809">N538*S535+P538*S538-O538*T535-Q538*T538</f>
        <v>0</v>
      </c>
      <c r="Y538" s="28">
        <f t="shared" ref="Y538" si="1810">(N538*T535+O538*S535+P538*T538+Q538*S538)</f>
        <v>-0.4243849096763031</v>
      </c>
      <c r="Z538" s="26">
        <f t="shared" ref="Z538" si="1811">N538*U535+P538*U538-O538*V535-Q538*V538</f>
        <v>-2.1123668152718564</v>
      </c>
      <c r="AA538" s="27">
        <f t="shared" ref="AA538" si="1812">(N538*V535+O538*U535+P538*V538+Q538*U538)</f>
        <v>0</v>
      </c>
      <c r="AB538" s="8"/>
      <c r="AC538" s="39">
        <f t="shared" ref="AC538" si="1813">(180/PI())*ATAN(-1*(($X$8*Y535+AA535+$X$8*Y538+AA538)/($X$8*X535+Z535+$X$8*X538+Z538)))</f>
        <v>61.352737599381101</v>
      </c>
      <c r="AE538" s="218">
        <f t="shared" ref="AE538" si="1814">20*LOG(((($X$8*X535+Z535-$X$8*Y538-Z538)^2+($X$8*Y535+AA535-$X$8*Y538-AA538)^2)/(($X$8*X535+Z535+$X$8*X538+Z538)^2+($X$8*Y535+AA535+$X$8*Y538+AA538)^2))^0.5)</f>
        <v>-0.21906318160305607</v>
      </c>
      <c r="AF538" s="9"/>
      <c r="AG538" s="52"/>
      <c r="AH538" s="52"/>
      <c r="AI538" s="29"/>
      <c r="AJ538" s="29"/>
    </row>
    <row r="539" spans="2:39" ht="18.649999999999999" customHeight="1">
      <c r="AE539" s="33"/>
      <c r="AG539" s="52"/>
      <c r="AH539" s="52"/>
    </row>
    <row r="540" spans="2:39" ht="18.649999999999999" customHeight="1" thickBot="1">
      <c r="E540" s="21" t="s">
        <v>0</v>
      </c>
      <c r="J540" s="21" t="s">
        <v>1</v>
      </c>
      <c r="O540" s="21" t="s">
        <v>2</v>
      </c>
      <c r="T540" s="21" t="s">
        <v>3</v>
      </c>
      <c r="Y540" s="21" t="s">
        <v>4</v>
      </c>
      <c r="AG540" s="52"/>
      <c r="AH540" s="52"/>
    </row>
    <row r="541" spans="2:39" ht="18.649999999999999" customHeight="1" thickBot="1">
      <c r="B541" s="20"/>
      <c r="D541" s="235" t="s">
        <v>6</v>
      </c>
      <c r="E541" s="236"/>
      <c r="F541" s="237" t="s">
        <v>7</v>
      </c>
      <c r="G541" s="238"/>
      <c r="I541" s="235" t="s">
        <v>8</v>
      </c>
      <c r="J541" s="236"/>
      <c r="K541" s="237" t="s">
        <v>9</v>
      </c>
      <c r="L541" s="238"/>
      <c r="N541" s="235" t="s">
        <v>10</v>
      </c>
      <c r="O541" s="236"/>
      <c r="P541" s="237" t="s">
        <v>11</v>
      </c>
      <c r="Q541" s="238"/>
      <c r="S541" s="235" t="s">
        <v>6</v>
      </c>
      <c r="T541" s="236"/>
      <c r="U541" s="237" t="s">
        <v>7</v>
      </c>
      <c r="V541" s="238"/>
      <c r="X541" s="235" t="s">
        <v>10</v>
      </c>
      <c r="Y541" s="236"/>
      <c r="Z541" s="237" t="s">
        <v>11</v>
      </c>
      <c r="AA541" s="238"/>
      <c r="AB541" s="4"/>
      <c r="AC541" s="212" t="s">
        <v>70</v>
      </c>
      <c r="AE541" s="213" t="s">
        <v>37</v>
      </c>
      <c r="AF541" s="9"/>
      <c r="AG541" s="52"/>
      <c r="AH541" s="52"/>
      <c r="AI541" s="29"/>
      <c r="AJ541" s="29"/>
    </row>
    <row r="542" spans="2:39" ht="18.649999999999999" customHeight="1" thickTop="1" thickBot="1">
      <c r="B542" s="40">
        <f t="shared" ref="B542" si="1815">B535+$E$5</f>
        <v>0.93699999999999595</v>
      </c>
      <c r="D542" s="24">
        <v>1</v>
      </c>
      <c r="E542" s="25">
        <v>0</v>
      </c>
      <c r="F542" s="26">
        <v>0</v>
      </c>
      <c r="G542" s="27">
        <f t="shared" ref="G542" si="1816">-1/($E$8*$B542)</f>
        <v>-7.3299166148686208</v>
      </c>
      <c r="I542" s="24">
        <v>1</v>
      </c>
      <c r="J542" s="28">
        <v>0</v>
      </c>
      <c r="K542" s="26">
        <v>0</v>
      </c>
      <c r="L542" s="27">
        <v>0</v>
      </c>
      <c r="N542" s="24">
        <f t="shared" ref="N542" si="1817">D542*I542+F542*I545-E542*J542-G542*J545</f>
        <v>-2.1027073858381646</v>
      </c>
      <c r="O542" s="28">
        <f t="shared" ref="O542" si="1818">(D542*J542+E542*I542+F542*J545+G542*I545)</f>
        <v>0</v>
      </c>
      <c r="P542" s="26">
        <f t="shared" ref="P542" si="1819">D542*K542+F542*K545-E542*L542-G542*L545</f>
        <v>0</v>
      </c>
      <c r="Q542" s="27">
        <f t="shared" ref="Q542" si="1820">(D542*L542+E542*K542+F542*L545+G542*K545)</f>
        <v>-7.3299166148686208</v>
      </c>
      <c r="S542" s="24">
        <v>1</v>
      </c>
      <c r="T542" s="25">
        <v>0</v>
      </c>
      <c r="U542" s="26">
        <v>0</v>
      </c>
      <c r="V542" s="27">
        <f t="shared" ref="V542" si="1821">-1/($T$8*$B542)</f>
        <v>-7.3299166148686208</v>
      </c>
      <c r="X542" s="24">
        <f t="shared" ref="X542" si="1822">N542*S542+P542*S545-O542*T542-Q542*T545</f>
        <v>-2.1027073858381646</v>
      </c>
      <c r="Y542" s="28">
        <f t="shared" ref="Y542" si="1823">(N542*T542+O542*S542+P542*T545+Q542*S545)</f>
        <v>0</v>
      </c>
      <c r="Z542" s="26">
        <f t="shared" ref="Z542" si="1824">N542*U542+P542*U545-O542*V542-Q542*V545</f>
        <v>0</v>
      </c>
      <c r="AA542" s="27">
        <f t="shared" ref="AA542" si="1825">(N542*V542+O542*U542+P542*V545+Q542*U545)</f>
        <v>8.0827531887935056</v>
      </c>
      <c r="AB542" s="8"/>
      <c r="AC542" s="214">
        <f t="shared" ref="AC542" si="1826">20*LOG((2*$X$8)/(($X$8*X542+Z542+$Z$8*X545+Z545)^2+($X$8*Y542+AA542+$X$8*Y545+AA545)^2)^0.5)</f>
        <v>-12.807651664552861</v>
      </c>
      <c r="AE542" s="215">
        <f t="shared" ref="AE542" si="1827">((X542^2+Y542^2)/(X545^2+Y545^2))^0.5</f>
        <v>4.9674906096562346</v>
      </c>
      <c r="AF542" s="9"/>
      <c r="AG542" s="52"/>
      <c r="AH542" s="52"/>
      <c r="AI542" s="29"/>
      <c r="AJ542" s="29"/>
    </row>
    <row r="543" spans="2:39" ht="18.649999999999999" customHeight="1" thickBot="1">
      <c r="D543" s="30"/>
      <c r="G543" s="31"/>
      <c r="I543" s="30"/>
      <c r="K543" s="239" t="s">
        <v>15</v>
      </c>
      <c r="L543" s="240"/>
      <c r="N543" s="30"/>
      <c r="P543" s="239" t="s">
        <v>17</v>
      </c>
      <c r="Q543" s="240"/>
      <c r="S543" s="30"/>
      <c r="V543" s="31"/>
      <c r="X543" s="30"/>
      <c r="AA543" s="31"/>
      <c r="AE543" s="216"/>
      <c r="AF543" s="9"/>
      <c r="AG543" s="52"/>
      <c r="AH543" s="52"/>
      <c r="AI543" s="29"/>
      <c r="AJ543" s="29"/>
    </row>
    <row r="544" spans="2:39" ht="18.649999999999999" customHeight="1" thickBot="1">
      <c r="D544" s="235" t="s">
        <v>12</v>
      </c>
      <c r="E544" s="236"/>
      <c r="F544" s="237" t="s">
        <v>13</v>
      </c>
      <c r="G544" s="238"/>
      <c r="I544" s="235" t="s">
        <v>14</v>
      </c>
      <c r="J544" s="236"/>
      <c r="K544" s="241"/>
      <c r="L544" s="242"/>
      <c r="N544" s="235" t="s">
        <v>16</v>
      </c>
      <c r="O544" s="236"/>
      <c r="P544" s="241"/>
      <c r="Q544" s="242"/>
      <c r="S544" s="235" t="s">
        <v>12</v>
      </c>
      <c r="T544" s="236"/>
      <c r="U544" s="237" t="s">
        <v>13</v>
      </c>
      <c r="V544" s="238"/>
      <c r="X544" s="235" t="s">
        <v>16</v>
      </c>
      <c r="Y544" s="236"/>
      <c r="Z544" s="237" t="s">
        <v>17</v>
      </c>
      <c r="AA544" s="238"/>
      <c r="AB544" s="4"/>
      <c r="AC544" s="37" t="s">
        <v>71</v>
      </c>
      <c r="AE544" s="217" t="s">
        <v>72</v>
      </c>
      <c r="AF544" s="9"/>
      <c r="AG544" s="52"/>
      <c r="AH544" s="52"/>
      <c r="AI544" s="29"/>
      <c r="AJ544" s="29"/>
    </row>
    <row r="545" spans="2:36" ht="18.649999999999999" customHeight="1" thickTop="1" thickBot="1">
      <c r="D545" s="24">
        <v>0</v>
      </c>
      <c r="E545" s="28">
        <v>0</v>
      </c>
      <c r="F545" s="26">
        <v>1</v>
      </c>
      <c r="G545" s="27">
        <v>0</v>
      </c>
      <c r="I545" s="24">
        <v>0</v>
      </c>
      <c r="J545" s="28">
        <f t="shared" ref="J545" si="1828">IF(0=(1-$J$8*$K$8*$B542^2),0,-1*(1-$J$8*$K$8*$B542^2)/($B542*$K$8))</f>
        <v>-0.42329368106921866</v>
      </c>
      <c r="K545" s="26">
        <v>1</v>
      </c>
      <c r="L545" s="27">
        <v>0</v>
      </c>
      <c r="N545" s="24">
        <f t="shared" ref="N545" si="1829">D545*I542+F545*I545-E545*J542-G545*J545</f>
        <v>0</v>
      </c>
      <c r="O545" s="28">
        <f t="shared" ref="O545" si="1830">(D545*J542+E545*I542+F545*J545+G545*I545)</f>
        <v>-0.42329368106921866</v>
      </c>
      <c r="P545" s="26">
        <f t="shared" ref="P545" si="1831">D545*K542+F545*K545-E545*L542-G545*L545</f>
        <v>1</v>
      </c>
      <c r="Q545" s="27">
        <f t="shared" ref="Q545" si="1832">(D545*L542+E545*K542+F545*L545+G545*K545)</f>
        <v>0</v>
      </c>
      <c r="S545" s="24">
        <v>0</v>
      </c>
      <c r="T545" s="28">
        <v>0</v>
      </c>
      <c r="U545" s="26">
        <v>1</v>
      </c>
      <c r="V545" s="27">
        <v>0</v>
      </c>
      <c r="X545" s="24">
        <f t="shared" ref="X545" si="1833">N545*S542+P545*S545-O545*T542-Q545*T545</f>
        <v>0</v>
      </c>
      <c r="Y545" s="28">
        <f t="shared" ref="Y545" si="1834">(N545*T542+O545*S542+P545*T545+Q545*S545)</f>
        <v>-0.42329368106921866</v>
      </c>
      <c r="Z545" s="26">
        <f t="shared" ref="Z545" si="1835">N545*U542+P545*U545-O545*V542-Q545*V545</f>
        <v>-2.1027073858381646</v>
      </c>
      <c r="AA545" s="27">
        <f t="shared" ref="AA545" si="1836">(N545*V542+O545*U542+P545*V545+Q545*U545)</f>
        <v>0</v>
      </c>
      <c r="AB545" s="8"/>
      <c r="AC545" s="39">
        <f t="shared" ref="AC545" si="1837">(180/PI())*ATAN(-1*(($X$8*Y542+AA542+$X$8*Y545+AA545)/($X$8*X542+Z542+$X$8*X545+Z545)))</f>
        <v>61.231078580646461</v>
      </c>
      <c r="AE545" s="218">
        <f t="shared" ref="AE545" si="1838">20*LOG(((($X$8*X542+Z542-$X$8*Y545-Z545)^2+($X$8*Y542+AA542-$X$8*Y545-AA545)^2)/(($X$8*X542+Z542+$X$8*X545+Z545)^2+($X$8*Y542+AA542+$X$8*Y545+AA545)^2))^0.5)</f>
        <v>-0.22295439682978091</v>
      </c>
      <c r="AF545" s="9"/>
      <c r="AG545" s="52"/>
      <c r="AH545" s="52"/>
      <c r="AI545" s="29"/>
      <c r="AJ545" s="29"/>
    </row>
    <row r="546" spans="2:36" ht="18.649999999999999" customHeight="1">
      <c r="AE546" s="33"/>
      <c r="AG546" s="52"/>
      <c r="AH546" s="52"/>
    </row>
    <row r="547" spans="2:36" ht="18.649999999999999" customHeight="1" thickBot="1">
      <c r="E547" s="21" t="s">
        <v>0</v>
      </c>
      <c r="J547" s="21" t="s">
        <v>1</v>
      </c>
      <c r="O547" s="21" t="s">
        <v>2</v>
      </c>
      <c r="T547" s="21" t="s">
        <v>3</v>
      </c>
      <c r="Y547" s="21" t="s">
        <v>4</v>
      </c>
      <c r="AG547" s="52"/>
      <c r="AH547" s="52"/>
    </row>
    <row r="548" spans="2:36" ht="18.649999999999999" customHeight="1" thickBot="1">
      <c r="B548" s="20"/>
      <c r="D548" s="235" t="s">
        <v>6</v>
      </c>
      <c r="E548" s="236"/>
      <c r="F548" s="237" t="s">
        <v>7</v>
      </c>
      <c r="G548" s="238"/>
      <c r="I548" s="235" t="s">
        <v>8</v>
      </c>
      <c r="J548" s="236"/>
      <c r="K548" s="237" t="s">
        <v>9</v>
      </c>
      <c r="L548" s="238"/>
      <c r="N548" s="235" t="s">
        <v>10</v>
      </c>
      <c r="O548" s="236"/>
      <c r="P548" s="237" t="s">
        <v>11</v>
      </c>
      <c r="Q548" s="238"/>
      <c r="S548" s="235" t="s">
        <v>6</v>
      </c>
      <c r="T548" s="236"/>
      <c r="U548" s="237" t="s">
        <v>7</v>
      </c>
      <c r="V548" s="238"/>
      <c r="X548" s="235" t="s">
        <v>10</v>
      </c>
      <c r="Y548" s="236"/>
      <c r="Z548" s="237" t="s">
        <v>11</v>
      </c>
      <c r="AA548" s="238"/>
      <c r="AB548" s="4"/>
      <c r="AC548" s="212" t="s">
        <v>70</v>
      </c>
      <c r="AE548" s="213" t="s">
        <v>37</v>
      </c>
      <c r="AF548" s="9"/>
      <c r="AG548" s="52"/>
      <c r="AH548" s="52"/>
      <c r="AI548" s="29"/>
      <c r="AJ548" s="29"/>
    </row>
    <row r="549" spans="2:36" ht="18.649999999999999" customHeight="1" thickTop="1" thickBot="1">
      <c r="B549" s="40">
        <f t="shared" ref="B549" si="1839">B542+$E$5</f>
        <v>0.93749999999999589</v>
      </c>
      <c r="D549" s="24">
        <v>1</v>
      </c>
      <c r="E549" s="25">
        <v>0</v>
      </c>
      <c r="F549" s="26">
        <v>0</v>
      </c>
      <c r="G549" s="27">
        <f t="shared" ref="G549" si="1840">-1/($E$8*$B549)</f>
        <v>-7.3260073260073586</v>
      </c>
      <c r="I549" s="24">
        <v>1</v>
      </c>
      <c r="J549" s="28">
        <v>0</v>
      </c>
      <c r="K549" s="26">
        <v>0</v>
      </c>
      <c r="L549" s="27">
        <v>0</v>
      </c>
      <c r="N549" s="24">
        <f t="shared" ref="N549" si="1841">D549*I549+F549*I552-E549*J549-G549*J552</f>
        <v>-2.0930634073698449</v>
      </c>
      <c r="O549" s="28">
        <f t="shared" ref="O549" si="1842">(D549*J549+E549*I549+F549*J552+G549*I552)</f>
        <v>0</v>
      </c>
      <c r="P549" s="26">
        <f t="shared" ref="P549" si="1843">D549*K549+F549*K552-E549*L549-G549*L552</f>
        <v>0</v>
      </c>
      <c r="Q549" s="27">
        <f t="shared" ref="Q549" si="1844">(D549*L549+E549*K549+F549*L552+G549*K552)</f>
        <v>-7.3260073260073586</v>
      </c>
      <c r="S549" s="24">
        <v>1</v>
      </c>
      <c r="T549" s="25">
        <v>0</v>
      </c>
      <c r="U549" s="26">
        <v>0</v>
      </c>
      <c r="V549" s="27">
        <f t="shared" ref="V549" si="1845">-1/($T$8*$B549)</f>
        <v>-7.3260073260073586</v>
      </c>
      <c r="X549" s="24">
        <f t="shared" ref="X549" si="1846">N549*S549+P549*S552-O549*T549-Q549*T552</f>
        <v>-2.0930634073698449</v>
      </c>
      <c r="Y549" s="28">
        <f t="shared" ref="Y549" si="1847">(N549*T549+O549*S549+P549*T552+Q549*S552)</f>
        <v>0</v>
      </c>
      <c r="Z549" s="26">
        <f t="shared" ref="Z549" si="1848">N549*U549+P549*U552-O549*V549-Q549*V552</f>
        <v>0</v>
      </c>
      <c r="AA549" s="27">
        <f t="shared" ref="AA549" si="1849">(N549*V549+O549*U549+P549*V552+Q549*U552)</f>
        <v>8.0077905301820493</v>
      </c>
      <c r="AB549" s="8"/>
      <c r="AC549" s="214">
        <f t="shared" ref="AC549" si="1850">20*LOG((2*$X$8)/(($X$8*X549+Z549+$Z$8*X552+Z552)^2+($X$8*Y549+AA549+$X$8*Y552+AA552)^2)^0.5)</f>
        <v>-12.733763030801867</v>
      </c>
      <c r="AE549" s="215">
        <f t="shared" ref="AE549" si="1851">((X549^2+Y549^2)/(X552^2+Y552^2))^0.5</f>
        <v>4.9574793131151322</v>
      </c>
      <c r="AF549" s="9"/>
      <c r="AG549" s="52"/>
      <c r="AH549" s="52"/>
      <c r="AI549" s="29"/>
      <c r="AJ549" s="29"/>
    </row>
    <row r="550" spans="2:36" ht="18.649999999999999" customHeight="1" thickBot="1">
      <c r="D550" s="30"/>
      <c r="G550" s="31"/>
      <c r="I550" s="30"/>
      <c r="K550" s="239" t="s">
        <v>15</v>
      </c>
      <c r="L550" s="240"/>
      <c r="N550" s="30"/>
      <c r="P550" s="239" t="s">
        <v>17</v>
      </c>
      <c r="Q550" s="240"/>
      <c r="S550" s="30"/>
      <c r="V550" s="31"/>
      <c r="X550" s="30"/>
      <c r="AA550" s="31"/>
      <c r="AE550" s="216"/>
      <c r="AF550" s="9"/>
      <c r="AG550" s="52"/>
      <c r="AH550" s="52"/>
      <c r="AI550" s="29"/>
      <c r="AJ550" s="29"/>
    </row>
    <row r="551" spans="2:36" ht="18.649999999999999" customHeight="1" thickBot="1">
      <c r="D551" s="235" t="s">
        <v>12</v>
      </c>
      <c r="E551" s="236"/>
      <c r="F551" s="237" t="s">
        <v>13</v>
      </c>
      <c r="G551" s="238"/>
      <c r="I551" s="235" t="s">
        <v>14</v>
      </c>
      <c r="J551" s="236"/>
      <c r="K551" s="241"/>
      <c r="L551" s="242"/>
      <c r="N551" s="235" t="s">
        <v>16</v>
      </c>
      <c r="O551" s="236"/>
      <c r="P551" s="241"/>
      <c r="Q551" s="242"/>
      <c r="S551" s="235" t="s">
        <v>12</v>
      </c>
      <c r="T551" s="236"/>
      <c r="U551" s="237" t="s">
        <v>13</v>
      </c>
      <c r="V551" s="238"/>
      <c r="X551" s="235" t="s">
        <v>16</v>
      </c>
      <c r="Y551" s="236"/>
      <c r="Z551" s="237" t="s">
        <v>17</v>
      </c>
      <c r="AA551" s="238"/>
      <c r="AB551" s="4"/>
      <c r="AC551" s="37" t="s">
        <v>71</v>
      </c>
      <c r="AE551" s="217" t="s">
        <v>72</v>
      </c>
      <c r="AF551" s="9"/>
      <c r="AG551" s="52"/>
      <c r="AH551" s="52"/>
      <c r="AI551" s="29"/>
      <c r="AJ551" s="29"/>
    </row>
    <row r="552" spans="2:36" ht="18.649999999999999" customHeight="1" thickTop="1" thickBot="1">
      <c r="D552" s="24">
        <v>0</v>
      </c>
      <c r="E552" s="28">
        <v>0</v>
      </c>
      <c r="F552" s="26">
        <v>1</v>
      </c>
      <c r="G552" s="27">
        <v>0</v>
      </c>
      <c r="I552" s="24">
        <v>0</v>
      </c>
      <c r="J552" s="28">
        <f t="shared" ref="J552" si="1852">IF(0=(1-$J$8*$K$8*$B549^2),0,-1*(1-$J$8*$K$8*$B549^2)/($B549*$K$8))</f>
        <v>-0.42220315510598194</v>
      </c>
      <c r="K552" s="26">
        <v>1</v>
      </c>
      <c r="L552" s="27">
        <v>0</v>
      </c>
      <c r="N552" s="24">
        <f t="shared" ref="N552" si="1853">D552*I549+F552*I552-E552*J549-G552*J552</f>
        <v>0</v>
      </c>
      <c r="O552" s="28">
        <f t="shared" ref="O552" si="1854">(D552*J549+E552*I549+F552*J552+G552*I552)</f>
        <v>-0.42220315510598194</v>
      </c>
      <c r="P552" s="26">
        <f t="shared" ref="P552" si="1855">D552*K549+F552*K552-E552*L549-G552*L552</f>
        <v>1</v>
      </c>
      <c r="Q552" s="27">
        <f t="shared" ref="Q552" si="1856">(D552*L549+E552*K549+F552*L552+G552*K552)</f>
        <v>0</v>
      </c>
      <c r="S552" s="24">
        <v>0</v>
      </c>
      <c r="T552" s="28">
        <v>0</v>
      </c>
      <c r="U552" s="26">
        <v>1</v>
      </c>
      <c r="V552" s="27">
        <v>0</v>
      </c>
      <c r="X552" s="24">
        <f t="shared" ref="X552" si="1857">N552*S549+P552*S552-O552*T549-Q552*T552</f>
        <v>0</v>
      </c>
      <c r="Y552" s="28">
        <f t="shared" ref="Y552" si="1858">(N552*T549+O552*S549+P552*T552+Q552*S552)</f>
        <v>-0.42220315510598194</v>
      </c>
      <c r="Z552" s="26">
        <f t="shared" ref="Z552" si="1859">N552*U549+P552*U552-O552*V549-Q552*V552</f>
        <v>-2.0930634073698449</v>
      </c>
      <c r="AA552" s="27">
        <f t="shared" ref="AA552" si="1860">(N552*V549+O552*U549+P552*V552+Q552*U552)</f>
        <v>0</v>
      </c>
      <c r="AB552" s="8"/>
      <c r="AC552" s="39">
        <f t="shared" ref="AC552" si="1861">(180/PI())*ATAN(-1*(($X$8*Y549+AA549+$X$8*Y552+AA552)/($X$8*X549+Z549+$X$8*X552+Z552)))</f>
        <v>61.107771791533224</v>
      </c>
      <c r="AE552" s="218">
        <f t="shared" ref="AE552" si="1862">20*LOG(((($X$8*X549+Z549-$X$8*Y552-Z552)^2+($X$8*Y549+AA549-$X$8*Y552-AA552)^2)/(($X$8*X549+Z549+$X$8*X552+Z552)^2+($X$8*Y549+AA549+$X$8*Y552+AA552)^2))^0.5)</f>
        <v>-0.22693796417065693</v>
      </c>
      <c r="AF552" s="9"/>
      <c r="AG552" s="52"/>
      <c r="AH552" s="52"/>
      <c r="AI552" s="29"/>
      <c r="AJ552" s="29"/>
    </row>
    <row r="553" spans="2:36" ht="18.649999999999999" customHeight="1">
      <c r="AE553" s="33"/>
      <c r="AG553" s="52"/>
      <c r="AH553" s="52"/>
    </row>
    <row r="554" spans="2:36" ht="18.649999999999999" customHeight="1" thickBot="1">
      <c r="E554" s="21" t="s">
        <v>0</v>
      </c>
      <c r="J554" s="21" t="s">
        <v>1</v>
      </c>
      <c r="O554" s="21" t="s">
        <v>2</v>
      </c>
      <c r="T554" s="21" t="s">
        <v>3</v>
      </c>
      <c r="Y554" s="21" t="s">
        <v>4</v>
      </c>
      <c r="AG554" s="52"/>
      <c r="AH554" s="52"/>
    </row>
    <row r="555" spans="2:36" ht="18.649999999999999" customHeight="1" thickBot="1">
      <c r="B555" s="20"/>
      <c r="D555" s="235" t="s">
        <v>6</v>
      </c>
      <c r="E555" s="236"/>
      <c r="F555" s="237" t="s">
        <v>7</v>
      </c>
      <c r="G555" s="238"/>
      <c r="I555" s="235" t="s">
        <v>8</v>
      </c>
      <c r="J555" s="236"/>
      <c r="K555" s="237" t="s">
        <v>9</v>
      </c>
      <c r="L555" s="238"/>
      <c r="N555" s="235" t="s">
        <v>10</v>
      </c>
      <c r="O555" s="236"/>
      <c r="P555" s="237" t="s">
        <v>11</v>
      </c>
      <c r="Q555" s="238"/>
      <c r="S555" s="235" t="s">
        <v>6</v>
      </c>
      <c r="T555" s="236"/>
      <c r="U555" s="237" t="s">
        <v>7</v>
      </c>
      <c r="V555" s="238"/>
      <c r="X555" s="235" t="s">
        <v>10</v>
      </c>
      <c r="Y555" s="236"/>
      <c r="Z555" s="237" t="s">
        <v>11</v>
      </c>
      <c r="AA555" s="238"/>
      <c r="AB555" s="4"/>
      <c r="AC555" s="212" t="s">
        <v>70</v>
      </c>
      <c r="AE555" s="213" t="s">
        <v>37</v>
      </c>
      <c r="AF555" s="9"/>
      <c r="AG555" s="52"/>
      <c r="AH555" s="52"/>
      <c r="AI555" s="29"/>
      <c r="AJ555" s="29"/>
    </row>
    <row r="556" spans="2:36" ht="18.649999999999999" customHeight="1" thickTop="1" thickBot="1">
      <c r="B556" s="40">
        <f t="shared" ref="B556" si="1863">B549+$E$5</f>
        <v>0.93799999999999584</v>
      </c>
      <c r="D556" s="24">
        <v>1</v>
      </c>
      <c r="E556" s="25">
        <v>0</v>
      </c>
      <c r="F556" s="26">
        <v>0</v>
      </c>
      <c r="G556" s="27">
        <f t="shared" ref="G556" si="1864">-1/($E$8*$B556)</f>
        <v>-7.3221022048314479</v>
      </c>
      <c r="I556" s="24">
        <v>1</v>
      </c>
      <c r="J556" s="28">
        <v>0</v>
      </c>
      <c r="K556" s="26">
        <v>0</v>
      </c>
      <c r="L556" s="27">
        <v>0</v>
      </c>
      <c r="N556" s="24">
        <f t="shared" ref="N556" si="1865">D556*I556+F556*I559-E556*J556-G556*J559</f>
        <v>-2.0834348469311874</v>
      </c>
      <c r="O556" s="28">
        <f t="shared" ref="O556" si="1866">(D556*J556+E556*I556+F556*J559+G556*I559)</f>
        <v>0</v>
      </c>
      <c r="P556" s="26">
        <f t="shared" ref="P556" si="1867">D556*K556+F556*K559-E556*L556-G556*L559</f>
        <v>0</v>
      </c>
      <c r="Q556" s="27">
        <f t="shared" ref="Q556" si="1868">(D556*L556+E556*K556+F556*L559+G556*K559)</f>
        <v>-7.3221022048314479</v>
      </c>
      <c r="S556" s="24">
        <v>1</v>
      </c>
      <c r="T556" s="25">
        <v>0</v>
      </c>
      <c r="U556" s="26">
        <v>0</v>
      </c>
      <c r="V556" s="27">
        <f t="shared" ref="V556" si="1869">-1/($T$8*$B556)</f>
        <v>-7.3221022048314479</v>
      </c>
      <c r="X556" s="24">
        <f t="shared" ref="X556" si="1870">N556*S556+P556*S559-O556*T556-Q556*T559</f>
        <v>-2.0834348469311874</v>
      </c>
      <c r="Y556" s="28">
        <f t="shared" ref="Y556" si="1871">(N556*T556+O556*S556+P556*T559+Q556*S559)</f>
        <v>0</v>
      </c>
      <c r="Z556" s="26">
        <f t="shared" ref="Z556" si="1872">N556*U556+P556*U559-O556*V556-Q556*V559</f>
        <v>0</v>
      </c>
      <c r="AA556" s="27">
        <f t="shared" ref="AA556" si="1873">(N556*V556+O556*U556+P556*V559+Q556*U559)</f>
        <v>7.9330206815060693</v>
      </c>
      <c r="AB556" s="8"/>
      <c r="AC556" s="214">
        <f t="shared" ref="AC556" si="1874">20*LOG((2*$X$8)/(($X$8*X556+Z556+$Z$8*X559+Z559)^2+($X$8*Y556+AA556+$X$8*Y559+AA559)^2)^0.5)</f>
        <v>-12.659466714944742</v>
      </c>
      <c r="AE556" s="215">
        <f t="shared" ref="AE556" si="1875">((X556^2+Y556^2)/(X559^2+Y559^2))^0.5</f>
        <v>4.9474445362516084</v>
      </c>
      <c r="AF556" s="9"/>
      <c r="AG556" s="52"/>
      <c r="AH556" s="52"/>
      <c r="AI556" s="29"/>
      <c r="AJ556" s="29"/>
    </row>
    <row r="557" spans="2:36" ht="18.649999999999999" customHeight="1" thickBot="1">
      <c r="D557" s="30"/>
      <c r="G557" s="31"/>
      <c r="I557" s="30"/>
      <c r="K557" s="239" t="s">
        <v>15</v>
      </c>
      <c r="L557" s="240"/>
      <c r="N557" s="30"/>
      <c r="P557" s="239" t="s">
        <v>17</v>
      </c>
      <c r="Q557" s="240"/>
      <c r="S557" s="30"/>
      <c r="V557" s="31"/>
      <c r="X557" s="30"/>
      <c r="AA557" s="31"/>
      <c r="AE557" s="216"/>
      <c r="AF557" s="9"/>
      <c r="AG557" s="52"/>
      <c r="AH557" s="52"/>
      <c r="AI557" s="29"/>
      <c r="AJ557" s="29"/>
    </row>
    <row r="558" spans="2:36" ht="18.649999999999999" customHeight="1" thickBot="1">
      <c r="D558" s="235" t="s">
        <v>12</v>
      </c>
      <c r="E558" s="236"/>
      <c r="F558" s="237" t="s">
        <v>13</v>
      </c>
      <c r="G558" s="238"/>
      <c r="I558" s="235" t="s">
        <v>14</v>
      </c>
      <c r="J558" s="236"/>
      <c r="K558" s="241"/>
      <c r="L558" s="242"/>
      <c r="N558" s="235" t="s">
        <v>16</v>
      </c>
      <c r="O558" s="236"/>
      <c r="P558" s="241"/>
      <c r="Q558" s="242"/>
      <c r="S558" s="235" t="s">
        <v>12</v>
      </c>
      <c r="T558" s="236"/>
      <c r="U558" s="237" t="s">
        <v>13</v>
      </c>
      <c r="V558" s="238"/>
      <c r="X558" s="235" t="s">
        <v>16</v>
      </c>
      <c r="Y558" s="236"/>
      <c r="Z558" s="237" t="s">
        <v>17</v>
      </c>
      <c r="AA558" s="238"/>
      <c r="AB558" s="4"/>
      <c r="AC558" s="37" t="s">
        <v>71</v>
      </c>
      <c r="AE558" s="217" t="s">
        <v>72</v>
      </c>
      <c r="AF558" s="9"/>
      <c r="AG558" s="52"/>
      <c r="AH558" s="52"/>
      <c r="AI558" s="29"/>
      <c r="AJ558" s="29"/>
    </row>
    <row r="559" spans="2:36" ht="18.649999999999999" customHeight="1" thickTop="1" thickBot="1">
      <c r="D559" s="24">
        <v>0</v>
      </c>
      <c r="E559" s="28">
        <v>0</v>
      </c>
      <c r="F559" s="26">
        <v>1</v>
      </c>
      <c r="G559" s="27">
        <v>0</v>
      </c>
      <c r="I559" s="24">
        <v>0</v>
      </c>
      <c r="J559" s="28">
        <f t="shared" ref="J559" si="1876">IF(0=(1-$J$8*$K$8*$B556^2),0,-1*(1-$J$8*$K$8*$B556^2)/($B556*$K$8))</f>
        <v>-0.4211133306629618</v>
      </c>
      <c r="K559" s="26">
        <v>1</v>
      </c>
      <c r="L559" s="27">
        <v>0</v>
      </c>
      <c r="N559" s="24">
        <f t="shared" ref="N559" si="1877">D559*I556+F559*I559-E559*J556-G559*J559</f>
        <v>0</v>
      </c>
      <c r="O559" s="28">
        <f t="shared" ref="O559" si="1878">(D559*J556+E559*I556+F559*J559+G559*I559)</f>
        <v>-0.4211133306629618</v>
      </c>
      <c r="P559" s="26">
        <f t="shared" ref="P559" si="1879">D559*K556+F559*K559-E559*L556-G559*L559</f>
        <v>1</v>
      </c>
      <c r="Q559" s="27">
        <f t="shared" ref="Q559" si="1880">(D559*L556+E559*K556+F559*L559+G559*K559)</f>
        <v>0</v>
      </c>
      <c r="S559" s="24">
        <v>0</v>
      </c>
      <c r="T559" s="28">
        <v>0</v>
      </c>
      <c r="U559" s="26">
        <v>1</v>
      </c>
      <c r="V559" s="27">
        <v>0</v>
      </c>
      <c r="X559" s="24">
        <f t="shared" ref="X559" si="1881">N559*S556+P559*S559-O559*T556-Q559*T559</f>
        <v>0</v>
      </c>
      <c r="Y559" s="28">
        <f t="shared" ref="Y559" si="1882">(N559*T556+O559*S556+P559*T559+Q559*S559)</f>
        <v>-0.4211133306629618</v>
      </c>
      <c r="Z559" s="26">
        <f t="shared" ref="Z559" si="1883">N559*U556+P559*U559-O559*V556-Q559*V559</f>
        <v>-2.0834348469311874</v>
      </c>
      <c r="AA559" s="27">
        <f t="shared" ref="AA559" si="1884">(N559*V556+O559*U556+P559*V559+Q559*U559)</f>
        <v>0</v>
      </c>
      <c r="AB559" s="8"/>
      <c r="AC559" s="39">
        <f t="shared" ref="AC559" si="1885">(180/PI())*ATAN(-1*(($X$8*Y556+AA556+$X$8*Y559+AA559)/($X$8*X556+Z556+$X$8*X559+Z559)))</f>
        <v>60.982782312430665</v>
      </c>
      <c r="AE559" s="218">
        <f t="shared" ref="AE559" si="1886">20*LOG(((($X$8*X556+Z556-$X$8*Y559-Z559)^2+($X$8*Y556+AA556-$X$8*Y559-AA559)^2)/(($X$8*X556+Z556+$X$8*X559+Z559)^2+($X$8*Y556+AA556+$X$8*Y559+AA559)^2))^0.5)</f>
        <v>-0.23101669087263713</v>
      </c>
      <c r="AF559" s="9"/>
      <c r="AG559" s="52"/>
      <c r="AH559" s="52"/>
      <c r="AI559" s="29"/>
      <c r="AJ559" s="29"/>
    </row>
    <row r="560" spans="2:36" ht="18.649999999999999" customHeight="1">
      <c r="AE560" s="33"/>
      <c r="AG560" s="52"/>
      <c r="AH560" s="52"/>
    </row>
    <row r="561" spans="2:36" ht="18.649999999999999" customHeight="1" thickBot="1">
      <c r="E561" s="21" t="s">
        <v>0</v>
      </c>
      <c r="J561" s="21" t="s">
        <v>1</v>
      </c>
      <c r="O561" s="21" t="s">
        <v>2</v>
      </c>
      <c r="T561" s="21" t="s">
        <v>3</v>
      </c>
      <c r="Y561" s="21" t="s">
        <v>4</v>
      </c>
      <c r="AG561" s="52"/>
      <c r="AH561" s="52"/>
    </row>
    <row r="562" spans="2:36" ht="18.649999999999999" customHeight="1" thickBot="1">
      <c r="B562" s="20"/>
      <c r="D562" s="235" t="s">
        <v>6</v>
      </c>
      <c r="E562" s="236"/>
      <c r="F562" s="237" t="s">
        <v>7</v>
      </c>
      <c r="G562" s="238"/>
      <c r="I562" s="235" t="s">
        <v>8</v>
      </c>
      <c r="J562" s="236"/>
      <c r="K562" s="237" t="s">
        <v>9</v>
      </c>
      <c r="L562" s="238"/>
      <c r="N562" s="235" t="s">
        <v>10</v>
      </c>
      <c r="O562" s="236"/>
      <c r="P562" s="237" t="s">
        <v>11</v>
      </c>
      <c r="Q562" s="238"/>
      <c r="S562" s="235" t="s">
        <v>6</v>
      </c>
      <c r="T562" s="236"/>
      <c r="U562" s="237" t="s">
        <v>7</v>
      </c>
      <c r="V562" s="238"/>
      <c r="X562" s="235" t="s">
        <v>10</v>
      </c>
      <c r="Y562" s="236"/>
      <c r="Z562" s="237" t="s">
        <v>11</v>
      </c>
      <c r="AA562" s="238"/>
      <c r="AB562" s="4"/>
      <c r="AC562" s="212" t="s">
        <v>70</v>
      </c>
      <c r="AE562" s="213" t="s">
        <v>37</v>
      </c>
      <c r="AF562" s="9"/>
      <c r="AG562" s="52"/>
      <c r="AH562" s="52"/>
      <c r="AI562" s="29"/>
      <c r="AJ562" s="29"/>
    </row>
    <row r="563" spans="2:36" ht="18.649999999999999" customHeight="1" thickTop="1" thickBot="1">
      <c r="B563" s="40">
        <f t="shared" ref="B563" si="1887">B556+$E$5</f>
        <v>0.93849999999999578</v>
      </c>
      <c r="D563" s="24">
        <v>1</v>
      </c>
      <c r="E563" s="25">
        <v>0</v>
      </c>
      <c r="F563" s="26">
        <v>0</v>
      </c>
      <c r="G563" s="27">
        <f t="shared" ref="G563" si="1888">-1/($E$8*$B563)</f>
        <v>-7.3182012446796998</v>
      </c>
      <c r="I563" s="24">
        <v>1</v>
      </c>
      <c r="J563" s="28">
        <v>0</v>
      </c>
      <c r="K563" s="26">
        <v>0</v>
      </c>
      <c r="L563" s="27">
        <v>0</v>
      </c>
      <c r="N563" s="24">
        <f t="shared" ref="N563" si="1889">D563*I563+F563*I566-E563*J563-G563*J566</f>
        <v>-2.0738216716741982</v>
      </c>
      <c r="O563" s="28">
        <f t="shared" ref="O563" si="1890">(D563*J563+E563*I563+F563*J566+G563*I566)</f>
        <v>0</v>
      </c>
      <c r="P563" s="26">
        <f t="shared" ref="P563" si="1891">D563*K563+F563*K566-E563*L563-G563*L566</f>
        <v>0</v>
      </c>
      <c r="Q563" s="27">
        <f t="shared" ref="Q563" si="1892">(D563*L563+E563*K563+F563*L566+G563*K566)</f>
        <v>-7.3182012446796998</v>
      </c>
      <c r="S563" s="24">
        <v>1</v>
      </c>
      <c r="T563" s="25">
        <v>0</v>
      </c>
      <c r="U563" s="26">
        <v>0</v>
      </c>
      <c r="V563" s="27">
        <f t="shared" ref="V563" si="1893">-1/($T$8*$B563)</f>
        <v>-7.3182012446796998</v>
      </c>
      <c r="X563" s="24">
        <f t="shared" ref="X563" si="1894">N563*S563+P563*S566-O563*T563-Q563*T566</f>
        <v>-2.0738216716741982</v>
      </c>
      <c r="Y563" s="28">
        <f t="shared" ref="Y563" si="1895">(N563*T563+O563*S563+P563*T566+Q563*S566)</f>
        <v>0</v>
      </c>
      <c r="Z563" s="26">
        <f t="shared" ref="Z563" si="1896">N563*U563+P563*U566-O563*V563-Q563*V566</f>
        <v>0</v>
      </c>
      <c r="AA563" s="27">
        <f t="shared" ref="AA563" si="1897">(N563*V563+O563*U563+P563*V566+Q563*U566)</f>
        <v>7.8584430942101529</v>
      </c>
      <c r="AB563" s="8"/>
      <c r="AC563" s="214">
        <f t="shared" ref="AC563" si="1898">20*LOG((2*$X$8)/(($X$8*X563+Z563+$Z$8*X566+Z566)^2+($X$8*Y563+AA563+$X$8*Y566+AA566)^2)^0.5)</f>
        <v>-12.584757739809469</v>
      </c>
      <c r="AE563" s="215">
        <f t="shared" ref="AE563" si="1899">((X563^2+Y563^2)/(X566^2+Y566^2))^0.5</f>
        <v>4.9373860815496462</v>
      </c>
      <c r="AF563" s="9"/>
      <c r="AG563" s="29"/>
      <c r="AH563" s="29"/>
      <c r="AI563" s="29"/>
      <c r="AJ563" s="29"/>
    </row>
    <row r="564" spans="2:36" ht="18.649999999999999" customHeight="1" thickBot="1">
      <c r="D564" s="30"/>
      <c r="G564" s="31"/>
      <c r="I564" s="30"/>
      <c r="K564" s="239" t="s">
        <v>15</v>
      </c>
      <c r="L564" s="240"/>
      <c r="N564" s="30"/>
      <c r="P564" s="239" t="s">
        <v>17</v>
      </c>
      <c r="Q564" s="240"/>
      <c r="S564" s="30"/>
      <c r="V564" s="31"/>
      <c r="X564" s="30"/>
      <c r="AA564" s="31"/>
      <c r="AE564" s="216"/>
      <c r="AF564" s="9"/>
      <c r="AG564" s="29"/>
      <c r="AH564" s="29"/>
      <c r="AI564" s="29"/>
      <c r="AJ564" s="29"/>
    </row>
    <row r="565" spans="2:36" ht="18.649999999999999" customHeight="1" thickBot="1">
      <c r="D565" s="235" t="s">
        <v>12</v>
      </c>
      <c r="E565" s="236"/>
      <c r="F565" s="237" t="s">
        <v>13</v>
      </c>
      <c r="G565" s="238"/>
      <c r="I565" s="235" t="s">
        <v>14</v>
      </c>
      <c r="J565" s="236"/>
      <c r="K565" s="241"/>
      <c r="L565" s="242"/>
      <c r="N565" s="235" t="s">
        <v>16</v>
      </c>
      <c r="O565" s="236"/>
      <c r="P565" s="241"/>
      <c r="Q565" s="242"/>
      <c r="S565" s="235" t="s">
        <v>12</v>
      </c>
      <c r="T565" s="236"/>
      <c r="U565" s="237" t="s">
        <v>13</v>
      </c>
      <c r="V565" s="238"/>
      <c r="X565" s="235" t="s">
        <v>16</v>
      </c>
      <c r="Y565" s="236"/>
      <c r="Z565" s="237" t="s">
        <v>17</v>
      </c>
      <c r="AA565" s="238"/>
      <c r="AB565" s="4"/>
      <c r="AC565" s="37" t="s">
        <v>71</v>
      </c>
      <c r="AE565" s="217" t="s">
        <v>72</v>
      </c>
      <c r="AF565" s="9"/>
      <c r="AG565" s="29"/>
      <c r="AH565" s="29"/>
      <c r="AI565" s="29"/>
      <c r="AJ565" s="29"/>
    </row>
    <row r="566" spans="2:36" ht="18.649999999999999" customHeight="1" thickTop="1" thickBot="1">
      <c r="D566" s="24">
        <v>0</v>
      </c>
      <c r="E566" s="28">
        <v>0</v>
      </c>
      <c r="F566" s="26">
        <v>1</v>
      </c>
      <c r="G566" s="27">
        <v>0</v>
      </c>
      <c r="I566" s="24">
        <v>0</v>
      </c>
      <c r="J566" s="28">
        <f t="shared" ref="J566" si="1900">IF(0=(1-$J$8*$K$8*$B563^2),0,-1*(1-$J$8*$K$8*$B563^2)/($B563*$K$8))</f>
        <v>-0.42002420661892198</v>
      </c>
      <c r="K566" s="26">
        <v>1</v>
      </c>
      <c r="L566" s="27">
        <v>0</v>
      </c>
      <c r="N566" s="24">
        <f t="shared" ref="N566" si="1901">D566*I563+F566*I566-E566*J563-G566*J566</f>
        <v>0</v>
      </c>
      <c r="O566" s="28">
        <f t="shared" ref="O566" si="1902">(D566*J563+E566*I563+F566*J566+G566*I566)</f>
        <v>-0.42002420661892198</v>
      </c>
      <c r="P566" s="26">
        <f t="shared" ref="P566" si="1903">D566*K563+F566*K566-E566*L563-G566*L566</f>
        <v>1</v>
      </c>
      <c r="Q566" s="27">
        <f t="shared" ref="Q566" si="1904">(D566*L563+E566*K563+F566*L566+G566*K566)</f>
        <v>0</v>
      </c>
      <c r="S566" s="24">
        <v>0</v>
      </c>
      <c r="T566" s="28">
        <v>0</v>
      </c>
      <c r="U566" s="26">
        <v>1</v>
      </c>
      <c r="V566" s="27">
        <v>0</v>
      </c>
      <c r="X566" s="24">
        <f t="shared" ref="X566" si="1905">N566*S563+P566*S566-O566*T563-Q566*T566</f>
        <v>0</v>
      </c>
      <c r="Y566" s="28">
        <f t="shared" ref="Y566" si="1906">(N566*T563+O566*S563+P566*T566+Q566*S566)</f>
        <v>-0.42002420661892198</v>
      </c>
      <c r="Z566" s="26">
        <f t="shared" ref="Z566" si="1907">N566*U563+P566*U566-O566*V563-Q566*V566</f>
        <v>-2.0738216716741982</v>
      </c>
      <c r="AA566" s="27">
        <f t="shared" ref="AA566" si="1908">(N566*V563+O566*U563+P566*V566+Q566*U566)</f>
        <v>0</v>
      </c>
      <c r="AB566" s="8"/>
      <c r="AC566" s="39">
        <f t="shared" ref="AC566" si="1909">(180/PI())*ATAN(-1*(($X$8*Y563+AA563+$X$8*Y566+AA566)/($X$8*X563+Z563+$X$8*X566+Z566)))</f>
        <v>60.856074259684981</v>
      </c>
      <c r="AE566" s="218">
        <f t="shared" ref="AE566" si="1910">20*LOG(((($X$8*X563+Z563-$X$8*Y566-Z566)^2+($X$8*Y563+AA563-$X$8*Y566-AA566)^2)/(($X$8*X563+Z563+$X$8*X566+Z566)^2+($X$8*Y563+AA563+$X$8*Y566+AA566)^2))^0.5)</f>
        <v>-0.23519348877439589</v>
      </c>
      <c r="AF566" s="9"/>
      <c r="AG566" s="29"/>
      <c r="AH566" s="29"/>
      <c r="AI566" s="29"/>
      <c r="AJ566" s="29"/>
    </row>
    <row r="567" spans="2:36" ht="18.649999999999999" customHeight="1">
      <c r="AE567" s="33"/>
    </row>
    <row r="568" spans="2:36" ht="18.649999999999999" customHeight="1" thickBot="1">
      <c r="E568" s="21" t="s">
        <v>0</v>
      </c>
      <c r="J568" s="21" t="s">
        <v>1</v>
      </c>
      <c r="O568" s="21" t="s">
        <v>2</v>
      </c>
      <c r="T568" s="21" t="s">
        <v>3</v>
      </c>
      <c r="Y568" s="21" t="s">
        <v>4</v>
      </c>
    </row>
    <row r="569" spans="2:36" ht="18.649999999999999" customHeight="1" thickBot="1">
      <c r="B569" s="20"/>
      <c r="D569" s="235" t="s">
        <v>6</v>
      </c>
      <c r="E569" s="236"/>
      <c r="F569" s="237" t="s">
        <v>7</v>
      </c>
      <c r="G569" s="238"/>
      <c r="I569" s="235" t="s">
        <v>8</v>
      </c>
      <c r="J569" s="236"/>
      <c r="K569" s="237" t="s">
        <v>9</v>
      </c>
      <c r="L569" s="238"/>
      <c r="N569" s="235" t="s">
        <v>10</v>
      </c>
      <c r="O569" s="236"/>
      <c r="P569" s="237" t="s">
        <v>11</v>
      </c>
      <c r="Q569" s="238"/>
      <c r="S569" s="235" t="s">
        <v>6</v>
      </c>
      <c r="T569" s="236"/>
      <c r="U569" s="237" t="s">
        <v>7</v>
      </c>
      <c r="V569" s="238"/>
      <c r="X569" s="235" t="s">
        <v>10</v>
      </c>
      <c r="Y569" s="236"/>
      <c r="Z569" s="237" t="s">
        <v>11</v>
      </c>
      <c r="AA569" s="238"/>
      <c r="AB569" s="4"/>
      <c r="AC569" s="212" t="s">
        <v>70</v>
      </c>
      <c r="AE569" s="213" t="s">
        <v>37</v>
      </c>
      <c r="AF569" s="9"/>
      <c r="AG569" s="29"/>
      <c r="AH569" s="29"/>
      <c r="AI569" s="29"/>
      <c r="AJ569" s="29"/>
    </row>
    <row r="570" spans="2:36" ht="18.649999999999999" customHeight="1" thickTop="1" thickBot="1">
      <c r="B570" s="40">
        <f t="shared" ref="B570" si="1911">B563+$E$5</f>
        <v>0.93899999999999573</v>
      </c>
      <c r="D570" s="24">
        <v>1</v>
      </c>
      <c r="E570" s="25">
        <v>0</v>
      </c>
      <c r="F570" s="26">
        <v>0</v>
      </c>
      <c r="G570" s="27">
        <f t="shared" ref="G570" si="1912">-1/($E$8*$B570)</f>
        <v>-7.3143044389051113</v>
      </c>
      <c r="I570" s="24">
        <v>1</v>
      </c>
      <c r="J570" s="28">
        <v>0</v>
      </c>
      <c r="K570" s="26">
        <v>0</v>
      </c>
      <c r="L570" s="27">
        <v>0</v>
      </c>
      <c r="N570" s="24">
        <f t="shared" ref="N570" si="1913">D570*I570+F570*I573-E570*J570-G570*J573</f>
        <v>-2.0642238488383144</v>
      </c>
      <c r="O570" s="28">
        <f t="shared" ref="O570" si="1914">(D570*J570+E570*I570+F570*J573+G570*I573)</f>
        <v>0</v>
      </c>
      <c r="P570" s="26">
        <f t="shared" ref="P570" si="1915">D570*K570+F570*K573-E570*L570-G570*L573</f>
        <v>0</v>
      </c>
      <c r="Q570" s="27">
        <f t="shared" ref="Q570" si="1916">(D570*L570+E570*K570+F570*L573+G570*K573)</f>
        <v>-7.3143044389051113</v>
      </c>
      <c r="S570" s="24">
        <v>1</v>
      </c>
      <c r="T570" s="25">
        <v>0</v>
      </c>
      <c r="U570" s="26">
        <v>0</v>
      </c>
      <c r="V570" s="27">
        <f t="shared" ref="V570" si="1917">-1/($T$8*$B570)</f>
        <v>-7.3143044389051113</v>
      </c>
      <c r="X570" s="24">
        <f t="shared" ref="X570" si="1918">N570*S570+P570*S573-O570*T570-Q570*T573</f>
        <v>-2.0642238488383144</v>
      </c>
      <c r="Y570" s="28">
        <f t="shared" ref="Y570" si="1919">(N570*T570+O570*S570+P570*T573+Q570*S573)</f>
        <v>0</v>
      </c>
      <c r="Z570" s="26">
        <f t="shared" ref="Z570" si="1920">N570*U570+P570*U573-O570*V570-Q570*V573</f>
        <v>0</v>
      </c>
      <c r="AA570" s="27">
        <f t="shared" ref="AA570" si="1921">(N570*V570+O570*U570+P570*V573+Q570*U573)</f>
        <v>7.7840572215467656</v>
      </c>
      <c r="AB570" s="8"/>
      <c r="AC570" s="214">
        <f t="shared" ref="AC570" si="1922">20*LOG((2*$X$8)/(($X$8*X570+Z570+$Z$8*X573+Z573)^2+($X$8*Y570+AA570+$X$8*Y573+AA573)^2)^0.5)</f>
        <v>-12.50963105354138</v>
      </c>
      <c r="AE570" s="215">
        <f t="shared" ref="AE570" si="1923">((X570^2+Y570^2)/(X573^2+Y573^2))^0.5</f>
        <v>4.9273037497491758</v>
      </c>
      <c r="AF570" s="9"/>
      <c r="AG570" s="29"/>
      <c r="AH570" s="29"/>
      <c r="AI570" s="29"/>
      <c r="AJ570" s="29"/>
    </row>
    <row r="571" spans="2:36" ht="18.649999999999999" customHeight="1" thickBot="1">
      <c r="D571" s="30"/>
      <c r="G571" s="31"/>
      <c r="I571" s="30"/>
      <c r="K571" s="239" t="s">
        <v>15</v>
      </c>
      <c r="L571" s="240"/>
      <c r="N571" s="30"/>
      <c r="P571" s="239" t="s">
        <v>17</v>
      </c>
      <c r="Q571" s="240"/>
      <c r="S571" s="30"/>
      <c r="V571" s="31"/>
      <c r="X571" s="30"/>
      <c r="AA571" s="31"/>
      <c r="AE571" s="216"/>
      <c r="AF571" s="9"/>
      <c r="AG571" s="29"/>
      <c r="AH571" s="29"/>
      <c r="AI571" s="29"/>
      <c r="AJ571" s="29"/>
    </row>
    <row r="572" spans="2:36" ht="18.649999999999999" customHeight="1" thickBot="1">
      <c r="D572" s="235" t="s">
        <v>12</v>
      </c>
      <c r="E572" s="236"/>
      <c r="F572" s="237" t="s">
        <v>13</v>
      </c>
      <c r="G572" s="238"/>
      <c r="I572" s="235" t="s">
        <v>14</v>
      </c>
      <c r="J572" s="236"/>
      <c r="K572" s="241"/>
      <c r="L572" s="242"/>
      <c r="N572" s="235" t="s">
        <v>16</v>
      </c>
      <c r="O572" s="236"/>
      <c r="P572" s="241"/>
      <c r="Q572" s="242"/>
      <c r="S572" s="235" t="s">
        <v>12</v>
      </c>
      <c r="T572" s="236"/>
      <c r="U572" s="237" t="s">
        <v>13</v>
      </c>
      <c r="V572" s="238"/>
      <c r="X572" s="235" t="s">
        <v>16</v>
      </c>
      <c r="Y572" s="236"/>
      <c r="Z572" s="237" t="s">
        <v>17</v>
      </c>
      <c r="AA572" s="238"/>
      <c r="AB572" s="4"/>
      <c r="AC572" s="37" t="s">
        <v>71</v>
      </c>
      <c r="AE572" s="217" t="s">
        <v>72</v>
      </c>
      <c r="AF572" s="9"/>
      <c r="AG572" s="29"/>
      <c r="AH572" s="29"/>
      <c r="AI572" s="29"/>
      <c r="AJ572" s="29"/>
    </row>
    <row r="573" spans="2:36" ht="18.649999999999999" customHeight="1" thickTop="1" thickBot="1">
      <c r="D573" s="24">
        <v>0</v>
      </c>
      <c r="E573" s="28">
        <v>0</v>
      </c>
      <c r="F573" s="26">
        <v>1</v>
      </c>
      <c r="G573" s="27">
        <v>0</v>
      </c>
      <c r="I573" s="24">
        <v>0</v>
      </c>
      <c r="J573" s="28">
        <f t="shared" ref="J573" si="1924">IF(0=(1-$J$8*$K$8*$B570^2),0,-1*(1-$J$8*$K$8*$B570^2)/($B570*$K$8))</f>
        <v>-0.41893578185501429</v>
      </c>
      <c r="K573" s="26">
        <v>1</v>
      </c>
      <c r="L573" s="27">
        <v>0</v>
      </c>
      <c r="N573" s="24">
        <f t="shared" ref="N573" si="1925">D573*I570+F573*I573-E573*J570-G573*J573</f>
        <v>0</v>
      </c>
      <c r="O573" s="28">
        <f t="shared" ref="O573" si="1926">(D573*J570+E573*I570+F573*J573+G573*I573)</f>
        <v>-0.41893578185501429</v>
      </c>
      <c r="P573" s="26">
        <f t="shared" ref="P573" si="1927">D573*K570+F573*K573-E573*L570-G573*L573</f>
        <v>1</v>
      </c>
      <c r="Q573" s="27">
        <f t="shared" ref="Q573" si="1928">(D573*L570+E573*K570+F573*L573+G573*K573)</f>
        <v>0</v>
      </c>
      <c r="S573" s="24">
        <v>0</v>
      </c>
      <c r="T573" s="28">
        <v>0</v>
      </c>
      <c r="U573" s="26">
        <v>1</v>
      </c>
      <c r="V573" s="27">
        <v>0</v>
      </c>
      <c r="X573" s="24">
        <f t="shared" ref="X573" si="1929">N573*S570+P573*S573-O573*T570-Q573*T573</f>
        <v>0</v>
      </c>
      <c r="Y573" s="28">
        <f t="shared" ref="Y573" si="1930">(N573*T570+O573*S570+P573*T573+Q573*S573)</f>
        <v>-0.41893578185501429</v>
      </c>
      <c r="Z573" s="26">
        <f t="shared" ref="Z573" si="1931">N573*U570+P573*U573-O573*V570-Q573*V573</f>
        <v>-2.0642238488383144</v>
      </c>
      <c r="AA573" s="27">
        <f t="shared" ref="AA573" si="1932">(N573*V570+O573*U570+P573*V573+Q573*U573)</f>
        <v>0</v>
      </c>
      <c r="AB573" s="8"/>
      <c r="AC573" s="39">
        <f t="shared" ref="AC573" si="1933">(180/PI())*ATAN(-1*(($X$8*Y570+AA570+$X$8*Y573+AA573)/($X$8*X570+Z570+$X$8*X573+Z573)))</f>
        <v>60.727610753239482</v>
      </c>
      <c r="AE573" s="218">
        <f t="shared" ref="AE573" si="1934">20*LOG(((($X$8*X570+Z570-$X$8*Y573-Z573)^2+($X$8*Y570+AA570-$X$8*Y573-AA573)^2)/(($X$8*X570+Z570+$X$8*X573+Z573)^2+($X$8*Y570+AA570+$X$8*Y573+AA573)^2))^0.5)</f>
        <v>-0.23947137892091136</v>
      </c>
      <c r="AF573" s="9"/>
      <c r="AG573" s="29"/>
      <c r="AH573" s="29"/>
      <c r="AI573" s="29"/>
      <c r="AJ573" s="29"/>
    </row>
    <row r="574" spans="2:36" ht="18.649999999999999" customHeight="1">
      <c r="AE574" s="33"/>
    </row>
    <row r="575" spans="2:36" ht="18.649999999999999" customHeight="1" thickBot="1">
      <c r="E575" s="21" t="s">
        <v>0</v>
      </c>
      <c r="J575" s="21" t="s">
        <v>1</v>
      </c>
      <c r="O575" s="21" t="s">
        <v>2</v>
      </c>
      <c r="T575" s="21" t="s">
        <v>3</v>
      </c>
      <c r="Y575" s="21" t="s">
        <v>4</v>
      </c>
    </row>
    <row r="576" spans="2:36" ht="18.649999999999999" customHeight="1" thickBot="1">
      <c r="B576" s="20"/>
      <c r="D576" s="235" t="s">
        <v>6</v>
      </c>
      <c r="E576" s="236"/>
      <c r="F576" s="237" t="s">
        <v>7</v>
      </c>
      <c r="G576" s="238"/>
      <c r="I576" s="235" t="s">
        <v>8</v>
      </c>
      <c r="J576" s="236"/>
      <c r="K576" s="237" t="s">
        <v>9</v>
      </c>
      <c r="L576" s="238"/>
      <c r="N576" s="235" t="s">
        <v>10</v>
      </c>
      <c r="O576" s="236"/>
      <c r="P576" s="237" t="s">
        <v>11</v>
      </c>
      <c r="Q576" s="238"/>
      <c r="S576" s="235" t="s">
        <v>6</v>
      </c>
      <c r="T576" s="236"/>
      <c r="U576" s="237" t="s">
        <v>7</v>
      </c>
      <c r="V576" s="238"/>
      <c r="X576" s="235" t="s">
        <v>10</v>
      </c>
      <c r="Y576" s="236"/>
      <c r="Z576" s="237" t="s">
        <v>11</v>
      </c>
      <c r="AA576" s="238"/>
      <c r="AB576" s="4"/>
      <c r="AC576" s="212" t="s">
        <v>70</v>
      </c>
      <c r="AE576" s="213" t="s">
        <v>37</v>
      </c>
      <c r="AF576" s="9"/>
      <c r="AG576" s="29"/>
      <c r="AH576" s="29"/>
      <c r="AI576" s="29"/>
      <c r="AJ576" s="29"/>
    </row>
    <row r="577" spans="2:36" ht="18.649999999999999" customHeight="1" thickTop="1" thickBot="1">
      <c r="B577" s="40">
        <f t="shared" ref="B577" si="1935">B570+$E$5</f>
        <v>0.93949999999999567</v>
      </c>
      <c r="D577" s="24">
        <v>1</v>
      </c>
      <c r="E577" s="25">
        <v>0</v>
      </c>
      <c r="F577" s="26">
        <v>0</v>
      </c>
      <c r="G577" s="27">
        <f t="shared" ref="G577" si="1936">-1/($E$8*$B577)</f>
        <v>-7.3104117808748272</v>
      </c>
      <c r="I577" s="24">
        <v>1</v>
      </c>
      <c r="J577" s="28">
        <v>0</v>
      </c>
      <c r="K577" s="26">
        <v>0</v>
      </c>
      <c r="L577" s="27">
        <v>0</v>
      </c>
      <c r="N577" s="24">
        <f t="shared" ref="N577" si="1937">D577*I577+F577*I580-E577*J577-G577*J580</f>
        <v>-2.0546413457501234</v>
      </c>
      <c r="O577" s="28">
        <f t="shared" ref="O577" si="1938">(D577*J577+E577*I577+F577*J580+G577*I580)</f>
        <v>0</v>
      </c>
      <c r="P577" s="26">
        <f t="shared" ref="P577" si="1939">D577*K577+F577*K580-E577*L577-G577*L580</f>
        <v>0</v>
      </c>
      <c r="Q577" s="27">
        <f t="shared" ref="Q577" si="1940">(D577*L577+E577*K577+F577*L580+G577*K580)</f>
        <v>-7.3104117808748272</v>
      </c>
      <c r="S577" s="24">
        <v>1</v>
      </c>
      <c r="T577" s="25">
        <v>0</v>
      </c>
      <c r="U577" s="26">
        <v>0</v>
      </c>
      <c r="V577" s="27">
        <f t="shared" ref="V577" si="1941">-1/($T$8*$B577)</f>
        <v>-7.3104117808748272</v>
      </c>
      <c r="X577" s="24">
        <f t="shared" ref="X577" si="1942">N577*S577+P577*S580-O577*T577-Q577*T580</f>
        <v>-2.0546413457501234</v>
      </c>
      <c r="Y577" s="28">
        <f t="shared" ref="Y577" si="1943">(N577*T577+O577*S577+P577*T580+Q577*S580)</f>
        <v>0</v>
      </c>
      <c r="Z577" s="26">
        <f t="shared" ref="Z577" si="1944">N577*U577+P577*U580-O577*V577-Q577*V580</f>
        <v>0</v>
      </c>
      <c r="AA577" s="27">
        <f t="shared" ref="AA577" si="1945">(N577*V577+O577*U577+P577*V580+Q577*U580)</f>
        <v>7.7098625185693832</v>
      </c>
      <c r="AB577" s="8"/>
      <c r="AC577" s="214">
        <f t="shared" ref="AC577" si="1946">20*LOG((2*$X$8)/(($X$8*X577+Z577+$Z$8*X580+Z580)^2+($X$8*Y577+AA577+$X$8*Y580+AA580)^2)^0.5)</f>
        <v>-12.434081528696272</v>
      </c>
      <c r="AE577" s="215">
        <f t="shared" ref="AE577" si="1947">((X577^2+Y577^2)/(X580^2+Y580^2))^0.5</f>
        <v>4.9171973398257354</v>
      </c>
      <c r="AF577" s="9"/>
      <c r="AG577" s="29"/>
      <c r="AH577" s="29"/>
      <c r="AI577" s="29"/>
      <c r="AJ577" s="29"/>
    </row>
    <row r="578" spans="2:36" ht="18.649999999999999" customHeight="1" thickBot="1">
      <c r="D578" s="30"/>
      <c r="G578" s="31"/>
      <c r="I578" s="30"/>
      <c r="K578" s="239" t="s">
        <v>15</v>
      </c>
      <c r="L578" s="240"/>
      <c r="N578" s="30"/>
      <c r="P578" s="239" t="s">
        <v>17</v>
      </c>
      <c r="Q578" s="240"/>
      <c r="S578" s="30"/>
      <c r="V578" s="31"/>
      <c r="X578" s="30"/>
      <c r="AA578" s="31"/>
      <c r="AE578" s="216"/>
      <c r="AF578" s="9"/>
      <c r="AG578" s="29"/>
      <c r="AH578" s="29"/>
      <c r="AI578" s="29"/>
      <c r="AJ578" s="29"/>
    </row>
    <row r="579" spans="2:36" ht="18.649999999999999" customHeight="1" thickBot="1">
      <c r="D579" s="235" t="s">
        <v>12</v>
      </c>
      <c r="E579" s="236"/>
      <c r="F579" s="237" t="s">
        <v>13</v>
      </c>
      <c r="G579" s="238"/>
      <c r="I579" s="235" t="s">
        <v>14</v>
      </c>
      <c r="J579" s="236"/>
      <c r="K579" s="241"/>
      <c r="L579" s="242"/>
      <c r="N579" s="235" t="s">
        <v>16</v>
      </c>
      <c r="O579" s="236"/>
      <c r="P579" s="241"/>
      <c r="Q579" s="242"/>
      <c r="S579" s="235" t="s">
        <v>12</v>
      </c>
      <c r="T579" s="236"/>
      <c r="U579" s="237" t="s">
        <v>13</v>
      </c>
      <c r="V579" s="238"/>
      <c r="X579" s="235" t="s">
        <v>16</v>
      </c>
      <c r="Y579" s="236"/>
      <c r="Z579" s="237" t="s">
        <v>17</v>
      </c>
      <c r="AA579" s="238"/>
      <c r="AB579" s="4"/>
      <c r="AC579" s="37" t="s">
        <v>71</v>
      </c>
      <c r="AE579" s="217" t="s">
        <v>72</v>
      </c>
      <c r="AF579" s="9"/>
      <c r="AG579" s="29"/>
      <c r="AH579" s="29"/>
      <c r="AI579" s="29"/>
      <c r="AJ579" s="29"/>
    </row>
    <row r="580" spans="2:36" ht="18.649999999999999" customHeight="1" thickTop="1" thickBot="1">
      <c r="D580" s="24">
        <v>0</v>
      </c>
      <c r="E580" s="28">
        <v>0</v>
      </c>
      <c r="F580" s="26">
        <v>1</v>
      </c>
      <c r="G580" s="27">
        <v>0</v>
      </c>
      <c r="I580" s="24">
        <v>0</v>
      </c>
      <c r="J580" s="28">
        <f t="shared" ref="J580" si="1948">IF(0=(1-$J$8*$K$8*$B577^2),0,-1*(1-$J$8*$K$8*$B577^2)/($B577*$K$8))</f>
        <v>-0.41784805525477231</v>
      </c>
      <c r="K580" s="26">
        <v>1</v>
      </c>
      <c r="L580" s="27">
        <v>0</v>
      </c>
      <c r="N580" s="24">
        <f t="shared" ref="N580" si="1949">D580*I577+F580*I580-E580*J577-G580*J580</f>
        <v>0</v>
      </c>
      <c r="O580" s="28">
        <f t="shared" ref="O580" si="1950">(D580*J577+E580*I577+F580*J580+G580*I580)</f>
        <v>-0.41784805525477231</v>
      </c>
      <c r="P580" s="26">
        <f t="shared" ref="P580" si="1951">D580*K577+F580*K580-E580*L577-G580*L580</f>
        <v>1</v>
      </c>
      <c r="Q580" s="27">
        <f t="shared" ref="Q580" si="1952">(D580*L577+E580*K577+F580*L580+G580*K580)</f>
        <v>0</v>
      </c>
      <c r="S580" s="24">
        <v>0</v>
      </c>
      <c r="T580" s="28">
        <v>0</v>
      </c>
      <c r="U580" s="26">
        <v>1</v>
      </c>
      <c r="V580" s="27">
        <v>0</v>
      </c>
      <c r="X580" s="24">
        <f t="shared" ref="X580" si="1953">N580*S577+P580*S580-O580*T577-Q580*T580</f>
        <v>0</v>
      </c>
      <c r="Y580" s="28">
        <f t="shared" ref="Y580" si="1954">(N580*T577+O580*S577+P580*T580+Q580*S580)</f>
        <v>-0.41784805525477231</v>
      </c>
      <c r="Z580" s="26">
        <f t="shared" ref="Z580" si="1955">N580*U577+P580*U580-O580*V577-Q580*V580</f>
        <v>-2.0546413457501234</v>
      </c>
      <c r="AA580" s="27">
        <f t="shared" ref="AA580" si="1956">(N580*V577+O580*U577+P580*V580+Q580*U580)</f>
        <v>0</v>
      </c>
      <c r="AB580" s="8"/>
      <c r="AC580" s="39">
        <f t="shared" ref="AC580" si="1957">(180/PI())*ATAN(-1*(($X$8*Y577+AA577+$X$8*Y580+AA580)/($X$8*X577+Z577+$X$8*X580+Z580)))</f>
        <v>60.597353883016254</v>
      </c>
      <c r="AE580" s="218">
        <f t="shared" ref="AE580" si="1958">20*LOG(((($X$8*X577+Z577-$X$8*Y580-Z580)^2+($X$8*Y577+AA577-$X$8*Y580-AA580)^2)/(($X$8*X577+Z577+$X$8*X580+Z580)^2+($X$8*Y577+AA577+$X$8*Y580+AA580)^2))^0.5)</f>
        <v>-0.24385349641294543</v>
      </c>
      <c r="AF580" s="9"/>
      <c r="AG580" s="29"/>
      <c r="AH580" s="29"/>
      <c r="AI580" s="29"/>
      <c r="AJ580" s="29"/>
    </row>
    <row r="581" spans="2:36" ht="18.649999999999999" customHeight="1">
      <c r="AE581" s="33"/>
    </row>
    <row r="582" spans="2:36" ht="18.649999999999999" customHeight="1" thickBot="1">
      <c r="E582" s="21" t="s">
        <v>0</v>
      </c>
      <c r="J582" s="21" t="s">
        <v>1</v>
      </c>
      <c r="O582" s="21" t="s">
        <v>2</v>
      </c>
      <c r="T582" s="21" t="s">
        <v>3</v>
      </c>
      <c r="Y582" s="21" t="s">
        <v>4</v>
      </c>
    </row>
    <row r="583" spans="2:36" ht="18.649999999999999" customHeight="1" thickBot="1">
      <c r="B583" s="20"/>
      <c r="D583" s="235" t="s">
        <v>6</v>
      </c>
      <c r="E583" s="236"/>
      <c r="F583" s="237" t="s">
        <v>7</v>
      </c>
      <c r="G583" s="238"/>
      <c r="I583" s="235" t="s">
        <v>8</v>
      </c>
      <c r="J583" s="236"/>
      <c r="K583" s="237" t="s">
        <v>9</v>
      </c>
      <c r="L583" s="238"/>
      <c r="N583" s="235" t="s">
        <v>10</v>
      </c>
      <c r="O583" s="236"/>
      <c r="P583" s="237" t="s">
        <v>11</v>
      </c>
      <c r="Q583" s="238"/>
      <c r="S583" s="235" t="s">
        <v>6</v>
      </c>
      <c r="T583" s="236"/>
      <c r="U583" s="237" t="s">
        <v>7</v>
      </c>
      <c r="V583" s="238"/>
      <c r="X583" s="235" t="s">
        <v>10</v>
      </c>
      <c r="Y583" s="236"/>
      <c r="Z583" s="237" t="s">
        <v>11</v>
      </c>
      <c r="AA583" s="238"/>
      <c r="AB583" s="4"/>
      <c r="AC583" s="212" t="s">
        <v>70</v>
      </c>
      <c r="AE583" s="213" t="s">
        <v>37</v>
      </c>
      <c r="AF583" s="9"/>
      <c r="AG583" s="29"/>
      <c r="AH583" s="29"/>
      <c r="AI583" s="29"/>
      <c r="AJ583" s="29"/>
    </row>
    <row r="584" spans="2:36" ht="18.649999999999999" customHeight="1" thickTop="1" thickBot="1">
      <c r="B584" s="40">
        <f t="shared" ref="B584" si="1959">B577+$E$5</f>
        <v>0.93999999999999562</v>
      </c>
      <c r="D584" s="24">
        <v>1</v>
      </c>
      <c r="E584" s="25">
        <v>0</v>
      </c>
      <c r="F584" s="26">
        <v>0</v>
      </c>
      <c r="G584" s="27">
        <f t="shared" ref="G584" si="1960">-1/($E$8*$B584)</f>
        <v>-7.3065232639701057</v>
      </c>
      <c r="I584" s="24">
        <v>1</v>
      </c>
      <c r="J584" s="28">
        <v>0</v>
      </c>
      <c r="K584" s="26">
        <v>0</v>
      </c>
      <c r="L584" s="27">
        <v>0</v>
      </c>
      <c r="N584" s="24">
        <f t="shared" ref="N584" si="1961">D584*I584+F584*I587-E584*J584-G584*J587</f>
        <v>-2.0450741298230861</v>
      </c>
      <c r="O584" s="28">
        <f t="shared" ref="O584" si="1962">(D584*J584+E584*I584+F584*J587+G584*I587)</f>
        <v>0</v>
      </c>
      <c r="P584" s="26">
        <f t="shared" ref="P584" si="1963">D584*K584+F584*K587-E584*L584-G584*L587</f>
        <v>0</v>
      </c>
      <c r="Q584" s="27">
        <f t="shared" ref="Q584" si="1964">(D584*L584+E584*K584+F584*L587+G584*K587)</f>
        <v>-7.3065232639701057</v>
      </c>
      <c r="S584" s="24">
        <v>1</v>
      </c>
      <c r="T584" s="25">
        <v>0</v>
      </c>
      <c r="U584" s="26">
        <v>0</v>
      </c>
      <c r="V584" s="27">
        <f t="shared" ref="V584" si="1965">-1/($T$8*$B584)</f>
        <v>-7.3065232639701057</v>
      </c>
      <c r="X584" s="24">
        <f t="shared" ref="X584" si="1966">N584*S584+P584*S587-O584*T584-Q584*T587</f>
        <v>-2.0450741298230861</v>
      </c>
      <c r="Y584" s="28">
        <f t="shared" ref="Y584" si="1967">(N584*T584+O584*S584+P584*T587+Q584*S587)</f>
        <v>0</v>
      </c>
      <c r="Z584" s="26">
        <f t="shared" ref="Z584" si="1968">N584*U584+P584*U587-O584*V584-Q584*V587</f>
        <v>0</v>
      </c>
      <c r="AA584" s="27">
        <f t="shared" ref="AA584" si="1969">(N584*V584+O584*U584+P584*V587+Q584*U587)</f>
        <v>7.6358584421256923</v>
      </c>
      <c r="AB584" s="8"/>
      <c r="AC584" s="214">
        <f t="shared" ref="AC584" si="1970">20*LOG((2*$X$8)/(($X$8*X584+Z584+$Z$8*X587+Z587)^2+($X$8*Y584+AA584+$X$8*Y587+AA587)^2)^0.5)</f>
        <v>-12.358103961355392</v>
      </c>
      <c r="AE584" s="215">
        <f t="shared" ref="AE584" si="1971">((X584^2+Y584^2)/(X587^2+Y587^2))^0.5</f>
        <v>4.9070666489698658</v>
      </c>
      <c r="AF584" s="9"/>
      <c r="AG584" s="29"/>
      <c r="AH584" s="29"/>
      <c r="AI584" s="29"/>
      <c r="AJ584" s="29"/>
    </row>
    <row r="585" spans="2:36" ht="18.649999999999999" customHeight="1" thickBot="1">
      <c r="D585" s="30"/>
      <c r="G585" s="31"/>
      <c r="I585" s="30"/>
      <c r="K585" s="239" t="s">
        <v>15</v>
      </c>
      <c r="L585" s="240"/>
      <c r="N585" s="30"/>
      <c r="P585" s="239" t="s">
        <v>17</v>
      </c>
      <c r="Q585" s="240"/>
      <c r="S585" s="30"/>
      <c r="V585" s="31"/>
      <c r="X585" s="30"/>
      <c r="AA585" s="31"/>
      <c r="AE585" s="216"/>
      <c r="AF585" s="9"/>
      <c r="AG585" s="29"/>
      <c r="AH585" s="29"/>
      <c r="AI585" s="29"/>
      <c r="AJ585" s="29"/>
    </row>
    <row r="586" spans="2:36" ht="18.649999999999999" customHeight="1" thickBot="1">
      <c r="D586" s="235" t="s">
        <v>12</v>
      </c>
      <c r="E586" s="236"/>
      <c r="F586" s="237" t="s">
        <v>13</v>
      </c>
      <c r="G586" s="238"/>
      <c r="I586" s="235" t="s">
        <v>14</v>
      </c>
      <c r="J586" s="236"/>
      <c r="K586" s="241"/>
      <c r="L586" s="242"/>
      <c r="N586" s="235" t="s">
        <v>16</v>
      </c>
      <c r="O586" s="236"/>
      <c r="P586" s="241"/>
      <c r="Q586" s="242"/>
      <c r="S586" s="235" t="s">
        <v>12</v>
      </c>
      <c r="T586" s="236"/>
      <c r="U586" s="237" t="s">
        <v>13</v>
      </c>
      <c r="V586" s="238"/>
      <c r="X586" s="235" t="s">
        <v>16</v>
      </c>
      <c r="Y586" s="236"/>
      <c r="Z586" s="237" t="s">
        <v>17</v>
      </c>
      <c r="AA586" s="238"/>
      <c r="AB586" s="4"/>
      <c r="AC586" s="37" t="s">
        <v>71</v>
      </c>
      <c r="AE586" s="217" t="s">
        <v>72</v>
      </c>
      <c r="AF586" s="9"/>
      <c r="AG586" s="29"/>
      <c r="AH586" s="29"/>
      <c r="AI586" s="29"/>
      <c r="AJ586" s="29"/>
    </row>
    <row r="587" spans="2:36" ht="18.649999999999999" customHeight="1" thickTop="1" thickBot="1">
      <c r="D587" s="24">
        <v>0</v>
      </c>
      <c r="E587" s="28">
        <v>0</v>
      </c>
      <c r="F587" s="26">
        <v>1</v>
      </c>
      <c r="G587" s="27">
        <v>0</v>
      </c>
      <c r="I587" s="24">
        <v>0</v>
      </c>
      <c r="J587" s="28">
        <f t="shared" ref="J587" si="1972">IF(0=(1-$J$8*$K$8*$B584^2),0,-1*(1-$J$8*$K$8*$B584^2)/($B584*$K$8))</f>
        <v>-0.41676102570410495</v>
      </c>
      <c r="K587" s="26">
        <v>1</v>
      </c>
      <c r="L587" s="27">
        <v>0</v>
      </c>
      <c r="N587" s="24">
        <f t="shared" ref="N587" si="1973">D587*I584+F587*I587-E587*J584-G587*J587</f>
        <v>0</v>
      </c>
      <c r="O587" s="28">
        <f t="shared" ref="O587" si="1974">(D587*J584+E587*I584+F587*J587+G587*I587)</f>
        <v>-0.41676102570410495</v>
      </c>
      <c r="P587" s="26">
        <f t="shared" ref="P587" si="1975">D587*K584+F587*K587-E587*L584-G587*L587</f>
        <v>1</v>
      </c>
      <c r="Q587" s="27">
        <f t="shared" ref="Q587" si="1976">(D587*L584+E587*K584+F587*L587+G587*K587)</f>
        <v>0</v>
      </c>
      <c r="S587" s="24">
        <v>0</v>
      </c>
      <c r="T587" s="28">
        <v>0</v>
      </c>
      <c r="U587" s="26">
        <v>1</v>
      </c>
      <c r="V587" s="27">
        <v>0</v>
      </c>
      <c r="X587" s="24">
        <f t="shared" ref="X587" si="1977">N587*S584+P587*S587-O587*T584-Q587*T587</f>
        <v>0</v>
      </c>
      <c r="Y587" s="28">
        <f t="shared" ref="Y587" si="1978">(N587*T584+O587*S584+P587*T587+Q587*S587)</f>
        <v>-0.41676102570410495</v>
      </c>
      <c r="Z587" s="26">
        <f t="shared" ref="Z587" si="1979">N587*U584+P587*U587-O587*V584-Q587*V587</f>
        <v>-2.0450741298230861</v>
      </c>
      <c r="AA587" s="27">
        <f t="shared" ref="AA587" si="1980">(N587*V584+O587*U584+P587*V587+Q587*U587)</f>
        <v>0</v>
      </c>
      <c r="AB587" s="8"/>
      <c r="AC587" s="39">
        <f t="shared" ref="AC587" si="1981">(180/PI())*ATAN(-1*(($X$8*Y584+AA584+$X$8*Y587+AA587)/($X$8*X584+Z584+$X$8*X587+Z587)))</f>
        <v>60.465264673984962</v>
      </c>
      <c r="AE587" s="218">
        <f t="shared" ref="AE587" si="1982">20*LOG(((($X$8*X584+Z584-$X$8*Y587-Z587)^2+($X$8*Y584+AA584-$X$8*Y587-AA587)^2)/(($X$8*X584+Z584+$X$8*X587+Z587)^2+($X$8*Y584+AA584+$X$8*Y587+AA587)^2))^0.5)</f>
        <v>-0.24834309550493275</v>
      </c>
      <c r="AF587" s="9"/>
      <c r="AG587" s="29"/>
      <c r="AH587" s="29"/>
      <c r="AI587" s="29"/>
      <c r="AJ587" s="29"/>
    </row>
    <row r="588" spans="2:36" ht="18.649999999999999" customHeight="1">
      <c r="AE588" s="33"/>
    </row>
    <row r="589" spans="2:36" ht="18.649999999999999" customHeight="1" thickBot="1">
      <c r="E589" s="21" t="s">
        <v>0</v>
      </c>
      <c r="J589" s="21" t="s">
        <v>1</v>
      </c>
      <c r="O589" s="21" t="s">
        <v>2</v>
      </c>
      <c r="T589" s="21" t="s">
        <v>3</v>
      </c>
      <c r="Y589" s="21" t="s">
        <v>4</v>
      </c>
    </row>
    <row r="590" spans="2:36" ht="18.649999999999999" customHeight="1" thickBot="1">
      <c r="B590" s="20"/>
      <c r="D590" s="235" t="s">
        <v>6</v>
      </c>
      <c r="E590" s="236"/>
      <c r="F590" s="237" t="s">
        <v>7</v>
      </c>
      <c r="G590" s="238"/>
      <c r="I590" s="235" t="s">
        <v>8</v>
      </c>
      <c r="J590" s="236"/>
      <c r="K590" s="237" t="s">
        <v>9</v>
      </c>
      <c r="L590" s="238"/>
      <c r="N590" s="235" t="s">
        <v>10</v>
      </c>
      <c r="O590" s="236"/>
      <c r="P590" s="237" t="s">
        <v>11</v>
      </c>
      <c r="Q590" s="238"/>
      <c r="S590" s="235" t="s">
        <v>6</v>
      </c>
      <c r="T590" s="236"/>
      <c r="U590" s="237" t="s">
        <v>7</v>
      </c>
      <c r="V590" s="238"/>
      <c r="X590" s="235" t="s">
        <v>10</v>
      </c>
      <c r="Y590" s="236"/>
      <c r="Z590" s="237" t="s">
        <v>11</v>
      </c>
      <c r="AA590" s="238"/>
      <c r="AB590" s="4"/>
      <c r="AC590" s="212" t="s">
        <v>70</v>
      </c>
      <c r="AE590" s="213" t="s">
        <v>37</v>
      </c>
      <c r="AF590" s="9"/>
      <c r="AG590" s="29"/>
      <c r="AH590" s="29"/>
      <c r="AI590" s="29"/>
      <c r="AJ590" s="29"/>
    </row>
    <row r="591" spans="2:36" ht="18.649999999999999" customHeight="1" thickTop="1" thickBot="1">
      <c r="B591" s="40">
        <f t="shared" ref="B591" si="1983">B584+$E$5</f>
        <v>0.94049999999999556</v>
      </c>
      <c r="D591" s="24">
        <v>1</v>
      </c>
      <c r="E591" s="25">
        <v>0</v>
      </c>
      <c r="F591" s="26">
        <v>0</v>
      </c>
      <c r="G591" s="27">
        <f t="shared" ref="G591" si="1984">-1/($E$8*$B591)</f>
        <v>-7.3026388815862839</v>
      </c>
      <c r="I591" s="24">
        <v>1</v>
      </c>
      <c r="J591" s="28">
        <v>0</v>
      </c>
      <c r="K591" s="26">
        <v>0</v>
      </c>
      <c r="L591" s="27">
        <v>0</v>
      </c>
      <c r="N591" s="24">
        <f t="shared" ref="N591" si="1985">D591*I591+F591*I594-E591*J591-G591*J594</f>
        <v>-2.0355221685572644</v>
      </c>
      <c r="O591" s="28">
        <f t="shared" ref="O591" si="1986">(D591*J591+E591*I591+F591*J594+G591*I594)</f>
        <v>0</v>
      </c>
      <c r="P591" s="26">
        <f t="shared" ref="P591" si="1987">D591*K591+F591*K594-E591*L591-G591*L594</f>
        <v>0</v>
      </c>
      <c r="Q591" s="27">
        <f t="shared" ref="Q591" si="1988">(D591*L591+E591*K591+F591*L594+G591*K594)</f>
        <v>-7.3026388815862839</v>
      </c>
      <c r="S591" s="24">
        <v>1</v>
      </c>
      <c r="T591" s="25">
        <v>0</v>
      </c>
      <c r="U591" s="26">
        <v>0</v>
      </c>
      <c r="V591" s="27">
        <f t="shared" ref="V591" si="1989">-1/($T$8*$B591)</f>
        <v>-7.3026388815862839</v>
      </c>
      <c r="X591" s="24">
        <f t="shared" ref="X591" si="1990">N591*S591+P591*S594-O591*T591-Q591*T594</f>
        <v>-2.0355221685572644</v>
      </c>
      <c r="Y591" s="28">
        <f t="shared" ref="Y591" si="1991">(N591*T591+O591*S591+P591*T594+Q591*S594)</f>
        <v>0</v>
      </c>
      <c r="Z591" s="26">
        <f t="shared" ref="Z591" si="1992">N591*U591+P591*U594-O591*V591-Q591*V594</f>
        <v>0</v>
      </c>
      <c r="AA591" s="27">
        <f t="shared" ref="AA591" si="1993">(N591*V591+O591*U591+P591*V594+Q591*U594)</f>
        <v>7.5620444508508244</v>
      </c>
      <c r="AB591" s="8"/>
      <c r="AC591" s="214">
        <f t="shared" ref="AC591" si="1994">20*LOG((2*$X$8)/(($X$8*X591+Z591+$Z$8*X594+Z594)^2+($X$8*Y591+AA591+$X$8*Y594+AA594)^2)^0.5)</f>
        <v>-12.281693070265852</v>
      </c>
      <c r="AE591" s="215">
        <f t="shared" ref="AE591" si="1995">((X591^2+Y591^2)/(X594^2+Y594^2))^0.5</f>
        <v>4.8969114725662033</v>
      </c>
      <c r="AF591" s="9"/>
      <c r="AG591" s="29"/>
      <c r="AH591" s="29"/>
      <c r="AI591" s="29"/>
      <c r="AJ591" s="29"/>
    </row>
    <row r="592" spans="2:36" ht="18.649999999999999" customHeight="1" thickBot="1">
      <c r="D592" s="30"/>
      <c r="G592" s="31"/>
      <c r="I592" s="30"/>
      <c r="K592" s="239" t="s">
        <v>15</v>
      </c>
      <c r="L592" s="240"/>
      <c r="N592" s="30"/>
      <c r="P592" s="239" t="s">
        <v>17</v>
      </c>
      <c r="Q592" s="240"/>
      <c r="S592" s="30"/>
      <c r="V592" s="31"/>
      <c r="X592" s="30"/>
      <c r="AA592" s="31"/>
      <c r="AE592" s="216"/>
      <c r="AF592" s="9"/>
      <c r="AG592" s="29"/>
      <c r="AH592" s="29"/>
      <c r="AI592" s="29"/>
      <c r="AJ592" s="29"/>
    </row>
    <row r="593" spans="2:36" ht="18.649999999999999" customHeight="1" thickBot="1">
      <c r="D593" s="235" t="s">
        <v>12</v>
      </c>
      <c r="E593" s="236"/>
      <c r="F593" s="237" t="s">
        <v>13</v>
      </c>
      <c r="G593" s="238"/>
      <c r="I593" s="235" t="s">
        <v>14</v>
      </c>
      <c r="J593" s="236"/>
      <c r="K593" s="241"/>
      <c r="L593" s="242"/>
      <c r="N593" s="235" t="s">
        <v>16</v>
      </c>
      <c r="O593" s="236"/>
      <c r="P593" s="241"/>
      <c r="Q593" s="242"/>
      <c r="S593" s="235" t="s">
        <v>12</v>
      </c>
      <c r="T593" s="236"/>
      <c r="U593" s="237" t="s">
        <v>13</v>
      </c>
      <c r="V593" s="238"/>
      <c r="X593" s="235" t="s">
        <v>16</v>
      </c>
      <c r="Y593" s="236"/>
      <c r="Z593" s="237" t="s">
        <v>17</v>
      </c>
      <c r="AA593" s="238"/>
      <c r="AB593" s="4"/>
      <c r="AC593" s="37" t="s">
        <v>71</v>
      </c>
      <c r="AE593" s="217" t="s">
        <v>72</v>
      </c>
      <c r="AF593" s="9"/>
      <c r="AG593" s="29"/>
      <c r="AH593" s="29"/>
      <c r="AI593" s="29"/>
      <c r="AJ593" s="29"/>
    </row>
    <row r="594" spans="2:36" ht="18.649999999999999" customHeight="1" thickTop="1" thickBot="1">
      <c r="D594" s="24">
        <v>0</v>
      </c>
      <c r="E594" s="28">
        <v>0</v>
      </c>
      <c r="F594" s="26">
        <v>1</v>
      </c>
      <c r="G594" s="27">
        <v>0</v>
      </c>
      <c r="I594" s="24">
        <v>0</v>
      </c>
      <c r="J594" s="28">
        <f t="shared" ref="J594" si="1996">IF(0=(1-$J$8*$K$8*$B591^2),0,-1*(1-$J$8*$K$8*$B591^2)/($B591*$K$8))</f>
        <v>-0.41567469209129049</v>
      </c>
      <c r="K594" s="26">
        <v>1</v>
      </c>
      <c r="L594" s="27">
        <v>0</v>
      </c>
      <c r="N594" s="24">
        <f t="shared" ref="N594" si="1997">D594*I591+F594*I594-E594*J591-G594*J594</f>
        <v>0</v>
      </c>
      <c r="O594" s="28">
        <f t="shared" ref="O594" si="1998">(D594*J591+E594*I591+F594*J594+G594*I594)</f>
        <v>-0.41567469209129049</v>
      </c>
      <c r="P594" s="26">
        <f t="shared" ref="P594" si="1999">D594*K591+F594*K594-E594*L591-G594*L594</f>
        <v>1</v>
      </c>
      <c r="Q594" s="27">
        <f t="shared" ref="Q594" si="2000">(D594*L591+E594*K591+F594*L594+G594*K594)</f>
        <v>0</v>
      </c>
      <c r="S594" s="24">
        <v>0</v>
      </c>
      <c r="T594" s="28">
        <v>0</v>
      </c>
      <c r="U594" s="26">
        <v>1</v>
      </c>
      <c r="V594" s="27">
        <v>0</v>
      </c>
      <c r="X594" s="24">
        <f t="shared" ref="X594" si="2001">N594*S591+P594*S594-O594*T591-Q594*T594</f>
        <v>0</v>
      </c>
      <c r="Y594" s="28">
        <f t="shared" ref="Y594" si="2002">(N594*T591+O594*S591+P594*T594+Q594*S594)</f>
        <v>-0.41567469209129049</v>
      </c>
      <c r="Z594" s="26">
        <f t="shared" ref="Z594" si="2003">N594*U591+P594*U594-O594*V591-Q594*V594</f>
        <v>-2.0355221685572644</v>
      </c>
      <c r="AA594" s="27">
        <f t="shared" ref="AA594" si="2004">(N594*V591+O594*U591+P594*V594+Q594*U594)</f>
        <v>0</v>
      </c>
      <c r="AB594" s="8"/>
      <c r="AC594" s="39">
        <f t="shared" ref="AC594" si="2005">(180/PI())*ATAN(-1*(($X$8*Y591+AA591+$X$8*Y594+AA594)/($X$8*X591+Z591+$X$8*X594+Z594)))</f>
        <v>60.331303049861468</v>
      </c>
      <c r="AE594" s="218">
        <f t="shared" ref="AE594" si="2006">20*LOG(((($X$8*X591+Z591-$X$8*Y594-Z594)^2+($X$8*Y591+AA591-$X$8*Y594-AA594)^2)/(($X$8*X591+Z591+$X$8*X594+Z594)^2+($X$8*Y591+AA591+$X$8*Y594+AA594)^2))^0.5)</f>
        <v>-0.25294355496569143</v>
      </c>
      <c r="AF594" s="9"/>
      <c r="AG594" s="29"/>
      <c r="AH594" s="29"/>
      <c r="AI594" s="29"/>
      <c r="AJ594" s="29"/>
    </row>
    <row r="595" spans="2:36" ht="18.649999999999999" customHeight="1">
      <c r="AE595" s="33"/>
    </row>
    <row r="596" spans="2:36" ht="18.649999999999999" customHeight="1" thickBot="1">
      <c r="E596" s="21" t="s">
        <v>0</v>
      </c>
      <c r="J596" s="21" t="s">
        <v>1</v>
      </c>
      <c r="O596" s="21" t="s">
        <v>2</v>
      </c>
      <c r="T596" s="21" t="s">
        <v>3</v>
      </c>
      <c r="Y596" s="21" t="s">
        <v>4</v>
      </c>
    </row>
    <row r="597" spans="2:36" ht="18.649999999999999" customHeight="1" thickBot="1">
      <c r="B597" s="20"/>
      <c r="D597" s="235" t="s">
        <v>6</v>
      </c>
      <c r="E597" s="236"/>
      <c r="F597" s="237" t="s">
        <v>7</v>
      </c>
      <c r="G597" s="238"/>
      <c r="I597" s="235" t="s">
        <v>8</v>
      </c>
      <c r="J597" s="236"/>
      <c r="K597" s="237" t="s">
        <v>9</v>
      </c>
      <c r="L597" s="238"/>
      <c r="N597" s="235" t="s">
        <v>10</v>
      </c>
      <c r="O597" s="236"/>
      <c r="P597" s="237" t="s">
        <v>11</v>
      </c>
      <c r="Q597" s="238"/>
      <c r="S597" s="235" t="s">
        <v>6</v>
      </c>
      <c r="T597" s="236"/>
      <c r="U597" s="237" t="s">
        <v>7</v>
      </c>
      <c r="V597" s="238"/>
      <c r="X597" s="235" t="s">
        <v>10</v>
      </c>
      <c r="Y597" s="236"/>
      <c r="Z597" s="237" t="s">
        <v>11</v>
      </c>
      <c r="AA597" s="238"/>
      <c r="AB597" s="4"/>
      <c r="AC597" s="212" t="s">
        <v>70</v>
      </c>
      <c r="AE597" s="213" t="s">
        <v>37</v>
      </c>
      <c r="AF597" s="9"/>
      <c r="AG597" s="29"/>
      <c r="AH597" s="29"/>
      <c r="AI597" s="29"/>
      <c r="AJ597" s="29"/>
    </row>
    <row r="598" spans="2:36" ht="18.649999999999999" customHeight="1" thickTop="1" thickBot="1">
      <c r="B598" s="40">
        <f t="shared" ref="B598" si="2007">B591+$E$5</f>
        <v>0.94099999999999551</v>
      </c>
      <c r="D598" s="24">
        <v>1</v>
      </c>
      <c r="E598" s="25">
        <v>0</v>
      </c>
      <c r="F598" s="26">
        <v>0</v>
      </c>
      <c r="G598" s="27">
        <f t="shared" ref="G598" si="2008">-1/($E$8*$B598)</f>
        <v>-7.2987586271327327</v>
      </c>
      <c r="I598" s="24">
        <v>1</v>
      </c>
      <c r="J598" s="28">
        <v>0</v>
      </c>
      <c r="K598" s="26">
        <v>0</v>
      </c>
      <c r="L598" s="27">
        <v>0</v>
      </c>
      <c r="N598" s="24">
        <f t="shared" ref="N598" si="2009">D598*I598+F598*I601-E598*J598-G598*J601</f>
        <v>-2.0259854295390411</v>
      </c>
      <c r="O598" s="28">
        <f t="shared" ref="O598" si="2010">(D598*J598+E598*I598+F598*J601+G598*I601)</f>
        <v>0</v>
      </c>
      <c r="P598" s="26">
        <f t="shared" ref="P598" si="2011">D598*K598+F598*K601-E598*L598-G598*L601</f>
        <v>0</v>
      </c>
      <c r="Q598" s="27">
        <f t="shared" ref="Q598" si="2012">(D598*L598+E598*K598+F598*L601+G598*K601)</f>
        <v>-7.2987586271327327</v>
      </c>
      <c r="S598" s="24">
        <v>1</v>
      </c>
      <c r="T598" s="25">
        <v>0</v>
      </c>
      <c r="U598" s="26">
        <v>0</v>
      </c>
      <c r="V598" s="27">
        <f t="shared" ref="V598" si="2013">-1/($T$8*$B598)</f>
        <v>-7.2987586271327327</v>
      </c>
      <c r="X598" s="24">
        <f t="shared" ref="X598" si="2014">N598*S598+P598*S601-O598*T598-Q598*T601</f>
        <v>-2.0259854295390411</v>
      </c>
      <c r="Y598" s="28">
        <f t="shared" ref="Y598" si="2015">(N598*T598+O598*S598+P598*T601+Q598*S601)</f>
        <v>0</v>
      </c>
      <c r="Z598" s="26">
        <f t="shared" ref="Z598" si="2016">N598*U598+P598*U601-O598*V598-Q598*V601</f>
        <v>0</v>
      </c>
      <c r="AA598" s="27">
        <f t="shared" ref="AA598" si="2017">(N598*V598+O598*U598+P598*V601+Q598*U601)</f>
        <v>7.4884200051605596</v>
      </c>
      <c r="AB598" s="8"/>
      <c r="AC598" s="214">
        <f t="shared" ref="AC598" si="2018">20*LOG((2*$X$8)/(($X$8*X598+Z598+$Z$8*X601+Z601)^2+($X$8*Y598+AA598+$X$8*Y601+AA601)^2)^0.5)</f>
        <v>-12.204843496010431</v>
      </c>
      <c r="AE598" s="215">
        <f t="shared" ref="AE598" si="2019">((X598^2+Y598^2)/(X601^2+Y601^2))^0.5</f>
        <v>4.8867316041722884</v>
      </c>
      <c r="AF598" s="9"/>
      <c r="AG598" s="29"/>
      <c r="AH598" s="29"/>
      <c r="AI598" s="29"/>
      <c r="AJ598" s="29"/>
    </row>
    <row r="599" spans="2:36" ht="18.649999999999999" customHeight="1" thickBot="1">
      <c r="D599" s="30"/>
      <c r="G599" s="31"/>
      <c r="I599" s="30"/>
      <c r="K599" s="239" t="s">
        <v>15</v>
      </c>
      <c r="L599" s="240"/>
      <c r="N599" s="30"/>
      <c r="P599" s="239" t="s">
        <v>17</v>
      </c>
      <c r="Q599" s="240"/>
      <c r="S599" s="30"/>
      <c r="V599" s="31"/>
      <c r="X599" s="30"/>
      <c r="AA599" s="31"/>
      <c r="AE599" s="216"/>
      <c r="AF599" s="9"/>
      <c r="AG599" s="29"/>
      <c r="AH599" s="29"/>
      <c r="AI599" s="29"/>
      <c r="AJ599" s="29"/>
    </row>
    <row r="600" spans="2:36" ht="18.649999999999999" customHeight="1" thickBot="1">
      <c r="D600" s="235" t="s">
        <v>12</v>
      </c>
      <c r="E600" s="236"/>
      <c r="F600" s="237" t="s">
        <v>13</v>
      </c>
      <c r="G600" s="238"/>
      <c r="I600" s="235" t="s">
        <v>14</v>
      </c>
      <c r="J600" s="236"/>
      <c r="K600" s="241"/>
      <c r="L600" s="242"/>
      <c r="N600" s="235" t="s">
        <v>16</v>
      </c>
      <c r="O600" s="236"/>
      <c r="P600" s="241"/>
      <c r="Q600" s="242"/>
      <c r="S600" s="235" t="s">
        <v>12</v>
      </c>
      <c r="T600" s="236"/>
      <c r="U600" s="237" t="s">
        <v>13</v>
      </c>
      <c r="V600" s="238"/>
      <c r="X600" s="235" t="s">
        <v>16</v>
      </c>
      <c r="Y600" s="236"/>
      <c r="Z600" s="237" t="s">
        <v>17</v>
      </c>
      <c r="AA600" s="238"/>
      <c r="AB600" s="4"/>
      <c r="AC600" s="37" t="s">
        <v>71</v>
      </c>
      <c r="AE600" s="217" t="s">
        <v>72</v>
      </c>
      <c r="AF600" s="9"/>
      <c r="AG600" s="29"/>
      <c r="AH600" s="29"/>
      <c r="AI600" s="29"/>
      <c r="AJ600" s="29"/>
    </row>
    <row r="601" spans="2:36" ht="18.649999999999999" customHeight="1" thickTop="1" thickBot="1">
      <c r="D601" s="24">
        <v>0</v>
      </c>
      <c r="E601" s="28">
        <v>0</v>
      </c>
      <c r="F601" s="26">
        <v>1</v>
      </c>
      <c r="G601" s="27">
        <v>0</v>
      </c>
      <c r="I601" s="24">
        <v>0</v>
      </c>
      <c r="J601" s="28">
        <f t="shared" ref="J601" si="2020">IF(0=(1-$J$8*$K$8*$B598^2),0,-1*(1-$J$8*$K$8*$B598^2)/($B598*$K$8))</f>
        <v>-0.41458905330697021</v>
      </c>
      <c r="K601" s="26">
        <v>1</v>
      </c>
      <c r="L601" s="27">
        <v>0</v>
      </c>
      <c r="N601" s="24">
        <f t="shared" ref="N601" si="2021">D601*I598+F601*I601-E601*J598-G601*J601</f>
        <v>0</v>
      </c>
      <c r="O601" s="28">
        <f t="shared" ref="O601" si="2022">(D601*J598+E601*I598+F601*J601+G601*I601)</f>
        <v>-0.41458905330697021</v>
      </c>
      <c r="P601" s="26">
        <f t="shared" ref="P601" si="2023">D601*K598+F601*K601-E601*L598-G601*L601</f>
        <v>1</v>
      </c>
      <c r="Q601" s="27">
        <f t="shared" ref="Q601" si="2024">(D601*L598+E601*K598+F601*L601+G601*K601)</f>
        <v>0</v>
      </c>
      <c r="S601" s="24">
        <v>0</v>
      </c>
      <c r="T601" s="28">
        <v>0</v>
      </c>
      <c r="U601" s="26">
        <v>1</v>
      </c>
      <c r="V601" s="27">
        <v>0</v>
      </c>
      <c r="X601" s="24">
        <f t="shared" ref="X601" si="2025">N601*S598+P601*S601-O601*T598-Q601*T601</f>
        <v>0</v>
      </c>
      <c r="Y601" s="28">
        <f t="shared" ref="Y601" si="2026">(N601*T598+O601*S598+P601*T601+Q601*S601)</f>
        <v>-0.41458905330697021</v>
      </c>
      <c r="Z601" s="26">
        <f t="shared" ref="Z601" si="2027">N601*U598+P601*U601-O601*V598-Q601*V601</f>
        <v>-2.0259854295390411</v>
      </c>
      <c r="AA601" s="27">
        <f t="shared" ref="AA601" si="2028">(N601*V598+O601*U598+P601*V601+Q601*U601)</f>
        <v>0</v>
      </c>
      <c r="AB601" s="8"/>
      <c r="AC601" s="39">
        <f t="shared" ref="AC601" si="2029">(180/PI())*ATAN(-1*(($X$8*Y598+AA598+$X$8*Y601+AA601)/($X$8*X598+Z598+$X$8*X601+Z601)))</f>
        <v>60.195427795376837</v>
      </c>
      <c r="AE601" s="218">
        <f t="shared" ref="AE601" si="2030">20*LOG(((($X$8*X598+Z598-$X$8*Y601-Z601)^2+($X$8*Y598+AA598-$X$8*Y601-AA601)^2)/(($X$8*X598+Z598+$X$8*X601+Z601)^2+($X$8*Y598+AA598+$X$8*Y601+AA601)^2))^0.5)</f>
        <v>-0.25765838371723987</v>
      </c>
      <c r="AF601" s="9"/>
      <c r="AG601" s="29"/>
      <c r="AH601" s="29"/>
      <c r="AI601" s="29"/>
      <c r="AJ601" s="29"/>
    </row>
    <row r="602" spans="2:36" ht="18.649999999999999" customHeight="1">
      <c r="AE602" s="33"/>
    </row>
    <row r="603" spans="2:36" ht="18.649999999999999" customHeight="1" thickBot="1">
      <c r="E603" s="21" t="s">
        <v>0</v>
      </c>
      <c r="J603" s="21" t="s">
        <v>1</v>
      </c>
      <c r="O603" s="21" t="s">
        <v>2</v>
      </c>
      <c r="T603" s="21" t="s">
        <v>3</v>
      </c>
      <c r="Y603" s="21" t="s">
        <v>4</v>
      </c>
    </row>
    <row r="604" spans="2:36" ht="18.649999999999999" customHeight="1" thickBot="1">
      <c r="B604" s="20"/>
      <c r="D604" s="235" t="s">
        <v>6</v>
      </c>
      <c r="E604" s="236"/>
      <c r="F604" s="237" t="s">
        <v>7</v>
      </c>
      <c r="G604" s="238"/>
      <c r="I604" s="235" t="s">
        <v>8</v>
      </c>
      <c r="J604" s="236"/>
      <c r="K604" s="237" t="s">
        <v>9</v>
      </c>
      <c r="L604" s="238"/>
      <c r="N604" s="235" t="s">
        <v>10</v>
      </c>
      <c r="O604" s="236"/>
      <c r="P604" s="237" t="s">
        <v>11</v>
      </c>
      <c r="Q604" s="238"/>
      <c r="S604" s="235" t="s">
        <v>6</v>
      </c>
      <c r="T604" s="236"/>
      <c r="U604" s="237" t="s">
        <v>7</v>
      </c>
      <c r="V604" s="238"/>
      <c r="X604" s="235" t="s">
        <v>10</v>
      </c>
      <c r="Y604" s="236"/>
      <c r="Z604" s="237" t="s">
        <v>11</v>
      </c>
      <c r="AA604" s="238"/>
      <c r="AB604" s="4"/>
      <c r="AC604" s="212" t="s">
        <v>70</v>
      </c>
      <c r="AE604" s="213" t="s">
        <v>37</v>
      </c>
      <c r="AF604" s="9"/>
      <c r="AG604" s="29"/>
      <c r="AH604" s="29"/>
      <c r="AI604" s="29"/>
      <c r="AJ604" s="29"/>
    </row>
    <row r="605" spans="2:36" ht="18.649999999999999" customHeight="1" thickTop="1" thickBot="1">
      <c r="B605" s="40">
        <f t="shared" ref="B605" si="2031">B598+$E$5</f>
        <v>0.94149999999999545</v>
      </c>
      <c r="D605" s="24">
        <v>1</v>
      </c>
      <c r="E605" s="25">
        <v>0</v>
      </c>
      <c r="F605" s="26">
        <v>0</v>
      </c>
      <c r="G605" s="27">
        <f t="shared" ref="G605" si="2032">-1/($E$8*$B605)</f>
        <v>-7.2948824940328203</v>
      </c>
      <c r="I605" s="24">
        <v>1</v>
      </c>
      <c r="J605" s="28">
        <v>0</v>
      </c>
      <c r="K605" s="26">
        <v>0</v>
      </c>
      <c r="L605" s="27">
        <v>0</v>
      </c>
      <c r="N605" s="24">
        <f t="shared" ref="N605" si="2033">D605*I605+F605*I608-E605*J605-G605*J608</f>
        <v>-2.0164638804408375</v>
      </c>
      <c r="O605" s="28">
        <f t="shared" ref="O605" si="2034">(D605*J605+E605*I605+F605*J608+G605*I608)</f>
        <v>0</v>
      </c>
      <c r="P605" s="26">
        <f t="shared" ref="P605" si="2035">D605*K605+F605*K608-E605*L605-G605*L608</f>
        <v>0</v>
      </c>
      <c r="Q605" s="27">
        <f t="shared" ref="Q605" si="2036">(D605*L605+E605*K605+F605*L608+G605*K608)</f>
        <v>-7.2948824940328203</v>
      </c>
      <c r="S605" s="24">
        <v>1</v>
      </c>
      <c r="T605" s="25">
        <v>0</v>
      </c>
      <c r="U605" s="26">
        <v>0</v>
      </c>
      <c r="V605" s="27">
        <f t="shared" ref="V605" si="2037">-1/($T$8*$B605)</f>
        <v>-7.2948824940328203</v>
      </c>
      <c r="X605" s="24">
        <f t="shared" ref="X605" si="2038">N605*S605+P605*S608-O605*T605-Q605*T608</f>
        <v>-2.0164638804408375</v>
      </c>
      <c r="Y605" s="28">
        <f t="shared" ref="Y605" si="2039">(N605*T605+O605*S605+P605*T608+Q605*S608)</f>
        <v>0</v>
      </c>
      <c r="Z605" s="26">
        <f t="shared" ref="Z605" si="2040">N605*U605+P605*U608-O605*V605-Q605*V608</f>
        <v>0</v>
      </c>
      <c r="AA605" s="27">
        <f t="shared" ref="AA605" si="2041">(N605*V605+O605*U605+P605*V608+Q605*U608)</f>
        <v>7.4149845672445354</v>
      </c>
      <c r="AB605" s="8"/>
      <c r="AC605" s="214">
        <f t="shared" ref="AC605" si="2042">20*LOG((2*$X$8)/(($X$8*X605+Z605+$Z$8*X608+Z608)^2+($X$8*Y605+AA605+$X$8*Y608+AA608)^2)^0.5)</f>
        <v>-12.127549800210959</v>
      </c>
      <c r="AE605" s="215">
        <f t="shared" ref="AE605" si="2043">((X605^2+Y605^2)/(X608^2+Y608^2))^0.5</f>
        <v>4.8765268354970654</v>
      </c>
      <c r="AF605" s="9"/>
      <c r="AG605" s="29"/>
      <c r="AH605" s="29"/>
      <c r="AI605" s="29"/>
      <c r="AJ605" s="29"/>
    </row>
    <row r="606" spans="2:36" ht="18.649999999999999" customHeight="1" thickBot="1">
      <c r="D606" s="30"/>
      <c r="G606" s="31"/>
      <c r="I606" s="30"/>
      <c r="K606" s="239" t="s">
        <v>15</v>
      </c>
      <c r="L606" s="240"/>
      <c r="N606" s="30"/>
      <c r="P606" s="239" t="s">
        <v>17</v>
      </c>
      <c r="Q606" s="240"/>
      <c r="S606" s="30"/>
      <c r="V606" s="31"/>
      <c r="X606" s="30"/>
      <c r="AA606" s="31"/>
      <c r="AE606" s="216"/>
      <c r="AF606" s="9"/>
      <c r="AG606" s="29"/>
      <c r="AH606" s="29"/>
      <c r="AI606" s="29"/>
      <c r="AJ606" s="29"/>
    </row>
    <row r="607" spans="2:36" ht="18.649999999999999" customHeight="1" thickBot="1">
      <c r="D607" s="235" t="s">
        <v>12</v>
      </c>
      <c r="E607" s="236"/>
      <c r="F607" s="237" t="s">
        <v>13</v>
      </c>
      <c r="G607" s="238"/>
      <c r="I607" s="235" t="s">
        <v>14</v>
      </c>
      <c r="J607" s="236"/>
      <c r="K607" s="241"/>
      <c r="L607" s="242"/>
      <c r="N607" s="235" t="s">
        <v>16</v>
      </c>
      <c r="O607" s="236"/>
      <c r="P607" s="241"/>
      <c r="Q607" s="242"/>
      <c r="S607" s="235" t="s">
        <v>12</v>
      </c>
      <c r="T607" s="236"/>
      <c r="U607" s="237" t="s">
        <v>13</v>
      </c>
      <c r="V607" s="238"/>
      <c r="X607" s="235" t="s">
        <v>16</v>
      </c>
      <c r="Y607" s="236"/>
      <c r="Z607" s="237" t="s">
        <v>17</v>
      </c>
      <c r="AA607" s="238"/>
      <c r="AB607" s="4"/>
      <c r="AC607" s="37" t="s">
        <v>71</v>
      </c>
      <c r="AE607" s="217" t="s">
        <v>72</v>
      </c>
      <c r="AF607" s="9"/>
      <c r="AG607" s="29"/>
      <c r="AH607" s="29"/>
      <c r="AI607" s="29"/>
      <c r="AJ607" s="29"/>
    </row>
    <row r="608" spans="2:36" ht="18.649999999999999" customHeight="1" thickTop="1" thickBot="1">
      <c r="D608" s="24">
        <v>0</v>
      </c>
      <c r="E608" s="28">
        <v>0</v>
      </c>
      <c r="F608" s="26">
        <v>1</v>
      </c>
      <c r="G608" s="27">
        <v>0</v>
      </c>
      <c r="I608" s="24">
        <v>0</v>
      </c>
      <c r="J608" s="28">
        <f t="shared" ref="J608" si="2044">IF(0=(1-$J$8*$K$8*$B605^2),0,-1*(1-$J$8*$K$8*$B605^2)/($B605*$K$8))</f>
        <v>-0.41350410824414113</v>
      </c>
      <c r="K608" s="26">
        <v>1</v>
      </c>
      <c r="L608" s="27">
        <v>0</v>
      </c>
      <c r="N608" s="24">
        <f t="shared" ref="N608" si="2045">D608*I605+F608*I608-E608*J605-G608*J608</f>
        <v>0</v>
      </c>
      <c r="O608" s="28">
        <f t="shared" ref="O608" si="2046">(D608*J605+E608*I605+F608*J608+G608*I608)</f>
        <v>-0.41350410824414113</v>
      </c>
      <c r="P608" s="26">
        <f t="shared" ref="P608" si="2047">D608*K605+F608*K608-E608*L605-G608*L608</f>
        <v>1</v>
      </c>
      <c r="Q608" s="27">
        <f t="shared" ref="Q608" si="2048">(D608*L605+E608*K605+F608*L608+G608*K608)</f>
        <v>0</v>
      </c>
      <c r="S608" s="24">
        <v>0</v>
      </c>
      <c r="T608" s="28">
        <v>0</v>
      </c>
      <c r="U608" s="26">
        <v>1</v>
      </c>
      <c r="V608" s="27">
        <v>0</v>
      </c>
      <c r="X608" s="24">
        <f t="shared" ref="X608" si="2049">N608*S605+P608*S608-O608*T605-Q608*T608</f>
        <v>0</v>
      </c>
      <c r="Y608" s="28">
        <f t="shared" ref="Y608" si="2050">(N608*T605+O608*S605+P608*T608+Q608*S608)</f>
        <v>-0.41350410824414113</v>
      </c>
      <c r="Z608" s="26">
        <f t="shared" ref="Z608" si="2051">N608*U605+P608*U608-O608*V605-Q608*V608</f>
        <v>-2.0164638804408375</v>
      </c>
      <c r="AA608" s="27">
        <f t="shared" ref="AA608" si="2052">(N608*V605+O608*U605+P608*V608+Q608*U608)</f>
        <v>0</v>
      </c>
      <c r="AB608" s="8"/>
      <c r="AC608" s="39">
        <f t="shared" ref="AC608" si="2053">(180/PI())*ATAN(-1*(($X$8*Y605+AA605+$X$8*Y608+AA608)/($X$8*X605+Z605+$X$8*X608+Z608)))</f>
        <v>60.057596517054243</v>
      </c>
      <c r="AE608" s="218">
        <f t="shared" ref="AE608" si="2054">20*LOG(((($X$8*X605+Z605-$X$8*Y608-Z608)^2+($X$8*Y605+AA605-$X$8*Y608-AA608)^2)/(($X$8*X605+Z605+$X$8*X608+Z608)^2+($X$8*Y605+AA605+$X$8*Y608+AA608)^2))^0.5)</f>
        <v>-0.26249122676807057</v>
      </c>
      <c r="AF608" s="9"/>
      <c r="AG608" s="29"/>
      <c r="AH608" s="29"/>
      <c r="AI608" s="29"/>
      <c r="AJ608" s="29"/>
    </row>
    <row r="609" spans="2:36" ht="18.649999999999999" customHeight="1">
      <c r="AE609" s="33"/>
    </row>
    <row r="610" spans="2:36" ht="18.649999999999999" customHeight="1" thickBot="1">
      <c r="E610" s="21" t="s">
        <v>0</v>
      </c>
      <c r="J610" s="21" t="s">
        <v>1</v>
      </c>
      <c r="O610" s="21" t="s">
        <v>2</v>
      </c>
      <c r="T610" s="21" t="s">
        <v>3</v>
      </c>
      <c r="Y610" s="21" t="s">
        <v>4</v>
      </c>
    </row>
    <row r="611" spans="2:36" ht="18.649999999999999" customHeight="1" thickBot="1">
      <c r="B611" s="20"/>
      <c r="D611" s="235" t="s">
        <v>6</v>
      </c>
      <c r="E611" s="236"/>
      <c r="F611" s="237" t="s">
        <v>7</v>
      </c>
      <c r="G611" s="238"/>
      <c r="I611" s="235" t="s">
        <v>8</v>
      </c>
      <c r="J611" s="236"/>
      <c r="K611" s="237" t="s">
        <v>9</v>
      </c>
      <c r="L611" s="238"/>
      <c r="N611" s="235" t="s">
        <v>10</v>
      </c>
      <c r="O611" s="236"/>
      <c r="P611" s="237" t="s">
        <v>11</v>
      </c>
      <c r="Q611" s="238"/>
      <c r="S611" s="235" t="s">
        <v>6</v>
      </c>
      <c r="T611" s="236"/>
      <c r="U611" s="237" t="s">
        <v>7</v>
      </c>
      <c r="V611" s="238"/>
      <c r="X611" s="235" t="s">
        <v>10</v>
      </c>
      <c r="Y611" s="236"/>
      <c r="Z611" s="237" t="s">
        <v>11</v>
      </c>
      <c r="AA611" s="238"/>
      <c r="AB611" s="4"/>
      <c r="AC611" s="212" t="s">
        <v>70</v>
      </c>
      <c r="AE611" s="213" t="s">
        <v>37</v>
      </c>
      <c r="AF611" s="9"/>
      <c r="AG611" s="29"/>
      <c r="AH611" s="29"/>
      <c r="AI611" s="29"/>
      <c r="AJ611" s="29"/>
    </row>
    <row r="612" spans="2:36" ht="18.649999999999999" customHeight="1" thickTop="1" thickBot="1">
      <c r="B612" s="40">
        <f t="shared" ref="B612" si="2055">B605+$E$5</f>
        <v>0.9419999999999954</v>
      </c>
      <c r="D612" s="24">
        <v>1</v>
      </c>
      <c r="E612" s="25">
        <v>0</v>
      </c>
      <c r="F612" s="26">
        <v>0</v>
      </c>
      <c r="G612" s="27">
        <f t="shared" ref="G612" si="2056">-1/($E$8*$B612)</f>
        <v>-7.2910104757238869</v>
      </c>
      <c r="I612" s="24">
        <v>1</v>
      </c>
      <c r="J612" s="28">
        <v>0</v>
      </c>
      <c r="K612" s="26">
        <v>0</v>
      </c>
      <c r="L612" s="27">
        <v>0</v>
      </c>
      <c r="N612" s="24">
        <f t="shared" ref="N612" si="2057">D612*I612+F612*I615-E612*J612-G612*J615</f>
        <v>-2.0069574890208601</v>
      </c>
      <c r="O612" s="28">
        <f t="shared" ref="O612" si="2058">(D612*J612+E612*I612+F612*J615+G612*I615)</f>
        <v>0</v>
      </c>
      <c r="P612" s="26">
        <f t="shared" ref="P612" si="2059">D612*K612+F612*K615-E612*L612-G612*L615</f>
        <v>0</v>
      </c>
      <c r="Q612" s="27">
        <f t="shared" ref="Q612" si="2060">(D612*L612+E612*K612+F612*L615+G612*K615)</f>
        <v>-7.2910104757238869</v>
      </c>
      <c r="S612" s="24">
        <v>1</v>
      </c>
      <c r="T612" s="25">
        <v>0</v>
      </c>
      <c r="U612" s="26">
        <v>0</v>
      </c>
      <c r="V612" s="27">
        <f t="shared" ref="V612" si="2061">-1/($T$8*$B612)</f>
        <v>-7.2910104757238869</v>
      </c>
      <c r="X612" s="24">
        <f t="shared" ref="X612" si="2062">N612*S612+P612*S615-O612*T612-Q612*T615</f>
        <v>-2.0069574890208601</v>
      </c>
      <c r="Y612" s="28">
        <f t="shared" ref="Y612" si="2063">(N612*T612+O612*S612+P612*T615+Q612*S615)</f>
        <v>0</v>
      </c>
      <c r="Z612" s="26">
        <f t="shared" ref="Z612" si="2064">N612*U612+P612*U615-O612*V612-Q612*V615</f>
        <v>0</v>
      </c>
      <c r="AA612" s="27">
        <f t="shared" ref="AA612" si="2065">(N612*V612+O612*U612+P612*V615+Q612*U615)</f>
        <v>7.3417376010597124</v>
      </c>
      <c r="AB612" s="8"/>
      <c r="AC612" s="214">
        <f t="shared" ref="AC612" si="2066">20*LOG((2*$X$8)/(($X$8*X612+Z612+$Z$8*X615+Z615)^2+($X$8*Y612+AA612+$X$8*Y615+AA615)^2)^0.5)</f>
        <v>-12.049806464770382</v>
      </c>
      <c r="AE612" s="215">
        <f t="shared" ref="AE612" si="2067">((X612^2+Y612^2)/(X615^2+Y615^2))^0.5</f>
        <v>4.8662969563791156</v>
      </c>
      <c r="AF612" s="9"/>
      <c r="AG612" s="29"/>
      <c r="AH612" s="29"/>
      <c r="AI612" s="29"/>
      <c r="AJ612" s="29"/>
    </row>
    <row r="613" spans="2:36" ht="18.649999999999999" customHeight="1" thickBot="1">
      <c r="D613" s="30"/>
      <c r="G613" s="31"/>
      <c r="I613" s="30"/>
      <c r="K613" s="239" t="s">
        <v>15</v>
      </c>
      <c r="L613" s="240"/>
      <c r="N613" s="30"/>
      <c r="P613" s="239" t="s">
        <v>17</v>
      </c>
      <c r="Q613" s="240"/>
      <c r="S613" s="30"/>
      <c r="V613" s="31"/>
      <c r="X613" s="30"/>
      <c r="AA613" s="31"/>
      <c r="AE613" s="216"/>
      <c r="AF613" s="9"/>
      <c r="AG613" s="29"/>
      <c r="AH613" s="29"/>
      <c r="AI613" s="29"/>
      <c r="AJ613" s="29"/>
    </row>
    <row r="614" spans="2:36" ht="18.649999999999999" customHeight="1" thickBot="1">
      <c r="D614" s="235" t="s">
        <v>12</v>
      </c>
      <c r="E614" s="236"/>
      <c r="F614" s="237" t="s">
        <v>13</v>
      </c>
      <c r="G614" s="238"/>
      <c r="I614" s="235" t="s">
        <v>14</v>
      </c>
      <c r="J614" s="236"/>
      <c r="K614" s="241"/>
      <c r="L614" s="242"/>
      <c r="N614" s="235" t="s">
        <v>16</v>
      </c>
      <c r="O614" s="236"/>
      <c r="P614" s="241"/>
      <c r="Q614" s="242"/>
      <c r="S614" s="235" t="s">
        <v>12</v>
      </c>
      <c r="T614" s="236"/>
      <c r="U614" s="237" t="s">
        <v>13</v>
      </c>
      <c r="V614" s="238"/>
      <c r="X614" s="235" t="s">
        <v>16</v>
      </c>
      <c r="Y614" s="236"/>
      <c r="Z614" s="237" t="s">
        <v>17</v>
      </c>
      <c r="AA614" s="238"/>
      <c r="AB614" s="4"/>
      <c r="AC614" s="37" t="s">
        <v>71</v>
      </c>
      <c r="AE614" s="217" t="s">
        <v>72</v>
      </c>
      <c r="AF614" s="9"/>
      <c r="AG614" s="29"/>
      <c r="AH614" s="29"/>
      <c r="AI614" s="29"/>
      <c r="AJ614" s="29"/>
    </row>
    <row r="615" spans="2:36" ht="18.649999999999999" customHeight="1" thickTop="1" thickBot="1">
      <c r="D615" s="24">
        <v>0</v>
      </c>
      <c r="E615" s="28">
        <v>0</v>
      </c>
      <c r="F615" s="26">
        <v>1</v>
      </c>
      <c r="G615" s="27">
        <v>0</v>
      </c>
      <c r="I615" s="24">
        <v>0</v>
      </c>
      <c r="J615" s="28">
        <f t="shared" ref="J615" si="2068">IF(0=(1-$J$8*$K$8*$B612^2),0,-1*(1-$J$8*$K$8*$B612^2)/($B612*$K$8))</f>
        <v>-0.41241985579815188</v>
      </c>
      <c r="K615" s="26">
        <v>1</v>
      </c>
      <c r="L615" s="27">
        <v>0</v>
      </c>
      <c r="N615" s="24">
        <f t="shared" ref="N615" si="2069">D615*I612+F615*I615-E615*J612-G615*J615</f>
        <v>0</v>
      </c>
      <c r="O615" s="28">
        <f t="shared" ref="O615" si="2070">(D615*J612+E615*I612+F615*J615+G615*I615)</f>
        <v>-0.41241985579815188</v>
      </c>
      <c r="P615" s="26">
        <f t="shared" ref="P615" si="2071">D615*K612+F615*K615-E615*L612-G615*L615</f>
        <v>1</v>
      </c>
      <c r="Q615" s="27">
        <f t="shared" ref="Q615" si="2072">(D615*L612+E615*K612+F615*L615+G615*K615)</f>
        <v>0</v>
      </c>
      <c r="S615" s="24">
        <v>0</v>
      </c>
      <c r="T615" s="28">
        <v>0</v>
      </c>
      <c r="U615" s="26">
        <v>1</v>
      </c>
      <c r="V615" s="27">
        <v>0</v>
      </c>
      <c r="X615" s="24">
        <f t="shared" ref="X615" si="2073">N615*S612+P615*S615-O615*T612-Q615*T615</f>
        <v>0</v>
      </c>
      <c r="Y615" s="28">
        <f t="shared" ref="Y615" si="2074">(N615*T612+O615*S612+P615*T615+Q615*S615)</f>
        <v>-0.41241985579815188</v>
      </c>
      <c r="Z615" s="26">
        <f t="shared" ref="Z615" si="2075">N615*U612+P615*U615-O615*V612-Q615*V615</f>
        <v>-2.0069574890208601</v>
      </c>
      <c r="AA615" s="27">
        <f t="shared" ref="AA615" si="2076">(N615*V612+O615*U612+P615*V615+Q615*U615)</f>
        <v>0</v>
      </c>
      <c r="AB615" s="8"/>
      <c r="AC615" s="39">
        <f t="shared" ref="AC615" si="2077">(180/PI())*ATAN(-1*(($X$8*Y612+AA612+$X$8*Y615+AA615)/($X$8*X612+Z612+$X$8*X615+Z615)))</f>
        <v>59.917765602429157</v>
      </c>
      <c r="AE615" s="218">
        <f t="shared" ref="AE615" si="2078">20*LOG(((($X$8*X612+Z612-$X$8*Y615-Z615)^2+($X$8*Y612+AA612-$X$8*Y615-AA615)^2)/(($X$8*X612+Z612+$X$8*X615+Z615)^2+($X$8*Y612+AA612+$X$8*Y615+AA615)^2))^0.5)</f>
        <v>-0.26744587145820614</v>
      </c>
      <c r="AF615" s="9"/>
      <c r="AG615" s="29"/>
      <c r="AH615" s="29"/>
      <c r="AI615" s="29"/>
      <c r="AJ615" s="29"/>
    </row>
    <row r="616" spans="2:36" ht="18.649999999999999" customHeight="1">
      <c r="AE616" s="33"/>
    </row>
    <row r="617" spans="2:36" ht="18.649999999999999" customHeight="1" thickBot="1">
      <c r="E617" s="21" t="s">
        <v>0</v>
      </c>
      <c r="J617" s="21" t="s">
        <v>1</v>
      </c>
      <c r="O617" s="21" t="s">
        <v>2</v>
      </c>
      <c r="T617" s="21" t="s">
        <v>3</v>
      </c>
      <c r="Y617" s="21" t="s">
        <v>4</v>
      </c>
    </row>
    <row r="618" spans="2:36" ht="18.649999999999999" customHeight="1" thickBot="1">
      <c r="B618" s="20"/>
      <c r="D618" s="235" t="s">
        <v>6</v>
      </c>
      <c r="E618" s="236"/>
      <c r="F618" s="237" t="s">
        <v>7</v>
      </c>
      <c r="G618" s="238"/>
      <c r="I618" s="235" t="s">
        <v>8</v>
      </c>
      <c r="J618" s="236"/>
      <c r="K618" s="237" t="s">
        <v>9</v>
      </c>
      <c r="L618" s="238"/>
      <c r="N618" s="235" t="s">
        <v>10</v>
      </c>
      <c r="O618" s="236"/>
      <c r="P618" s="237" t="s">
        <v>11</v>
      </c>
      <c r="Q618" s="238"/>
      <c r="S618" s="235" t="s">
        <v>6</v>
      </c>
      <c r="T618" s="236"/>
      <c r="U618" s="237" t="s">
        <v>7</v>
      </c>
      <c r="V618" s="238"/>
      <c r="X618" s="235" t="s">
        <v>10</v>
      </c>
      <c r="Y618" s="236"/>
      <c r="Z618" s="237" t="s">
        <v>11</v>
      </c>
      <c r="AA618" s="238"/>
      <c r="AB618" s="4"/>
      <c r="AC618" s="212" t="s">
        <v>70</v>
      </c>
      <c r="AE618" s="213" t="s">
        <v>37</v>
      </c>
      <c r="AF618" s="9"/>
      <c r="AG618" s="29"/>
      <c r="AH618" s="29"/>
      <c r="AI618" s="29"/>
      <c r="AJ618" s="29"/>
    </row>
    <row r="619" spans="2:36" ht="18.649999999999999" customHeight="1" thickTop="1" thickBot="1">
      <c r="B619" s="40">
        <f t="shared" ref="B619" si="2079">B612+$E$5</f>
        <v>0.94249999999999534</v>
      </c>
      <c r="D619" s="24">
        <v>1</v>
      </c>
      <c r="E619" s="25">
        <v>0</v>
      </c>
      <c r="F619" s="26">
        <v>0</v>
      </c>
      <c r="G619" s="27">
        <f t="shared" ref="G619" si="2080">-1/($E$8*$B619)</f>
        <v>-7.2871425656571907</v>
      </c>
      <c r="I619" s="24">
        <v>1</v>
      </c>
      <c r="J619" s="28">
        <v>0</v>
      </c>
      <c r="K619" s="26">
        <v>0</v>
      </c>
      <c r="L619" s="27">
        <v>0</v>
      </c>
      <c r="N619" s="24">
        <f t="shared" ref="N619" si="2081">D619*I619+F619*I622-E619*J619-G619*J622</f>
        <v>-1.9974662231228044</v>
      </c>
      <c r="O619" s="28">
        <f t="shared" ref="O619" si="2082">(D619*J619+E619*I619+F619*J622+G619*I622)</f>
        <v>0</v>
      </c>
      <c r="P619" s="26">
        <f t="shared" ref="P619" si="2083">D619*K619+F619*K622-E619*L619-G619*L622</f>
        <v>0</v>
      </c>
      <c r="Q619" s="27">
        <f t="shared" ref="Q619" si="2084">(D619*L619+E619*K619+F619*L622+G619*K622)</f>
        <v>-7.2871425656571907</v>
      </c>
      <c r="S619" s="24">
        <v>1</v>
      </c>
      <c r="T619" s="25">
        <v>0</v>
      </c>
      <c r="U619" s="26">
        <v>0</v>
      </c>
      <c r="V619" s="27">
        <f t="shared" ref="V619" si="2085">-1/($T$8*$B619)</f>
        <v>-7.2871425656571907</v>
      </c>
      <c r="X619" s="24">
        <f t="shared" ref="X619" si="2086">N619*S619+P619*S622-O619*T619-Q619*T622</f>
        <v>-1.9974662231228044</v>
      </c>
      <c r="Y619" s="28">
        <f t="shared" ref="Y619" si="2087">(N619*T619+O619*S619+P619*T622+Q619*S622)</f>
        <v>0</v>
      </c>
      <c r="Z619" s="26">
        <f t="shared" ref="Z619" si="2088">N619*U619+P619*U622-O619*V619-Q619*V622</f>
        <v>0</v>
      </c>
      <c r="AA619" s="27">
        <f t="shared" ref="AA619" si="2089">(N619*V619+O619*U619+P619*V622+Q619*U622)</f>
        <v>7.268678572323501</v>
      </c>
      <c r="AB619" s="8"/>
      <c r="AC619" s="214">
        <f t="shared" ref="AC619" si="2090">20*LOG((2*$X$8)/(($X$8*X619+Z619+$Z$8*X622+Z622)^2+($X$8*Y619+AA619+$X$8*Y622+AA622)^2)^0.5)</f>
        <v>-11.971607891157861</v>
      </c>
      <c r="AE619" s="215">
        <f t="shared" ref="AE619" si="2091">((X619^2+Y619^2)/(X622^2+Y622^2))^0.5</f>
        <v>4.8560417547645374</v>
      </c>
      <c r="AF619" s="9"/>
      <c r="AG619" s="29"/>
      <c r="AH619" s="29"/>
      <c r="AI619" s="29"/>
      <c r="AJ619" s="29"/>
    </row>
    <row r="620" spans="2:36" ht="18.649999999999999" customHeight="1" thickBot="1">
      <c r="D620" s="30"/>
      <c r="G620" s="31"/>
      <c r="I620" s="30"/>
      <c r="K620" s="239" t="s">
        <v>15</v>
      </c>
      <c r="L620" s="240"/>
      <c r="N620" s="30"/>
      <c r="P620" s="239" t="s">
        <v>17</v>
      </c>
      <c r="Q620" s="240"/>
      <c r="S620" s="30"/>
      <c r="V620" s="31"/>
      <c r="X620" s="30"/>
      <c r="AA620" s="31"/>
      <c r="AE620" s="216"/>
      <c r="AF620" s="9"/>
      <c r="AG620" s="29"/>
      <c r="AH620" s="29"/>
      <c r="AI620" s="29"/>
      <c r="AJ620" s="29"/>
    </row>
    <row r="621" spans="2:36" ht="18.649999999999999" customHeight="1" thickBot="1">
      <c r="D621" s="235" t="s">
        <v>12</v>
      </c>
      <c r="E621" s="236"/>
      <c r="F621" s="237" t="s">
        <v>13</v>
      </c>
      <c r="G621" s="238"/>
      <c r="I621" s="235" t="s">
        <v>14</v>
      </c>
      <c r="J621" s="236"/>
      <c r="K621" s="241"/>
      <c r="L621" s="242"/>
      <c r="N621" s="235" t="s">
        <v>16</v>
      </c>
      <c r="O621" s="236"/>
      <c r="P621" s="241"/>
      <c r="Q621" s="242"/>
      <c r="S621" s="235" t="s">
        <v>12</v>
      </c>
      <c r="T621" s="236"/>
      <c r="U621" s="237" t="s">
        <v>13</v>
      </c>
      <c r="V621" s="238"/>
      <c r="X621" s="235" t="s">
        <v>16</v>
      </c>
      <c r="Y621" s="236"/>
      <c r="Z621" s="237" t="s">
        <v>17</v>
      </c>
      <c r="AA621" s="238"/>
      <c r="AB621" s="4"/>
      <c r="AC621" s="37" t="s">
        <v>71</v>
      </c>
      <c r="AE621" s="217" t="s">
        <v>72</v>
      </c>
      <c r="AF621" s="9"/>
      <c r="AG621" s="29"/>
      <c r="AH621" s="29"/>
      <c r="AI621" s="29"/>
      <c r="AJ621" s="29"/>
    </row>
    <row r="622" spans="2:36" ht="18.649999999999999" customHeight="1" thickTop="1" thickBot="1">
      <c r="D622" s="24">
        <v>0</v>
      </c>
      <c r="E622" s="28">
        <v>0</v>
      </c>
      <c r="F622" s="26">
        <v>1</v>
      </c>
      <c r="G622" s="27">
        <v>0</v>
      </c>
      <c r="I622" s="24">
        <v>0</v>
      </c>
      <c r="J622" s="28">
        <f t="shared" ref="J622" si="2092">IF(0=(1-$J$8*$K$8*$B619^2),0,-1*(1-$J$8*$K$8*$B619^2)/($B619*$K$8))</f>
        <v>-0.41133629486669415</v>
      </c>
      <c r="K622" s="26">
        <v>1</v>
      </c>
      <c r="L622" s="27">
        <v>0</v>
      </c>
      <c r="N622" s="24">
        <f t="shared" ref="N622" si="2093">D622*I619+F622*I622-E622*J619-G622*J622</f>
        <v>0</v>
      </c>
      <c r="O622" s="28">
        <f t="shared" ref="O622" si="2094">(D622*J619+E622*I619+F622*J622+G622*I622)</f>
        <v>-0.41133629486669415</v>
      </c>
      <c r="P622" s="26">
        <f t="shared" ref="P622" si="2095">D622*K619+F622*K622-E622*L619-G622*L622</f>
        <v>1</v>
      </c>
      <c r="Q622" s="27">
        <f t="shared" ref="Q622" si="2096">(D622*L619+E622*K619+F622*L622+G622*K622)</f>
        <v>0</v>
      </c>
      <c r="S622" s="24">
        <v>0</v>
      </c>
      <c r="T622" s="28">
        <v>0</v>
      </c>
      <c r="U622" s="26">
        <v>1</v>
      </c>
      <c r="V622" s="27">
        <v>0</v>
      </c>
      <c r="X622" s="24">
        <f t="shared" ref="X622" si="2097">N622*S619+P622*S622-O622*T619-Q622*T622</f>
        <v>0</v>
      </c>
      <c r="Y622" s="28">
        <f t="shared" ref="Y622" si="2098">(N622*T619+O622*S619+P622*T622+Q622*S622)</f>
        <v>-0.41133629486669415</v>
      </c>
      <c r="Z622" s="26">
        <f t="shared" ref="Z622" si="2099">N622*U619+P622*U622-O622*V619-Q622*V622</f>
        <v>-1.9974662231228044</v>
      </c>
      <c r="AA622" s="27">
        <f t="shared" ref="AA622" si="2100">(N622*V619+O622*U619+P622*V622+Q622*U622)</f>
        <v>0</v>
      </c>
      <c r="AB622" s="8"/>
      <c r="AC622" s="39">
        <f t="shared" ref="AC622" si="2101">(180/PI())*ATAN(-1*(($X$8*Y619+AA619+$X$8*Y622+AA622)/($X$8*X619+Z619+$X$8*X622+Z622)))</f>
        <v>59.775890177643348</v>
      </c>
      <c r="AE622" s="218">
        <f t="shared" ref="AE622" si="2102">20*LOG(((($X$8*X619+Z619-$X$8*Y622-Z622)^2+($X$8*Y619+AA619-$X$8*Y622-AA622)^2)/(($X$8*X619+Z619+$X$8*X622+Z622)^2+($X$8*Y619+AA619+$X$8*Y622+AA622)^2))^0.5)</f>
        <v>-0.27252625403457476</v>
      </c>
      <c r="AF622" s="9"/>
      <c r="AG622" s="29"/>
      <c r="AH622" s="29"/>
      <c r="AI622" s="29"/>
      <c r="AJ622" s="29"/>
    </row>
    <row r="623" spans="2:36" ht="18.649999999999999" customHeight="1">
      <c r="AE623" s="33"/>
    </row>
    <row r="624" spans="2:36" ht="18.649999999999999" customHeight="1" thickBot="1">
      <c r="E624" s="21" t="s">
        <v>0</v>
      </c>
      <c r="J624" s="21" t="s">
        <v>1</v>
      </c>
      <c r="O624" s="21" t="s">
        <v>2</v>
      </c>
      <c r="T624" s="21" t="s">
        <v>3</v>
      </c>
      <c r="Y624" s="21" t="s">
        <v>4</v>
      </c>
    </row>
    <row r="625" spans="2:36" ht="18.649999999999999" customHeight="1" thickBot="1">
      <c r="B625" s="20"/>
      <c r="D625" s="235" t="s">
        <v>6</v>
      </c>
      <c r="E625" s="236"/>
      <c r="F625" s="237" t="s">
        <v>7</v>
      </c>
      <c r="G625" s="238"/>
      <c r="I625" s="235" t="s">
        <v>8</v>
      </c>
      <c r="J625" s="236"/>
      <c r="K625" s="237" t="s">
        <v>9</v>
      </c>
      <c r="L625" s="238"/>
      <c r="N625" s="235" t="s">
        <v>10</v>
      </c>
      <c r="O625" s="236"/>
      <c r="P625" s="237" t="s">
        <v>11</v>
      </c>
      <c r="Q625" s="238"/>
      <c r="S625" s="235" t="s">
        <v>6</v>
      </c>
      <c r="T625" s="236"/>
      <c r="U625" s="237" t="s">
        <v>7</v>
      </c>
      <c r="V625" s="238"/>
      <c r="X625" s="235" t="s">
        <v>10</v>
      </c>
      <c r="Y625" s="236"/>
      <c r="Z625" s="237" t="s">
        <v>11</v>
      </c>
      <c r="AA625" s="238"/>
      <c r="AB625" s="4"/>
      <c r="AC625" s="212" t="s">
        <v>70</v>
      </c>
      <c r="AE625" s="213" t="s">
        <v>37</v>
      </c>
      <c r="AF625" s="9"/>
      <c r="AG625" s="29"/>
      <c r="AH625" s="29"/>
      <c r="AI625" s="29"/>
      <c r="AJ625" s="29"/>
    </row>
    <row r="626" spans="2:36" ht="18.649999999999999" customHeight="1" thickTop="1" thickBot="1">
      <c r="B626" s="40">
        <f t="shared" ref="B626" si="2103">B619+$E$5</f>
        <v>0.94299999999999529</v>
      </c>
      <c r="D626" s="24">
        <v>1</v>
      </c>
      <c r="E626" s="25">
        <v>0</v>
      </c>
      <c r="F626" s="26">
        <v>0</v>
      </c>
      <c r="G626" s="27">
        <f t="shared" ref="G626" si="2104">-1/($E$8*$B626)</f>
        <v>-7.2832787572978823</v>
      </c>
      <c r="I626" s="24">
        <v>1</v>
      </c>
      <c r="J626" s="28">
        <v>0</v>
      </c>
      <c r="K626" s="26">
        <v>0</v>
      </c>
      <c r="L626" s="27">
        <v>0</v>
      </c>
      <c r="N626" s="24">
        <f t="shared" ref="N626" si="2105">D626*I626+F626*I629-E626*J626-G626*J629</f>
        <v>-1.9879900506755961</v>
      </c>
      <c r="O626" s="28">
        <f t="shared" ref="O626" si="2106">(D626*J626+E626*I626+F626*J629+G626*I629)</f>
        <v>0</v>
      </c>
      <c r="P626" s="26">
        <f t="shared" ref="P626" si="2107">D626*K626+F626*K629-E626*L626-G626*L629</f>
        <v>0</v>
      </c>
      <c r="Q626" s="27">
        <f t="shared" ref="Q626" si="2108">(D626*L626+E626*K626+F626*L629+G626*K629)</f>
        <v>-7.2832787572978823</v>
      </c>
      <c r="S626" s="24">
        <v>1</v>
      </c>
      <c r="T626" s="25">
        <v>0</v>
      </c>
      <c r="U626" s="26">
        <v>0</v>
      </c>
      <c r="V626" s="27">
        <f t="shared" ref="V626" si="2109">-1/($T$8*$B626)</f>
        <v>-7.2832787572978823</v>
      </c>
      <c r="X626" s="24">
        <f t="shared" ref="X626" si="2110">N626*S626+P626*S629-O626*T626-Q626*T629</f>
        <v>-1.9879900506755961</v>
      </c>
      <c r="Y626" s="28">
        <f t="shared" ref="Y626" si="2111">(N626*T626+O626*S626+P626*T629+Q626*S629)</f>
        <v>0</v>
      </c>
      <c r="Z626" s="26">
        <f t="shared" ref="Z626" si="2112">N626*U626+P626*U629-O626*V626-Q626*V629</f>
        <v>0</v>
      </c>
      <c r="AA626" s="27">
        <f t="shared" ref="AA626" si="2113">(N626*V626+O626*U626+P626*V629+Q626*U629)</f>
        <v>7.1958069485072276</v>
      </c>
      <c r="AB626" s="8"/>
      <c r="AC626" s="214">
        <f t="shared" ref="AC626" si="2114">20*LOG((2*$X$8)/(($X$8*X626+Z626+$Z$8*X629+Z629)^2+($X$8*Y626+AA626+$X$8*Y629+AA629)^2)^0.5)</f>
        <v>-11.892948399743219</v>
      </c>
      <c r="AE626" s="215">
        <f t="shared" ref="AE626" si="2115">((X626^2+Y626^2)/(X629^2+Y629^2))^0.5</f>
        <v>4.8457610166845546</v>
      </c>
      <c r="AF626" s="9"/>
      <c r="AG626" s="29"/>
      <c r="AH626" s="29"/>
      <c r="AI626" s="29"/>
      <c r="AJ626" s="29"/>
    </row>
    <row r="627" spans="2:36" ht="18.649999999999999" customHeight="1" thickBot="1">
      <c r="D627" s="30"/>
      <c r="G627" s="31"/>
      <c r="I627" s="30"/>
      <c r="K627" s="239" t="s">
        <v>15</v>
      </c>
      <c r="L627" s="240"/>
      <c r="N627" s="30"/>
      <c r="P627" s="239" t="s">
        <v>17</v>
      </c>
      <c r="Q627" s="240"/>
      <c r="S627" s="30"/>
      <c r="V627" s="31"/>
      <c r="X627" s="30"/>
      <c r="AA627" s="31"/>
      <c r="AE627" s="216"/>
      <c r="AF627" s="9"/>
      <c r="AG627" s="29"/>
      <c r="AH627" s="29"/>
      <c r="AI627" s="29"/>
      <c r="AJ627" s="29"/>
    </row>
    <row r="628" spans="2:36" ht="18.649999999999999" customHeight="1" thickBot="1">
      <c r="D628" s="235" t="s">
        <v>12</v>
      </c>
      <c r="E628" s="236"/>
      <c r="F628" s="237" t="s">
        <v>13</v>
      </c>
      <c r="G628" s="238"/>
      <c r="I628" s="235" t="s">
        <v>14</v>
      </c>
      <c r="J628" s="236"/>
      <c r="K628" s="241"/>
      <c r="L628" s="242"/>
      <c r="N628" s="235" t="s">
        <v>16</v>
      </c>
      <c r="O628" s="236"/>
      <c r="P628" s="241"/>
      <c r="Q628" s="242"/>
      <c r="S628" s="235" t="s">
        <v>12</v>
      </c>
      <c r="T628" s="236"/>
      <c r="U628" s="237" t="s">
        <v>13</v>
      </c>
      <c r="V628" s="238"/>
      <c r="X628" s="235" t="s">
        <v>16</v>
      </c>
      <c r="Y628" s="236"/>
      <c r="Z628" s="237" t="s">
        <v>17</v>
      </c>
      <c r="AA628" s="238"/>
      <c r="AB628" s="4"/>
      <c r="AC628" s="37" t="s">
        <v>71</v>
      </c>
      <c r="AE628" s="217" t="s">
        <v>72</v>
      </c>
      <c r="AF628" s="9"/>
      <c r="AG628" s="29"/>
      <c r="AH628" s="29"/>
      <c r="AI628" s="29"/>
      <c r="AJ628" s="29"/>
    </row>
    <row r="629" spans="2:36" ht="18.649999999999999" customHeight="1" thickTop="1" thickBot="1">
      <c r="D629" s="24">
        <v>0</v>
      </c>
      <c r="E629" s="28">
        <v>0</v>
      </c>
      <c r="F629" s="26">
        <v>1</v>
      </c>
      <c r="G629" s="27">
        <v>0</v>
      </c>
      <c r="I629" s="24">
        <v>0</v>
      </c>
      <c r="J629" s="28">
        <f t="shared" ref="J629" si="2116">IF(0=(1-$J$8*$K$8*$B626^2),0,-1*(1-$J$8*$K$8*$B626^2)/($B626*$K$8))</f>
        <v>-0.41025342434979778</v>
      </c>
      <c r="K629" s="26">
        <v>1</v>
      </c>
      <c r="L629" s="27">
        <v>0</v>
      </c>
      <c r="N629" s="24">
        <f t="shared" ref="N629" si="2117">D629*I626+F629*I629-E629*J626-G629*J629</f>
        <v>0</v>
      </c>
      <c r="O629" s="28">
        <f t="shared" ref="O629" si="2118">(D629*J626+E629*I626+F629*J629+G629*I629)</f>
        <v>-0.41025342434979778</v>
      </c>
      <c r="P629" s="26">
        <f t="shared" ref="P629" si="2119">D629*K626+F629*K629-E629*L626-G629*L629</f>
        <v>1</v>
      </c>
      <c r="Q629" s="27">
        <f t="shared" ref="Q629" si="2120">(D629*L626+E629*K626+F629*L629+G629*K629)</f>
        <v>0</v>
      </c>
      <c r="S629" s="24">
        <v>0</v>
      </c>
      <c r="T629" s="28">
        <v>0</v>
      </c>
      <c r="U629" s="26">
        <v>1</v>
      </c>
      <c r="V629" s="27">
        <v>0</v>
      </c>
      <c r="X629" s="24">
        <f t="shared" ref="X629" si="2121">N629*S626+P629*S629-O629*T626-Q629*T629</f>
        <v>0</v>
      </c>
      <c r="Y629" s="28">
        <f t="shared" ref="Y629" si="2122">(N629*T626+O629*S626+P629*T629+Q629*S629)</f>
        <v>-0.41025342434979778</v>
      </c>
      <c r="Z629" s="26">
        <f t="shared" ref="Z629" si="2123">N629*U626+P629*U629-O629*V626-Q629*V629</f>
        <v>-1.9879900506755961</v>
      </c>
      <c r="AA629" s="27">
        <f t="shared" ref="AA629" si="2124">(N629*V626+O629*U626+P629*V629+Q629*U629)</f>
        <v>0</v>
      </c>
      <c r="AB629" s="8"/>
      <c r="AC629" s="39">
        <f t="shared" ref="AC629" si="2125">(180/PI())*ATAN(-1*(($X$8*Y626+AA626+$X$8*Y629+AA629)/($X$8*X626+Z626+$X$8*X629+Z629)))</f>
        <v>59.631924063342673</v>
      </c>
      <c r="AE629" s="218">
        <f t="shared" ref="AE629" si="2126">20*LOG(((($X$8*X626+Z626-$X$8*Y629-Z629)^2+($X$8*Y626+AA626-$X$8*Y629-AA629)^2)/(($X$8*X626+Z626+$X$8*X629+Z629)^2+($X$8*Y626+AA626+$X$8*Y629+AA629)^2))^0.5)</f>
        <v>-0.27773646657640932</v>
      </c>
      <c r="AF629" s="9"/>
      <c r="AG629" s="29"/>
      <c r="AH629" s="29"/>
      <c r="AI629" s="29"/>
      <c r="AJ629" s="29"/>
    </row>
    <row r="630" spans="2:36" ht="18.649999999999999" customHeight="1">
      <c r="AE630" s="33"/>
    </row>
    <row r="631" spans="2:36" ht="18.649999999999999" customHeight="1" thickBot="1">
      <c r="E631" s="21" t="s">
        <v>0</v>
      </c>
      <c r="J631" s="21" t="s">
        <v>1</v>
      </c>
      <c r="O631" s="21" t="s">
        <v>2</v>
      </c>
      <c r="T631" s="21" t="s">
        <v>3</v>
      </c>
      <c r="Y631" s="21" t="s">
        <v>4</v>
      </c>
    </row>
    <row r="632" spans="2:36" ht="18.649999999999999" customHeight="1" thickBot="1">
      <c r="B632" s="20"/>
      <c r="D632" s="235" t="s">
        <v>6</v>
      </c>
      <c r="E632" s="236"/>
      <c r="F632" s="237" t="s">
        <v>7</v>
      </c>
      <c r="G632" s="238"/>
      <c r="I632" s="235" t="s">
        <v>8</v>
      </c>
      <c r="J632" s="236"/>
      <c r="K632" s="237" t="s">
        <v>9</v>
      </c>
      <c r="L632" s="238"/>
      <c r="N632" s="235" t="s">
        <v>10</v>
      </c>
      <c r="O632" s="236"/>
      <c r="P632" s="237" t="s">
        <v>11</v>
      </c>
      <c r="Q632" s="238"/>
      <c r="S632" s="235" t="s">
        <v>6</v>
      </c>
      <c r="T632" s="236"/>
      <c r="U632" s="237" t="s">
        <v>7</v>
      </c>
      <c r="V632" s="238"/>
      <c r="X632" s="235" t="s">
        <v>10</v>
      </c>
      <c r="Y632" s="236"/>
      <c r="Z632" s="237" t="s">
        <v>11</v>
      </c>
      <c r="AA632" s="238"/>
      <c r="AB632" s="4"/>
      <c r="AC632" s="212" t="s">
        <v>70</v>
      </c>
      <c r="AE632" s="213" t="s">
        <v>37</v>
      </c>
      <c r="AF632" s="9"/>
      <c r="AG632" s="29"/>
      <c r="AH632" s="29"/>
      <c r="AI632" s="29"/>
      <c r="AJ632" s="29"/>
    </row>
    <row r="633" spans="2:36" ht="18.649999999999999" customHeight="1" thickTop="1" thickBot="1">
      <c r="B633" s="40">
        <f t="shared" ref="B633" si="2127">B626+$E$5</f>
        <v>0.94349999999999523</v>
      </c>
      <c r="D633" s="24">
        <v>1</v>
      </c>
      <c r="E633" s="25">
        <v>0</v>
      </c>
      <c r="F633" s="26">
        <v>0</v>
      </c>
      <c r="G633" s="27">
        <f t="shared" ref="G633" si="2128">-1/($E$8*$B633)</f>
        <v>-7.2794190441249622</v>
      </c>
      <c r="I633" s="24">
        <v>1</v>
      </c>
      <c r="J633" s="28">
        <v>0</v>
      </c>
      <c r="K633" s="26">
        <v>0</v>
      </c>
      <c r="L633" s="27">
        <v>0</v>
      </c>
      <c r="N633" s="24">
        <f t="shared" ref="N633" si="2129">D633*I633+F633*I636-E633*J633-G633*J636</f>
        <v>-1.9785289396931178</v>
      </c>
      <c r="O633" s="28">
        <f t="shared" ref="O633" si="2130">(D633*J633+E633*I633+F633*J636+G633*I636)</f>
        <v>0</v>
      </c>
      <c r="P633" s="26">
        <f t="shared" ref="P633" si="2131">D633*K633+F633*K636-E633*L633-G633*L636</f>
        <v>0</v>
      </c>
      <c r="Q633" s="27">
        <f t="shared" ref="Q633" si="2132">(D633*L633+E633*K633+F633*L636+G633*K636)</f>
        <v>-7.2794190441249622</v>
      </c>
      <c r="S633" s="24">
        <v>1</v>
      </c>
      <c r="T633" s="25">
        <v>0</v>
      </c>
      <c r="U633" s="26">
        <v>0</v>
      </c>
      <c r="V633" s="27">
        <f t="shared" ref="V633" si="2133">-1/($T$8*$B633)</f>
        <v>-7.2794190441249622</v>
      </c>
      <c r="X633" s="24">
        <f t="shared" ref="X633" si="2134">N633*S633+P633*S636-O633*T633-Q633*T636</f>
        <v>-1.9785289396931178</v>
      </c>
      <c r="Y633" s="28">
        <f t="shared" ref="Y633" si="2135">(N633*T633+O633*S633+P633*T636+Q633*S636)</f>
        <v>0</v>
      </c>
      <c r="Z633" s="26">
        <f t="shared" ref="Z633" si="2136">N633*U633+P633*U636-O633*V633-Q633*V636</f>
        <v>0</v>
      </c>
      <c r="AA633" s="27">
        <f t="shared" ref="AA633" si="2137">(N633*V633+O633*U633+P633*V636+Q633*U636)</f>
        <v>7.1231221988294884</v>
      </c>
      <c r="AB633" s="8"/>
      <c r="AC633" s="214">
        <f t="shared" ref="AC633" si="2138">20*LOG((2*$X$8)/(($X$8*X633+Z633+$Z$8*X636+Z636)^2+($X$8*Y633+AA633+$X$8*Y636+AA636)^2)^0.5)</f>
        <v>-11.813822229186293</v>
      </c>
      <c r="AE633" s="215">
        <f t="shared" ref="AE633" si="2139">((X633^2+Y633^2)/(X636^2+Y636^2))^0.5</f>
        <v>4.8354545262327937</v>
      </c>
      <c r="AF633" s="9"/>
      <c r="AG633" s="29"/>
      <c r="AH633" s="29"/>
      <c r="AI633" s="29"/>
      <c r="AJ633" s="29"/>
    </row>
    <row r="634" spans="2:36" ht="18.649999999999999" customHeight="1" thickBot="1">
      <c r="D634" s="30"/>
      <c r="G634" s="31"/>
      <c r="I634" s="30"/>
      <c r="K634" s="239" t="s">
        <v>15</v>
      </c>
      <c r="L634" s="240"/>
      <c r="N634" s="30"/>
      <c r="P634" s="239" t="s">
        <v>17</v>
      </c>
      <c r="Q634" s="240"/>
      <c r="S634" s="30"/>
      <c r="V634" s="31"/>
      <c r="X634" s="30"/>
      <c r="AA634" s="31"/>
      <c r="AE634" s="216"/>
      <c r="AF634" s="9"/>
      <c r="AG634" s="29"/>
      <c r="AH634" s="29"/>
      <c r="AI634" s="29"/>
      <c r="AJ634" s="29"/>
    </row>
    <row r="635" spans="2:36" ht="18.649999999999999" customHeight="1" thickBot="1">
      <c r="D635" s="235" t="s">
        <v>12</v>
      </c>
      <c r="E635" s="236"/>
      <c r="F635" s="237" t="s">
        <v>13</v>
      </c>
      <c r="G635" s="238"/>
      <c r="I635" s="235" t="s">
        <v>14</v>
      </c>
      <c r="J635" s="236"/>
      <c r="K635" s="241"/>
      <c r="L635" s="242"/>
      <c r="N635" s="235" t="s">
        <v>16</v>
      </c>
      <c r="O635" s="236"/>
      <c r="P635" s="241"/>
      <c r="Q635" s="242"/>
      <c r="S635" s="235" t="s">
        <v>12</v>
      </c>
      <c r="T635" s="236"/>
      <c r="U635" s="237" t="s">
        <v>13</v>
      </c>
      <c r="V635" s="238"/>
      <c r="X635" s="235" t="s">
        <v>16</v>
      </c>
      <c r="Y635" s="236"/>
      <c r="Z635" s="237" t="s">
        <v>17</v>
      </c>
      <c r="AA635" s="238"/>
      <c r="AB635" s="4"/>
      <c r="AC635" s="37" t="s">
        <v>71</v>
      </c>
      <c r="AE635" s="217" t="s">
        <v>72</v>
      </c>
      <c r="AF635" s="9"/>
      <c r="AG635" s="29"/>
      <c r="AH635" s="29"/>
      <c r="AI635" s="29"/>
      <c r="AJ635" s="29"/>
    </row>
    <row r="636" spans="2:36" ht="18.649999999999999" customHeight="1" thickTop="1" thickBot="1">
      <c r="D636" s="24">
        <v>0</v>
      </c>
      <c r="E636" s="28">
        <v>0</v>
      </c>
      <c r="F636" s="26">
        <v>1</v>
      </c>
      <c r="G636" s="27">
        <v>0</v>
      </c>
      <c r="I636" s="24">
        <v>0</v>
      </c>
      <c r="J636" s="28">
        <f t="shared" ref="J636" si="2140">IF(0=(1-$J$8*$K$8*$B633^2),0,-1*(1-$J$8*$K$8*$B633^2)/($B633*$K$8))</f>
        <v>-0.4091712431498245</v>
      </c>
      <c r="K636" s="26">
        <v>1</v>
      </c>
      <c r="L636" s="27">
        <v>0</v>
      </c>
      <c r="N636" s="24">
        <f t="shared" ref="N636" si="2141">D636*I633+F636*I636-E636*J633-G636*J636</f>
        <v>0</v>
      </c>
      <c r="O636" s="28">
        <f t="shared" ref="O636" si="2142">(D636*J633+E636*I633+F636*J636+G636*I636)</f>
        <v>-0.4091712431498245</v>
      </c>
      <c r="P636" s="26">
        <f t="shared" ref="P636" si="2143">D636*K633+F636*K636-E636*L633-G636*L636</f>
        <v>1</v>
      </c>
      <c r="Q636" s="27">
        <f t="shared" ref="Q636" si="2144">(D636*L633+E636*K633+F636*L636+G636*K636)</f>
        <v>0</v>
      </c>
      <c r="S636" s="24">
        <v>0</v>
      </c>
      <c r="T636" s="28">
        <v>0</v>
      </c>
      <c r="U636" s="26">
        <v>1</v>
      </c>
      <c r="V636" s="27">
        <v>0</v>
      </c>
      <c r="X636" s="24">
        <f t="shared" ref="X636" si="2145">N636*S633+P636*S636-O636*T633-Q636*T636</f>
        <v>0</v>
      </c>
      <c r="Y636" s="28">
        <f t="shared" ref="Y636" si="2146">(N636*T633+O636*S633+P636*T636+Q636*S636)</f>
        <v>-0.4091712431498245</v>
      </c>
      <c r="Z636" s="26">
        <f t="shared" ref="Z636" si="2147">N636*U633+P636*U636-O636*V633-Q636*V636</f>
        <v>-1.9785289396931178</v>
      </c>
      <c r="AA636" s="27">
        <f t="shared" ref="AA636" si="2148">(N636*V633+O636*U633+P636*V636+Q636*U636)</f>
        <v>0</v>
      </c>
      <c r="AB636" s="8"/>
      <c r="AC636" s="39">
        <f t="shared" ref="AC636" si="2149">(180/PI())*ATAN(-1*(($X$8*Y633+AA633+$X$8*Y636+AA636)/($X$8*X633+Z633+$X$8*X636+Z636)))</f>
        <v>59.485819728803285</v>
      </c>
      <c r="AE636" s="218">
        <f t="shared" ref="AE636" si="2150">20*LOG(((($X$8*X633+Z633-$X$8*Y636-Z636)^2+($X$8*Y633+AA633-$X$8*Y636-AA636)^2)/(($X$8*X633+Z633+$X$8*X636+Z636)^2+($X$8*Y633+AA633+$X$8*Y636+AA636)^2))^0.5)</f>
        <v>-0.28308076429176021</v>
      </c>
      <c r="AF636" s="9"/>
      <c r="AG636" s="29"/>
      <c r="AH636" s="29"/>
      <c r="AI636" s="29"/>
      <c r="AJ636" s="29"/>
    </row>
    <row r="637" spans="2:36" ht="18.649999999999999" customHeight="1">
      <c r="AE637" s="33"/>
    </row>
    <row r="638" spans="2:36" ht="18.649999999999999" customHeight="1" thickBot="1">
      <c r="E638" s="21" t="s">
        <v>0</v>
      </c>
      <c r="J638" s="21" t="s">
        <v>1</v>
      </c>
      <c r="O638" s="21" t="s">
        <v>2</v>
      </c>
      <c r="T638" s="21" t="s">
        <v>3</v>
      </c>
      <c r="Y638" s="21" t="s">
        <v>4</v>
      </c>
    </row>
    <row r="639" spans="2:36" ht="18.649999999999999" customHeight="1" thickBot="1">
      <c r="B639" s="20"/>
      <c r="D639" s="235" t="s">
        <v>6</v>
      </c>
      <c r="E639" s="236"/>
      <c r="F639" s="237" t="s">
        <v>7</v>
      </c>
      <c r="G639" s="238"/>
      <c r="I639" s="235" t="s">
        <v>8</v>
      </c>
      <c r="J639" s="236"/>
      <c r="K639" s="237" t="s">
        <v>9</v>
      </c>
      <c r="L639" s="238"/>
      <c r="N639" s="235" t="s">
        <v>10</v>
      </c>
      <c r="O639" s="236"/>
      <c r="P639" s="237" t="s">
        <v>11</v>
      </c>
      <c r="Q639" s="238"/>
      <c r="S639" s="235" t="s">
        <v>6</v>
      </c>
      <c r="T639" s="236"/>
      <c r="U639" s="237" t="s">
        <v>7</v>
      </c>
      <c r="V639" s="238"/>
      <c r="X639" s="235" t="s">
        <v>10</v>
      </c>
      <c r="Y639" s="236"/>
      <c r="Z639" s="237" t="s">
        <v>11</v>
      </c>
      <c r="AA639" s="238"/>
      <c r="AB639" s="4"/>
      <c r="AC639" s="212" t="s">
        <v>70</v>
      </c>
      <c r="AE639" s="213" t="s">
        <v>37</v>
      </c>
      <c r="AF639" s="9"/>
      <c r="AG639" s="29"/>
      <c r="AH639" s="29"/>
      <c r="AI639" s="29"/>
      <c r="AJ639" s="29"/>
    </row>
    <row r="640" spans="2:36" ht="18.649999999999999" customHeight="1" thickTop="1" thickBot="1">
      <c r="B640" s="40">
        <f t="shared" ref="B640" si="2151">B633+$E$5</f>
        <v>0.94399999999999518</v>
      </c>
      <c r="D640" s="24">
        <v>1</v>
      </c>
      <c r="E640" s="25">
        <v>0</v>
      </c>
      <c r="F640" s="26">
        <v>0</v>
      </c>
      <c r="G640" s="27">
        <f t="shared" ref="G640" si="2152">-1/($E$8*$B640)</f>
        <v>-7.2755634196312533</v>
      </c>
      <c r="I640" s="24">
        <v>1</v>
      </c>
      <c r="J640" s="28">
        <v>0</v>
      </c>
      <c r="K640" s="26">
        <v>0</v>
      </c>
      <c r="L640" s="27">
        <v>0</v>
      </c>
      <c r="N640" s="24">
        <f t="shared" ref="N640" si="2153">D640*I640+F640*I643-E640*J640-G640*J643</f>
        <v>-1.9690828582739415</v>
      </c>
      <c r="O640" s="28">
        <f t="shared" ref="O640" si="2154">(D640*J640+E640*I640+F640*J643+G640*I643)</f>
        <v>0</v>
      </c>
      <c r="P640" s="26">
        <f t="shared" ref="P640" si="2155">D640*K640+F640*K643-E640*L640-G640*L643</f>
        <v>0</v>
      </c>
      <c r="Q640" s="27">
        <f t="shared" ref="Q640" si="2156">(D640*L640+E640*K640+F640*L643+G640*K643)</f>
        <v>-7.2755634196312533</v>
      </c>
      <c r="S640" s="24">
        <v>1</v>
      </c>
      <c r="T640" s="25">
        <v>0</v>
      </c>
      <c r="U640" s="26">
        <v>0</v>
      </c>
      <c r="V640" s="27">
        <f t="shared" ref="V640" si="2157">-1/($T$8*$B640)</f>
        <v>-7.2755634196312533</v>
      </c>
      <c r="X640" s="24">
        <f t="shared" ref="X640" si="2158">N640*S640+P640*S643-O640*T640-Q640*T643</f>
        <v>-1.9690828582739415</v>
      </c>
      <c r="Y640" s="28">
        <f t="shared" ref="Y640" si="2159">(N640*T640+O640*S640+P640*T643+Q640*S643)</f>
        <v>0</v>
      </c>
      <c r="Z640" s="26">
        <f t="shared" ref="Z640" si="2160">N640*U640+P640*U643-O640*V640-Q640*V643</f>
        <v>0</v>
      </c>
      <c r="AA640" s="27">
        <f t="shared" ref="AA640" si="2161">(N640*V640+O640*U640+P640*V643+Q640*U643)</f>
        <v>7.050623794249586</v>
      </c>
      <c r="AB640" s="8"/>
      <c r="AC640" s="214">
        <f t="shared" ref="AC640" si="2162">20*LOG((2*$X$8)/(($X$8*X640+Z640+$Z$8*X643+Z643)^2+($X$8*Y640+AA640+$X$8*Y643+AA643)^2)^0.5)</f>
        <v>-11.734223535887915</v>
      </c>
      <c r="AE640" s="215">
        <f t="shared" ref="AE640" si="2163">((X640^2+Y640^2)/(X643^2+Y643^2))^0.5</f>
        <v>4.8251220655422475</v>
      </c>
      <c r="AF640" s="9"/>
      <c r="AG640" s="29"/>
      <c r="AH640" s="29"/>
      <c r="AI640" s="29"/>
      <c r="AJ640" s="29"/>
    </row>
    <row r="641" spans="2:36" ht="18.649999999999999" customHeight="1" thickBot="1">
      <c r="D641" s="30"/>
      <c r="G641" s="31"/>
      <c r="I641" s="30"/>
      <c r="K641" s="239" t="s">
        <v>15</v>
      </c>
      <c r="L641" s="240"/>
      <c r="N641" s="30"/>
      <c r="P641" s="239" t="s">
        <v>17</v>
      </c>
      <c r="Q641" s="240"/>
      <c r="S641" s="30"/>
      <c r="V641" s="31"/>
      <c r="X641" s="30"/>
      <c r="AA641" s="31"/>
      <c r="AE641" s="216"/>
      <c r="AF641" s="9"/>
      <c r="AG641" s="29"/>
      <c r="AH641" s="29"/>
      <c r="AI641" s="29"/>
      <c r="AJ641" s="29"/>
    </row>
    <row r="642" spans="2:36" ht="18.649999999999999" customHeight="1" thickBot="1">
      <c r="D642" s="235" t="s">
        <v>12</v>
      </c>
      <c r="E642" s="236"/>
      <c r="F642" s="237" t="s">
        <v>13</v>
      </c>
      <c r="G642" s="238"/>
      <c r="I642" s="235" t="s">
        <v>14</v>
      </c>
      <c r="J642" s="236"/>
      <c r="K642" s="241"/>
      <c r="L642" s="242"/>
      <c r="N642" s="235" t="s">
        <v>16</v>
      </c>
      <c r="O642" s="236"/>
      <c r="P642" s="241"/>
      <c r="Q642" s="242"/>
      <c r="S642" s="235" t="s">
        <v>12</v>
      </c>
      <c r="T642" s="236"/>
      <c r="U642" s="237" t="s">
        <v>13</v>
      </c>
      <c r="V642" s="238"/>
      <c r="X642" s="235" t="s">
        <v>16</v>
      </c>
      <c r="Y642" s="236"/>
      <c r="Z642" s="237" t="s">
        <v>17</v>
      </c>
      <c r="AA642" s="238"/>
      <c r="AB642" s="4"/>
      <c r="AC642" s="37" t="s">
        <v>71</v>
      </c>
      <c r="AE642" s="217" t="s">
        <v>72</v>
      </c>
      <c r="AF642" s="9"/>
      <c r="AG642" s="29"/>
      <c r="AH642" s="29"/>
      <c r="AI642" s="29"/>
      <c r="AJ642" s="29"/>
    </row>
    <row r="643" spans="2:36" ht="18.649999999999999" customHeight="1" thickTop="1" thickBot="1">
      <c r="D643" s="24">
        <v>0</v>
      </c>
      <c r="E643" s="28">
        <v>0</v>
      </c>
      <c r="F643" s="26">
        <v>1</v>
      </c>
      <c r="G643" s="27">
        <v>0</v>
      </c>
      <c r="I643" s="24">
        <v>0</v>
      </c>
      <c r="J643" s="28">
        <f t="shared" ref="J643" si="2164">IF(0=(1-$J$8*$K$8*$B640^2),0,-1*(1-$J$8*$K$8*$B640^2)/($B640*$K$8))</f>
        <v>-0.40808975017146137</v>
      </c>
      <c r="K643" s="26">
        <v>1</v>
      </c>
      <c r="L643" s="27">
        <v>0</v>
      </c>
      <c r="N643" s="24">
        <f t="shared" ref="N643" si="2165">D643*I640+F643*I643-E643*J640-G643*J643</f>
        <v>0</v>
      </c>
      <c r="O643" s="28">
        <f t="shared" ref="O643" si="2166">(D643*J640+E643*I640+F643*J643+G643*I643)</f>
        <v>-0.40808975017146137</v>
      </c>
      <c r="P643" s="26">
        <f t="shared" ref="P643" si="2167">D643*K640+F643*K643-E643*L640-G643*L643</f>
        <v>1</v>
      </c>
      <c r="Q643" s="27">
        <f t="shared" ref="Q643" si="2168">(D643*L640+E643*K640+F643*L643+G643*K643)</f>
        <v>0</v>
      </c>
      <c r="S643" s="24">
        <v>0</v>
      </c>
      <c r="T643" s="28">
        <v>0</v>
      </c>
      <c r="U643" s="26">
        <v>1</v>
      </c>
      <c r="V643" s="27">
        <v>0</v>
      </c>
      <c r="X643" s="24">
        <f t="shared" ref="X643" si="2169">N643*S640+P643*S643-O643*T640-Q643*T643</f>
        <v>0</v>
      </c>
      <c r="Y643" s="28">
        <f t="shared" ref="Y643" si="2170">(N643*T640+O643*S640+P643*T643+Q643*S643)</f>
        <v>-0.40808975017146137</v>
      </c>
      <c r="Z643" s="26">
        <f t="shared" ref="Z643" si="2171">N643*U640+P643*U643-O643*V640-Q643*V643</f>
        <v>-1.9690828582739415</v>
      </c>
      <c r="AA643" s="27">
        <f t="shared" ref="AA643" si="2172">(N643*V640+O643*U640+P643*V643+Q643*U643)</f>
        <v>0</v>
      </c>
      <c r="AB643" s="8"/>
      <c r="AC643" s="39">
        <f t="shared" ref="AC643" si="2173">(180/PI())*ATAN(-1*(($X$8*Y640+AA640+$X$8*Y643+AA643)/($X$8*X640+Z640+$X$8*X643+Z643)))</f>
        <v>59.337528244208336</v>
      </c>
      <c r="AE643" s="218">
        <f t="shared" ref="AE643" si="2174">20*LOG(((($X$8*X640+Z640-$X$8*Y643-Z643)^2+($X$8*Y640+AA640-$X$8*Y643-AA643)^2)/(($X$8*X640+Z640+$X$8*X643+Z643)^2+($X$8*Y640+AA640+$X$8*Y643+AA643)^2))^0.5)</f>
        <v>-0.28856357320749809</v>
      </c>
      <c r="AF643" s="9"/>
      <c r="AG643" s="29"/>
      <c r="AH643" s="29"/>
      <c r="AI643" s="29"/>
      <c r="AJ643" s="29"/>
    </row>
    <row r="644" spans="2:36" ht="18.649999999999999" customHeight="1">
      <c r="AE644" s="33"/>
    </row>
    <row r="645" spans="2:36" ht="18.649999999999999" customHeight="1" thickBot="1">
      <c r="E645" s="21" t="s">
        <v>0</v>
      </c>
      <c r="J645" s="21" t="s">
        <v>1</v>
      </c>
      <c r="O645" s="21" t="s">
        <v>2</v>
      </c>
      <c r="T645" s="21" t="s">
        <v>3</v>
      </c>
      <c r="Y645" s="21" t="s">
        <v>4</v>
      </c>
    </row>
    <row r="646" spans="2:36" ht="18.649999999999999" customHeight="1" thickBot="1">
      <c r="B646" s="20"/>
      <c r="D646" s="235" t="s">
        <v>6</v>
      </c>
      <c r="E646" s="236"/>
      <c r="F646" s="237" t="s">
        <v>7</v>
      </c>
      <c r="G646" s="238"/>
      <c r="I646" s="235" t="s">
        <v>8</v>
      </c>
      <c r="J646" s="236"/>
      <c r="K646" s="237" t="s">
        <v>9</v>
      </c>
      <c r="L646" s="238"/>
      <c r="N646" s="235" t="s">
        <v>10</v>
      </c>
      <c r="O646" s="236"/>
      <c r="P646" s="237" t="s">
        <v>11</v>
      </c>
      <c r="Q646" s="238"/>
      <c r="S646" s="235" t="s">
        <v>6</v>
      </c>
      <c r="T646" s="236"/>
      <c r="U646" s="237" t="s">
        <v>7</v>
      </c>
      <c r="V646" s="238"/>
      <c r="X646" s="235" t="s">
        <v>10</v>
      </c>
      <c r="Y646" s="236"/>
      <c r="Z646" s="237" t="s">
        <v>11</v>
      </c>
      <c r="AA646" s="238"/>
      <c r="AB646" s="4"/>
      <c r="AC646" s="212" t="s">
        <v>70</v>
      </c>
      <c r="AE646" s="213" t="s">
        <v>37</v>
      </c>
      <c r="AF646" s="9"/>
      <c r="AG646" s="29"/>
      <c r="AH646" s="29"/>
      <c r="AI646" s="29"/>
      <c r="AJ646" s="29"/>
    </row>
    <row r="647" spans="2:36" ht="18.649999999999999" customHeight="1" thickTop="1" thickBot="1">
      <c r="B647" s="40">
        <f t="shared" ref="B647" si="2175">B640+$E$5</f>
        <v>0.94449999999999512</v>
      </c>
      <c r="D647" s="24">
        <v>1</v>
      </c>
      <c r="E647" s="25">
        <v>0</v>
      </c>
      <c r="F647" s="26">
        <v>0</v>
      </c>
      <c r="G647" s="27">
        <f t="shared" ref="G647" si="2176">-1/($E$8*$B647)</f>
        <v>-7.2717118773233498</v>
      </c>
      <c r="I647" s="24">
        <v>1</v>
      </c>
      <c r="J647" s="28">
        <v>0</v>
      </c>
      <c r="K647" s="26">
        <v>0</v>
      </c>
      <c r="L647" s="27">
        <v>0</v>
      </c>
      <c r="N647" s="24">
        <f t="shared" ref="N647" si="2177">D647*I647+F647*I650-E647*J647-G647*J650</f>
        <v>-1.9596517746010518</v>
      </c>
      <c r="O647" s="28">
        <f t="shared" ref="O647" si="2178">(D647*J647+E647*I647+F647*J650+G647*I650)</f>
        <v>0</v>
      </c>
      <c r="P647" s="26">
        <f t="shared" ref="P647" si="2179">D647*K647+F647*K650-E647*L647-G647*L650</f>
        <v>0</v>
      </c>
      <c r="Q647" s="27">
        <f t="shared" ref="Q647" si="2180">(D647*L647+E647*K647+F647*L650+G647*K650)</f>
        <v>-7.2717118773233498</v>
      </c>
      <c r="S647" s="24">
        <v>1</v>
      </c>
      <c r="T647" s="25">
        <v>0</v>
      </c>
      <c r="U647" s="26">
        <v>0</v>
      </c>
      <c r="V647" s="27">
        <f t="shared" ref="V647" si="2181">-1/($T$8*$B647)</f>
        <v>-7.2717118773233498</v>
      </c>
      <c r="X647" s="24">
        <f t="shared" ref="X647" si="2182">N647*S647+P647*S650-O647*T647-Q647*T650</f>
        <v>-1.9596517746010518</v>
      </c>
      <c r="Y647" s="28">
        <f t="shared" ref="Y647" si="2183">(N647*T647+O647*S647+P647*T650+Q647*S650)</f>
        <v>0</v>
      </c>
      <c r="Z647" s="26">
        <f t="shared" ref="Z647" si="2184">N647*U647+P647*U650-O647*V647-Q647*V650</f>
        <v>0</v>
      </c>
      <c r="AA647" s="27">
        <f t="shared" ref="AA647" si="2185">(N647*V647+O647*U647+P647*V650+Q647*U650)</f>
        <v>6.9783112074608979</v>
      </c>
      <c r="AB647" s="8"/>
      <c r="AC647" s="214">
        <f t="shared" ref="AC647" si="2186">20*LOG((2*$X$8)/(($X$8*X647+Z647+$Z$8*X650+Z650)^2+($X$8*Y647+AA647+$X$8*Y650+AA650)^2)^0.5)</f>
        <v>-11.654146393509532</v>
      </c>
      <c r="AE647" s="215">
        <f t="shared" ref="AE647" si="2187">((X647^2+Y647^2)/(X650^2+Y650^2))^0.5</f>
        <v>4.8147634147618898</v>
      </c>
      <c r="AF647" s="9"/>
      <c r="AG647" s="29"/>
      <c r="AH647" s="29"/>
      <c r="AI647" s="29"/>
      <c r="AJ647" s="29"/>
    </row>
    <row r="648" spans="2:36" ht="18.649999999999999" customHeight="1" thickBot="1">
      <c r="D648" s="30"/>
      <c r="G648" s="31"/>
      <c r="I648" s="30"/>
      <c r="K648" s="239" t="s">
        <v>15</v>
      </c>
      <c r="L648" s="240"/>
      <c r="N648" s="30"/>
      <c r="P648" s="239" t="s">
        <v>17</v>
      </c>
      <c r="Q648" s="240"/>
      <c r="S648" s="30"/>
      <c r="V648" s="31"/>
      <c r="X648" s="30"/>
      <c r="AA648" s="31"/>
      <c r="AE648" s="216"/>
      <c r="AF648" s="9"/>
      <c r="AG648" s="29"/>
      <c r="AH648" s="29"/>
      <c r="AI648" s="29"/>
      <c r="AJ648" s="29"/>
    </row>
    <row r="649" spans="2:36" ht="18.649999999999999" customHeight="1" thickBot="1">
      <c r="D649" s="235" t="s">
        <v>12</v>
      </c>
      <c r="E649" s="236"/>
      <c r="F649" s="237" t="s">
        <v>13</v>
      </c>
      <c r="G649" s="238"/>
      <c r="I649" s="235" t="s">
        <v>14</v>
      </c>
      <c r="J649" s="236"/>
      <c r="K649" s="241"/>
      <c r="L649" s="242"/>
      <c r="N649" s="235" t="s">
        <v>16</v>
      </c>
      <c r="O649" s="236"/>
      <c r="P649" s="241"/>
      <c r="Q649" s="242"/>
      <c r="S649" s="235" t="s">
        <v>12</v>
      </c>
      <c r="T649" s="236"/>
      <c r="U649" s="237" t="s">
        <v>13</v>
      </c>
      <c r="V649" s="238"/>
      <c r="X649" s="235" t="s">
        <v>16</v>
      </c>
      <c r="Y649" s="236"/>
      <c r="Z649" s="237" t="s">
        <v>17</v>
      </c>
      <c r="AA649" s="238"/>
      <c r="AB649" s="4"/>
      <c r="AC649" s="37" t="s">
        <v>71</v>
      </c>
      <c r="AE649" s="217" t="s">
        <v>72</v>
      </c>
      <c r="AF649" s="9"/>
      <c r="AG649" s="29"/>
      <c r="AH649" s="29"/>
      <c r="AI649" s="29"/>
      <c r="AJ649" s="29"/>
    </row>
    <row r="650" spans="2:36" ht="18.649999999999999" customHeight="1" thickTop="1" thickBot="1">
      <c r="D650" s="24">
        <v>0</v>
      </c>
      <c r="E650" s="28">
        <v>0</v>
      </c>
      <c r="F650" s="26">
        <v>1</v>
      </c>
      <c r="G650" s="27">
        <v>0</v>
      </c>
      <c r="I650" s="24">
        <v>0</v>
      </c>
      <c r="J650" s="28">
        <f t="shared" ref="J650" si="2188">IF(0=(1-$J$8*$K$8*$B647^2),0,-1*(1-$J$8*$K$8*$B647^2)/($B647*$K$8))</f>
        <v>-0.40700894432171486</v>
      </c>
      <c r="K650" s="26">
        <v>1</v>
      </c>
      <c r="L650" s="27">
        <v>0</v>
      </c>
      <c r="N650" s="24">
        <f t="shared" ref="N650" si="2189">D650*I647+F650*I650-E650*J647-G650*J650</f>
        <v>0</v>
      </c>
      <c r="O650" s="28">
        <f t="shared" ref="O650" si="2190">(D650*J647+E650*I647+F650*J650+G650*I650)</f>
        <v>-0.40700894432171486</v>
      </c>
      <c r="P650" s="26">
        <f t="shared" ref="P650" si="2191">D650*K647+F650*K650-E650*L647-G650*L650</f>
        <v>1</v>
      </c>
      <c r="Q650" s="27">
        <f t="shared" ref="Q650" si="2192">(D650*L647+E650*K647+F650*L650+G650*K650)</f>
        <v>0</v>
      </c>
      <c r="S650" s="24">
        <v>0</v>
      </c>
      <c r="T650" s="28">
        <v>0</v>
      </c>
      <c r="U650" s="26">
        <v>1</v>
      </c>
      <c r="V650" s="27">
        <v>0</v>
      </c>
      <c r="X650" s="24">
        <f t="shared" ref="X650" si="2193">N650*S647+P650*S650-O650*T647-Q650*T650</f>
        <v>0</v>
      </c>
      <c r="Y650" s="28">
        <f t="shared" ref="Y650" si="2194">(N650*T647+O650*S647+P650*T650+Q650*S650)</f>
        <v>-0.40700894432171486</v>
      </c>
      <c r="Z650" s="26">
        <f t="shared" ref="Z650" si="2195">N650*U647+P650*U650-O650*V647-Q650*V650</f>
        <v>-1.9596517746010518</v>
      </c>
      <c r="AA650" s="27">
        <f t="shared" ref="AA650" si="2196">(N650*V647+O650*U647+P650*V650+Q650*U650)</f>
        <v>0</v>
      </c>
      <c r="AB650" s="8"/>
      <c r="AC650" s="39">
        <f t="shared" ref="AC650" si="2197">(180/PI())*ATAN(-1*(($X$8*Y647+AA647+$X$8*Y650+AA650)/($X$8*X647+Z647+$X$8*X650+Z650)))</f>
        <v>59.186999230993479</v>
      </c>
      <c r="AE650" s="218">
        <f t="shared" ref="AE650" si="2198">20*LOG(((($X$8*X647+Z647-$X$8*Y650-Z650)^2+($X$8*Y647+AA647-$X$8*Y650-AA650)^2)/(($X$8*X647+Z647+$X$8*X650+Z650)^2+($X$8*Y647+AA647+$X$8*Y650+AA650)^2))^0.5)</f>
        <v>-0.29418949827682372</v>
      </c>
      <c r="AF650" s="9"/>
      <c r="AG650" s="29"/>
      <c r="AH650" s="29"/>
      <c r="AI650" s="29"/>
      <c r="AJ650" s="29"/>
    </row>
    <row r="651" spans="2:36" ht="18.649999999999999" customHeight="1">
      <c r="AE651" s="33"/>
    </row>
    <row r="652" spans="2:36" ht="18.649999999999999" customHeight="1" thickBot="1">
      <c r="E652" s="21" t="s">
        <v>0</v>
      </c>
      <c r="J652" s="21" t="s">
        <v>1</v>
      </c>
      <c r="O652" s="21" t="s">
        <v>2</v>
      </c>
      <c r="T652" s="21" t="s">
        <v>3</v>
      </c>
      <c r="Y652" s="21" t="s">
        <v>4</v>
      </c>
    </row>
    <row r="653" spans="2:36" ht="18.649999999999999" customHeight="1" thickBot="1">
      <c r="B653" s="20"/>
      <c r="D653" s="235" t="s">
        <v>6</v>
      </c>
      <c r="E653" s="236"/>
      <c r="F653" s="237" t="s">
        <v>7</v>
      </c>
      <c r="G653" s="238"/>
      <c r="I653" s="235" t="s">
        <v>8</v>
      </c>
      <c r="J653" s="236"/>
      <c r="K653" s="237" t="s">
        <v>9</v>
      </c>
      <c r="L653" s="238"/>
      <c r="N653" s="235" t="s">
        <v>10</v>
      </c>
      <c r="O653" s="236"/>
      <c r="P653" s="237" t="s">
        <v>11</v>
      </c>
      <c r="Q653" s="238"/>
      <c r="S653" s="235" t="s">
        <v>6</v>
      </c>
      <c r="T653" s="236"/>
      <c r="U653" s="237" t="s">
        <v>7</v>
      </c>
      <c r="V653" s="238"/>
      <c r="X653" s="235" t="s">
        <v>10</v>
      </c>
      <c r="Y653" s="236"/>
      <c r="Z653" s="237" t="s">
        <v>11</v>
      </c>
      <c r="AA653" s="238"/>
      <c r="AB653" s="4"/>
      <c r="AC653" s="212" t="s">
        <v>70</v>
      </c>
      <c r="AE653" s="213" t="s">
        <v>37</v>
      </c>
      <c r="AF653" s="9"/>
      <c r="AG653" s="29"/>
      <c r="AH653" s="29"/>
      <c r="AI653" s="29"/>
      <c r="AJ653" s="29"/>
    </row>
    <row r="654" spans="2:36" ht="18.649999999999999" customHeight="1" thickTop="1" thickBot="1">
      <c r="B654" s="40">
        <f t="shared" ref="B654" si="2199">B647+$E$5</f>
        <v>0.94499999999999507</v>
      </c>
      <c r="D654" s="24">
        <v>1</v>
      </c>
      <c r="E654" s="25">
        <v>0</v>
      </c>
      <c r="F654" s="26">
        <v>0</v>
      </c>
      <c r="G654" s="27">
        <f t="shared" ref="G654" si="2200">-1/($E$8*$B654)</f>
        <v>-7.2678644107215904</v>
      </c>
      <c r="I654" s="24">
        <v>1</v>
      </c>
      <c r="J654" s="28">
        <v>0</v>
      </c>
      <c r="K654" s="26">
        <v>0</v>
      </c>
      <c r="L654" s="27">
        <v>0</v>
      </c>
      <c r="N654" s="24">
        <f t="shared" ref="N654" si="2201">D654*I654+F654*I657-E654*J654-G654*J657</f>
        <v>-1.9502356569415857</v>
      </c>
      <c r="O654" s="28">
        <f t="shared" ref="O654" si="2202">(D654*J654+E654*I654+F654*J657+G654*I657)</f>
        <v>0</v>
      </c>
      <c r="P654" s="26">
        <f t="shared" ref="P654" si="2203">D654*K654+F654*K657-E654*L654-G654*L657</f>
        <v>0</v>
      </c>
      <c r="Q654" s="27">
        <f t="shared" ref="Q654" si="2204">(D654*L654+E654*K654+F654*L657+G654*K657)</f>
        <v>-7.2678644107215904</v>
      </c>
      <c r="S654" s="24">
        <v>1</v>
      </c>
      <c r="T654" s="25">
        <v>0</v>
      </c>
      <c r="U654" s="26">
        <v>0</v>
      </c>
      <c r="V654" s="27">
        <f t="shared" ref="V654" si="2205">-1/($T$8*$B654)</f>
        <v>-7.2678644107215904</v>
      </c>
      <c r="X654" s="24">
        <f t="shared" ref="X654" si="2206">N654*S654+P654*S657-O654*T654-Q654*T657</f>
        <v>-1.9502356569415857</v>
      </c>
      <c r="Y654" s="28">
        <f t="shared" ref="Y654" si="2207">(N654*T654+O654*S654+P654*T657+Q654*S657)</f>
        <v>0</v>
      </c>
      <c r="Z654" s="26">
        <f t="shared" ref="Z654" si="2208">N654*U654+P654*U657-O654*V654-Q654*V657</f>
        <v>0</v>
      </c>
      <c r="AA654" s="27">
        <f t="shared" ref="AA654" si="2209">(N654*V654+O654*U654+P654*V657+Q654*U657)</f>
        <v>6.9061839128844005</v>
      </c>
      <c r="AB654" s="8"/>
      <c r="AC654" s="214">
        <f t="shared" ref="AC654" si="2210">20*LOG((2*$X$8)/(($X$8*X654+Z654+$Z$8*X657+Z657)^2+($X$8*Y654+AA654+$X$8*Y657+AA657)^2)^0.5)</f>
        <v>-11.573584792569395</v>
      </c>
      <c r="AE654" s="215">
        <f t="shared" ref="AE654" si="2211">((X654^2+Y654^2)/(X657^2+Y657^2))^0.5</f>
        <v>4.8043783520329937</v>
      </c>
      <c r="AF654" s="9"/>
      <c r="AG654" s="29"/>
      <c r="AH654" s="29"/>
      <c r="AI654" s="29"/>
      <c r="AJ654" s="29"/>
    </row>
    <row r="655" spans="2:36" ht="18.649999999999999" customHeight="1" thickBot="1">
      <c r="D655" s="30"/>
      <c r="G655" s="31"/>
      <c r="I655" s="30"/>
      <c r="K655" s="239" t="s">
        <v>15</v>
      </c>
      <c r="L655" s="240"/>
      <c r="N655" s="30"/>
      <c r="P655" s="239" t="s">
        <v>17</v>
      </c>
      <c r="Q655" s="240"/>
      <c r="S655" s="30"/>
      <c r="V655" s="31"/>
      <c r="X655" s="30"/>
      <c r="AA655" s="31"/>
      <c r="AE655" s="216"/>
      <c r="AF655" s="9"/>
      <c r="AG655" s="29"/>
      <c r="AH655" s="29"/>
      <c r="AI655" s="29"/>
      <c r="AJ655" s="29"/>
    </row>
    <row r="656" spans="2:36" ht="18.649999999999999" customHeight="1" thickBot="1">
      <c r="D656" s="235" t="s">
        <v>12</v>
      </c>
      <c r="E656" s="236"/>
      <c r="F656" s="237" t="s">
        <v>13</v>
      </c>
      <c r="G656" s="238"/>
      <c r="I656" s="235" t="s">
        <v>14</v>
      </c>
      <c r="J656" s="236"/>
      <c r="K656" s="241"/>
      <c r="L656" s="242"/>
      <c r="N656" s="235" t="s">
        <v>16</v>
      </c>
      <c r="O656" s="236"/>
      <c r="P656" s="241"/>
      <c r="Q656" s="242"/>
      <c r="S656" s="235" t="s">
        <v>12</v>
      </c>
      <c r="T656" s="236"/>
      <c r="U656" s="237" t="s">
        <v>13</v>
      </c>
      <c r="V656" s="238"/>
      <c r="X656" s="235" t="s">
        <v>16</v>
      </c>
      <c r="Y656" s="236"/>
      <c r="Z656" s="237" t="s">
        <v>17</v>
      </c>
      <c r="AA656" s="238"/>
      <c r="AB656" s="4"/>
      <c r="AC656" s="37" t="s">
        <v>71</v>
      </c>
      <c r="AE656" s="217" t="s">
        <v>72</v>
      </c>
      <c r="AF656" s="9"/>
      <c r="AG656" s="29"/>
      <c r="AH656" s="29"/>
      <c r="AI656" s="29"/>
      <c r="AJ656" s="29"/>
    </row>
    <row r="657" spans="2:36" ht="18.649999999999999" customHeight="1" thickTop="1" thickBot="1">
      <c r="D657" s="24">
        <v>0</v>
      </c>
      <c r="E657" s="28">
        <v>0</v>
      </c>
      <c r="F657" s="26">
        <v>1</v>
      </c>
      <c r="G657" s="27">
        <v>0</v>
      </c>
      <c r="I657" s="24">
        <v>0</v>
      </c>
      <c r="J657" s="28">
        <f t="shared" ref="J657" si="2212">IF(0=(1-$J$8*$K$8*$B654^2),0,-1*(1-$J$8*$K$8*$B654^2)/($B654*$K$8))</f>
        <v>-0.40592882450990458</v>
      </c>
      <c r="K657" s="26">
        <v>1</v>
      </c>
      <c r="L657" s="27">
        <v>0</v>
      </c>
      <c r="N657" s="24">
        <f t="shared" ref="N657" si="2213">D657*I654+F657*I657-E657*J654-G657*J657</f>
        <v>0</v>
      </c>
      <c r="O657" s="28">
        <f t="shared" ref="O657" si="2214">(D657*J654+E657*I654+F657*J657+G657*I657)</f>
        <v>-0.40592882450990458</v>
      </c>
      <c r="P657" s="26">
        <f t="shared" ref="P657" si="2215">D657*K654+F657*K657-E657*L654-G657*L657</f>
        <v>1</v>
      </c>
      <c r="Q657" s="27">
        <f t="shared" ref="Q657" si="2216">(D657*L654+E657*K654+F657*L657+G657*K657)</f>
        <v>0</v>
      </c>
      <c r="S657" s="24">
        <v>0</v>
      </c>
      <c r="T657" s="28">
        <v>0</v>
      </c>
      <c r="U657" s="26">
        <v>1</v>
      </c>
      <c r="V657" s="27">
        <v>0</v>
      </c>
      <c r="X657" s="24">
        <f t="shared" ref="X657" si="2217">N657*S654+P657*S657-O657*T654-Q657*T657</f>
        <v>0</v>
      </c>
      <c r="Y657" s="28">
        <f t="shared" ref="Y657" si="2218">(N657*T654+O657*S654+P657*T657+Q657*S657)</f>
        <v>-0.40592882450990458</v>
      </c>
      <c r="Z657" s="26">
        <f t="shared" ref="Z657" si="2219">N657*U654+P657*U657-O657*V654-Q657*V657</f>
        <v>-1.9502356569415857</v>
      </c>
      <c r="AA657" s="27">
        <f t="shared" ref="AA657" si="2220">(N657*V654+O657*U654+P657*V657+Q657*U657)</f>
        <v>0</v>
      </c>
      <c r="AB657" s="8"/>
      <c r="AC657" s="39">
        <f t="shared" ref="AC657" si="2221">(180/PI())*ATAN(-1*(($X$8*Y654+AA654+$X$8*Y657+AA657)/($X$8*X654+Z654+$X$8*X657+Z657)))</f>
        <v>59.034180810176323</v>
      </c>
      <c r="AE657" s="218">
        <f t="shared" ref="AE657" si="2222">20*LOG(((($X$8*X654+Z654-$X$8*Y657-Z657)^2+($X$8*Y654+AA654-$X$8*Y657-AA657)^2)/(($X$8*X654+Z654+$X$8*X657+Z657)^2+($X$8*Y654+AA654+$X$8*Y657+AA657)^2))^0.5)</f>
        <v>-0.29996333192980906</v>
      </c>
      <c r="AF657" s="9"/>
      <c r="AG657" s="29"/>
      <c r="AH657" s="29"/>
      <c r="AI657" s="29"/>
      <c r="AJ657" s="29"/>
    </row>
    <row r="658" spans="2:36" ht="18.649999999999999" customHeight="1">
      <c r="AE658" s="33"/>
    </row>
    <row r="659" spans="2:36" ht="18.649999999999999" customHeight="1" thickBot="1">
      <c r="E659" s="21" t="s">
        <v>0</v>
      </c>
      <c r="J659" s="21" t="s">
        <v>1</v>
      </c>
      <c r="O659" s="21" t="s">
        <v>2</v>
      </c>
      <c r="T659" s="21" t="s">
        <v>3</v>
      </c>
      <c r="Y659" s="21" t="s">
        <v>4</v>
      </c>
    </row>
    <row r="660" spans="2:36" ht="18.649999999999999" customHeight="1" thickBot="1">
      <c r="B660" s="20"/>
      <c r="D660" s="235" t="s">
        <v>6</v>
      </c>
      <c r="E660" s="236"/>
      <c r="F660" s="237" t="s">
        <v>7</v>
      </c>
      <c r="G660" s="238"/>
      <c r="I660" s="235" t="s">
        <v>8</v>
      </c>
      <c r="J660" s="236"/>
      <c r="K660" s="237" t="s">
        <v>9</v>
      </c>
      <c r="L660" s="238"/>
      <c r="N660" s="235" t="s">
        <v>10</v>
      </c>
      <c r="O660" s="236"/>
      <c r="P660" s="237" t="s">
        <v>11</v>
      </c>
      <c r="Q660" s="238"/>
      <c r="S660" s="235" t="s">
        <v>6</v>
      </c>
      <c r="T660" s="236"/>
      <c r="U660" s="237" t="s">
        <v>7</v>
      </c>
      <c r="V660" s="238"/>
      <c r="X660" s="235" t="s">
        <v>10</v>
      </c>
      <c r="Y660" s="236"/>
      <c r="Z660" s="237" t="s">
        <v>11</v>
      </c>
      <c r="AA660" s="238"/>
      <c r="AB660" s="4"/>
      <c r="AC660" s="212" t="s">
        <v>70</v>
      </c>
      <c r="AE660" s="213" t="s">
        <v>37</v>
      </c>
      <c r="AF660" s="9"/>
      <c r="AG660" s="29"/>
      <c r="AH660" s="29"/>
      <c r="AI660" s="29"/>
      <c r="AJ660" s="29"/>
    </row>
    <row r="661" spans="2:36" ht="18.649999999999999" customHeight="1" thickTop="1" thickBot="1">
      <c r="B661" s="40">
        <f t="shared" ref="B661" si="2223">B654+$E$5</f>
        <v>0.94549999999999501</v>
      </c>
      <c r="D661" s="24">
        <v>1</v>
      </c>
      <c r="E661" s="25">
        <v>0</v>
      </c>
      <c r="F661" s="26">
        <v>0</v>
      </c>
      <c r="G661" s="27">
        <f t="shared" ref="G661" si="2224">-1/($E$8*$B661)</f>
        <v>-7.2640210133600256</v>
      </c>
      <c r="I661" s="24">
        <v>1</v>
      </c>
      <c r="J661" s="28">
        <v>0</v>
      </c>
      <c r="K661" s="26">
        <v>0</v>
      </c>
      <c r="L661" s="27">
        <v>0</v>
      </c>
      <c r="N661" s="24">
        <f t="shared" ref="N661" si="2225">D661*I661+F661*I664-E661*J661-G661*J664</f>
        <v>-1.9408344736465626</v>
      </c>
      <c r="O661" s="28">
        <f t="shared" ref="O661" si="2226">(D661*J661+E661*I661+F661*J664+G661*I664)</f>
        <v>0</v>
      </c>
      <c r="P661" s="26">
        <f t="shared" ref="P661" si="2227">D661*K661+F661*K664-E661*L661-G661*L664</f>
        <v>0</v>
      </c>
      <c r="Q661" s="27">
        <f t="shared" ref="Q661" si="2228">(D661*L661+E661*K661+F661*L664+G661*K664)</f>
        <v>-7.2640210133600256</v>
      </c>
      <c r="S661" s="24">
        <v>1</v>
      </c>
      <c r="T661" s="25">
        <v>0</v>
      </c>
      <c r="U661" s="26">
        <v>0</v>
      </c>
      <c r="V661" s="27">
        <f t="shared" ref="V661" si="2229">-1/($T$8*$B661)</f>
        <v>-7.2640210133600256</v>
      </c>
      <c r="X661" s="24">
        <f t="shared" ref="X661" si="2230">N661*S661+P661*S664-O661*T661-Q661*T664</f>
        <v>-1.9408344736465626</v>
      </c>
      <c r="Y661" s="28">
        <f t="shared" ref="Y661" si="2231">(N661*T661+O661*S661+P661*T664+Q661*S664)</f>
        <v>0</v>
      </c>
      <c r="Z661" s="26">
        <f t="shared" ref="Z661" si="2232">N661*U661+P661*U664-O661*V661-Q661*V664</f>
        <v>0</v>
      </c>
      <c r="AA661" s="27">
        <f t="shared" ref="AA661" si="2233">(N661*V661+O661*U661+P661*V664+Q661*U664)</f>
        <v>6.8342413866621499</v>
      </c>
      <c r="AB661" s="8"/>
      <c r="AC661" s="214">
        <f t="shared" ref="AC661" si="2234">20*LOG((2*$X$8)/(($X$8*X661+Z661+$Z$8*X664+Z664)^2+($X$8*Y661+AA661+$X$8*Y664+AA664)^2)^0.5)</f>
        <v>-11.492532640123581</v>
      </c>
      <c r="AE661" s="215">
        <f t="shared" ref="AE661" si="2235">((X661^2+Y661^2)/(X664^2+Y664^2))^0.5</f>
        <v>4.7939666534650875</v>
      </c>
      <c r="AF661" s="9"/>
      <c r="AG661" s="29"/>
      <c r="AH661" s="29"/>
      <c r="AI661" s="29"/>
      <c r="AJ661" s="29"/>
    </row>
    <row r="662" spans="2:36" ht="18.649999999999999" customHeight="1" thickBot="1">
      <c r="D662" s="30"/>
      <c r="G662" s="31"/>
      <c r="I662" s="30"/>
      <c r="K662" s="239" t="s">
        <v>15</v>
      </c>
      <c r="L662" s="240"/>
      <c r="N662" s="30"/>
      <c r="P662" s="239" t="s">
        <v>17</v>
      </c>
      <c r="Q662" s="240"/>
      <c r="S662" s="30"/>
      <c r="V662" s="31"/>
      <c r="X662" s="30"/>
      <c r="AA662" s="31"/>
      <c r="AE662" s="216"/>
      <c r="AF662" s="9"/>
      <c r="AG662" s="29"/>
      <c r="AH662" s="29"/>
      <c r="AI662" s="29"/>
      <c r="AJ662" s="29"/>
    </row>
    <row r="663" spans="2:36" ht="18.649999999999999" customHeight="1" thickBot="1">
      <c r="D663" s="235" t="s">
        <v>12</v>
      </c>
      <c r="E663" s="236"/>
      <c r="F663" s="237" t="s">
        <v>13</v>
      </c>
      <c r="G663" s="238"/>
      <c r="I663" s="235" t="s">
        <v>14</v>
      </c>
      <c r="J663" s="236"/>
      <c r="K663" s="241"/>
      <c r="L663" s="242"/>
      <c r="N663" s="235" t="s">
        <v>16</v>
      </c>
      <c r="O663" s="236"/>
      <c r="P663" s="241"/>
      <c r="Q663" s="242"/>
      <c r="S663" s="235" t="s">
        <v>12</v>
      </c>
      <c r="T663" s="236"/>
      <c r="U663" s="237" t="s">
        <v>13</v>
      </c>
      <c r="V663" s="238"/>
      <c r="X663" s="235" t="s">
        <v>16</v>
      </c>
      <c r="Y663" s="236"/>
      <c r="Z663" s="237" t="s">
        <v>17</v>
      </c>
      <c r="AA663" s="238"/>
      <c r="AB663" s="4"/>
      <c r="AC663" s="37" t="s">
        <v>71</v>
      </c>
      <c r="AE663" s="217" t="s">
        <v>72</v>
      </c>
      <c r="AF663" s="9"/>
      <c r="AG663" s="29"/>
      <c r="AH663" s="29"/>
      <c r="AI663" s="29"/>
      <c r="AJ663" s="29"/>
    </row>
    <row r="664" spans="2:36" ht="18.649999999999999" customHeight="1" thickTop="1" thickBot="1">
      <c r="D664" s="24">
        <v>0</v>
      </c>
      <c r="E664" s="28">
        <v>0</v>
      </c>
      <c r="F664" s="26">
        <v>1</v>
      </c>
      <c r="G664" s="27">
        <v>0</v>
      </c>
      <c r="I664" s="24">
        <v>0</v>
      </c>
      <c r="J664" s="28">
        <f t="shared" ref="J664" si="2236">IF(0=(1-$J$8*$K$8*$B661^2),0,-1*(1-$J$8*$K$8*$B661^2)/($B661*$K$8))</f>
        <v>-0.40484938964765721</v>
      </c>
      <c r="K664" s="26">
        <v>1</v>
      </c>
      <c r="L664" s="27">
        <v>0</v>
      </c>
      <c r="N664" s="24">
        <f t="shared" ref="N664" si="2237">D664*I661+F664*I664-E664*J661-G664*J664</f>
        <v>0</v>
      </c>
      <c r="O664" s="28">
        <f t="shared" ref="O664" si="2238">(D664*J661+E664*I661+F664*J664+G664*I664)</f>
        <v>-0.40484938964765721</v>
      </c>
      <c r="P664" s="26">
        <f t="shared" ref="P664" si="2239">D664*K661+F664*K664-E664*L661-G664*L664</f>
        <v>1</v>
      </c>
      <c r="Q664" s="27">
        <f t="shared" ref="Q664" si="2240">(D664*L661+E664*K661+F664*L664+G664*K664)</f>
        <v>0</v>
      </c>
      <c r="S664" s="24">
        <v>0</v>
      </c>
      <c r="T664" s="28">
        <v>0</v>
      </c>
      <c r="U664" s="26">
        <v>1</v>
      </c>
      <c r="V664" s="27">
        <v>0</v>
      </c>
      <c r="X664" s="24">
        <f t="shared" ref="X664" si="2241">N664*S661+P664*S664-O664*T661-Q664*T664</f>
        <v>0</v>
      </c>
      <c r="Y664" s="28">
        <f t="shared" ref="Y664" si="2242">(N664*T661+O664*S661+P664*T664+Q664*S664)</f>
        <v>-0.40484938964765721</v>
      </c>
      <c r="Z664" s="26">
        <f t="shared" ref="Z664" si="2243">N664*U661+P664*U664-O664*V661-Q664*V664</f>
        <v>-1.9408344736465626</v>
      </c>
      <c r="AA664" s="27">
        <f t="shared" ref="AA664" si="2244">(N664*V661+O664*U661+P664*V664+Q664*U664)</f>
        <v>0</v>
      </c>
      <c r="AB664" s="8"/>
      <c r="AC664" s="39">
        <f t="shared" ref="AC664" si="2245">(180/PI())*ATAN(-1*(($X$8*Y661+AA661+$X$8*Y664+AA664)/($X$8*X661+Z661+$X$8*X664+Z664)))</f>
        <v>58.879019548579976</v>
      </c>
      <c r="AE664" s="218">
        <f t="shared" ref="AE664" si="2246">20*LOG(((($X$8*X661+Z661-$X$8*Y664-Z664)^2+($X$8*Y661+AA661-$X$8*Y664-AA664)^2)/(($X$8*X661+Z661+$X$8*X664+Z664)^2+($X$8*Y661+AA661+$X$8*Y664+AA664)^2))^0.5)</f>
        <v>-0.30589006309429406</v>
      </c>
      <c r="AF664" s="9"/>
      <c r="AG664" s="29"/>
      <c r="AH664" s="29"/>
      <c r="AI664" s="29"/>
      <c r="AJ664" s="29"/>
    </row>
    <row r="665" spans="2:36" ht="18.649999999999999" customHeight="1">
      <c r="AE665" s="33"/>
    </row>
    <row r="666" spans="2:36" ht="18.649999999999999" customHeight="1" thickBot="1">
      <c r="E666" s="21" t="s">
        <v>0</v>
      </c>
      <c r="J666" s="21" t="s">
        <v>1</v>
      </c>
      <c r="O666" s="21" t="s">
        <v>2</v>
      </c>
      <c r="T666" s="21" t="s">
        <v>3</v>
      </c>
      <c r="Y666" s="21" t="s">
        <v>4</v>
      </c>
    </row>
    <row r="667" spans="2:36" ht="18.649999999999999" customHeight="1" thickBot="1">
      <c r="B667" s="20"/>
      <c r="D667" s="235" t="s">
        <v>6</v>
      </c>
      <c r="E667" s="236"/>
      <c r="F667" s="237" t="s">
        <v>7</v>
      </c>
      <c r="G667" s="238"/>
      <c r="I667" s="235" t="s">
        <v>8</v>
      </c>
      <c r="J667" s="236"/>
      <c r="K667" s="237" t="s">
        <v>9</v>
      </c>
      <c r="L667" s="238"/>
      <c r="N667" s="235" t="s">
        <v>10</v>
      </c>
      <c r="O667" s="236"/>
      <c r="P667" s="237" t="s">
        <v>11</v>
      </c>
      <c r="Q667" s="238"/>
      <c r="S667" s="235" t="s">
        <v>6</v>
      </c>
      <c r="T667" s="236"/>
      <c r="U667" s="237" t="s">
        <v>7</v>
      </c>
      <c r="V667" s="238"/>
      <c r="X667" s="235" t="s">
        <v>10</v>
      </c>
      <c r="Y667" s="236"/>
      <c r="Z667" s="237" t="s">
        <v>11</v>
      </c>
      <c r="AA667" s="238"/>
      <c r="AB667" s="4"/>
      <c r="AC667" s="212" t="s">
        <v>70</v>
      </c>
      <c r="AE667" s="213" t="s">
        <v>37</v>
      </c>
      <c r="AF667" s="9"/>
      <c r="AG667" s="29"/>
      <c r="AH667" s="29"/>
      <c r="AI667" s="29"/>
      <c r="AJ667" s="29"/>
    </row>
    <row r="668" spans="2:36" ht="18.649999999999999" customHeight="1" thickTop="1" thickBot="1">
      <c r="B668" s="40">
        <f t="shared" ref="B668" si="2247">B661+$E$5</f>
        <v>0.94599999999999496</v>
      </c>
      <c r="D668" s="24">
        <v>1</v>
      </c>
      <c r="E668" s="25">
        <v>0</v>
      </c>
      <c r="F668" s="26">
        <v>0</v>
      </c>
      <c r="G668" s="27">
        <f t="shared" ref="G668" si="2248">-1/($E$8*$B668)</f>
        <v>-7.2601816787863687</v>
      </c>
      <c r="I668" s="24">
        <v>1</v>
      </c>
      <c r="J668" s="28">
        <v>0</v>
      </c>
      <c r="K668" s="26">
        <v>0</v>
      </c>
      <c r="L668" s="27">
        <v>0</v>
      </c>
      <c r="N668" s="24">
        <f t="shared" ref="N668" si="2249">D668*I668+F668*I671-E668*J668-G668*J671</f>
        <v>-1.9314481931506196</v>
      </c>
      <c r="O668" s="28">
        <f t="shared" ref="O668" si="2250">(D668*J668+E668*I668+F668*J671+G668*I671)</f>
        <v>0</v>
      </c>
      <c r="P668" s="26">
        <f t="shared" ref="P668" si="2251">D668*K668+F668*K671-E668*L668-G668*L671</f>
        <v>0</v>
      </c>
      <c r="Q668" s="27">
        <f t="shared" ref="Q668" si="2252">(D668*L668+E668*K668+F668*L671+G668*K671)</f>
        <v>-7.2601816787863687</v>
      </c>
      <c r="S668" s="24">
        <v>1</v>
      </c>
      <c r="T668" s="25">
        <v>0</v>
      </c>
      <c r="U668" s="26">
        <v>0</v>
      </c>
      <c r="V668" s="27">
        <f t="shared" ref="V668" si="2253">-1/($T$8*$B668)</f>
        <v>-7.2601816787863687</v>
      </c>
      <c r="X668" s="24">
        <f t="shared" ref="X668" si="2254">N668*S668+P668*S671-O668*T668-Q668*T671</f>
        <v>-1.9314481931506196</v>
      </c>
      <c r="Y668" s="28">
        <f t="shared" ref="Y668" si="2255">(N668*T668+O668*S668+P668*T671+Q668*S671)</f>
        <v>0</v>
      </c>
      <c r="Z668" s="26">
        <f t="shared" ref="Z668" si="2256">N668*U668+P668*U671-O668*V668-Q668*V671</f>
        <v>0</v>
      </c>
      <c r="AA668" s="27">
        <f t="shared" ref="AA668" si="2257">(N668*V668+O668*U668+P668*V671+Q668*U671)</f>
        <v>6.7624831066507944</v>
      </c>
      <c r="AB668" s="8"/>
      <c r="AC668" s="214">
        <f t="shared" ref="AC668" si="2258">20*LOG((2*$X$8)/(($X$8*X668+Z668+$Z$8*X671+Z671)^2+($X$8*Y668+AA668+$X$8*Y671+AA671)^2)^0.5)</f>
        <v>-11.410983759540997</v>
      </c>
      <c r="AE668" s="215">
        <f t="shared" ref="AE668" si="2259">((X668^2+Y668^2)/(X671^2+Y671^2))^0.5</f>
        <v>4.7835280931115776</v>
      </c>
      <c r="AF668" s="9"/>
      <c r="AG668" s="29"/>
      <c r="AH668" s="29"/>
      <c r="AI668" s="29"/>
      <c r="AJ668" s="29"/>
    </row>
    <row r="669" spans="2:36" ht="18.649999999999999" customHeight="1" thickBot="1">
      <c r="D669" s="30"/>
      <c r="G669" s="31"/>
      <c r="I669" s="30"/>
      <c r="K669" s="239" t="s">
        <v>15</v>
      </c>
      <c r="L669" s="240"/>
      <c r="N669" s="30"/>
      <c r="P669" s="239" t="s">
        <v>17</v>
      </c>
      <c r="Q669" s="240"/>
      <c r="S669" s="30"/>
      <c r="V669" s="31"/>
      <c r="X669" s="30"/>
      <c r="AA669" s="31"/>
      <c r="AE669" s="216"/>
      <c r="AF669" s="9"/>
      <c r="AG669" s="29"/>
      <c r="AH669" s="29"/>
      <c r="AI669" s="29"/>
      <c r="AJ669" s="29"/>
    </row>
    <row r="670" spans="2:36" ht="18.649999999999999" customHeight="1" thickBot="1">
      <c r="D670" s="235" t="s">
        <v>12</v>
      </c>
      <c r="E670" s="236"/>
      <c r="F670" s="237" t="s">
        <v>13</v>
      </c>
      <c r="G670" s="238"/>
      <c r="I670" s="235" t="s">
        <v>14</v>
      </c>
      <c r="J670" s="236"/>
      <c r="K670" s="241"/>
      <c r="L670" s="242"/>
      <c r="N670" s="235" t="s">
        <v>16</v>
      </c>
      <c r="O670" s="236"/>
      <c r="P670" s="241"/>
      <c r="Q670" s="242"/>
      <c r="S670" s="235" t="s">
        <v>12</v>
      </c>
      <c r="T670" s="236"/>
      <c r="U670" s="237" t="s">
        <v>13</v>
      </c>
      <c r="V670" s="238"/>
      <c r="X670" s="235" t="s">
        <v>16</v>
      </c>
      <c r="Y670" s="236"/>
      <c r="Z670" s="237" t="s">
        <v>17</v>
      </c>
      <c r="AA670" s="238"/>
      <c r="AB670" s="4"/>
      <c r="AC670" s="37" t="s">
        <v>71</v>
      </c>
      <c r="AE670" s="217" t="s">
        <v>72</v>
      </c>
      <c r="AF670" s="9"/>
      <c r="AG670" s="29"/>
      <c r="AH670" s="29"/>
      <c r="AI670" s="29"/>
      <c r="AJ670" s="29"/>
    </row>
    <row r="671" spans="2:36" ht="18.649999999999999" customHeight="1" thickTop="1" thickBot="1">
      <c r="D671" s="24">
        <v>0</v>
      </c>
      <c r="E671" s="28">
        <v>0</v>
      </c>
      <c r="F671" s="26">
        <v>1</v>
      </c>
      <c r="G671" s="27">
        <v>0</v>
      </c>
      <c r="I671" s="24">
        <v>0</v>
      </c>
      <c r="J671" s="28">
        <f t="shared" ref="J671" si="2260">IF(0=(1-$J$8*$K$8*$B668^2),0,-1*(1-$J$8*$K$8*$B668^2)/($B668*$K$8))</f>
        <v>-0.40377063864890061</v>
      </c>
      <c r="K671" s="26">
        <v>1</v>
      </c>
      <c r="L671" s="27">
        <v>0</v>
      </c>
      <c r="N671" s="24">
        <f t="shared" ref="N671" si="2261">D671*I668+F671*I671-E671*J668-G671*J671</f>
        <v>0</v>
      </c>
      <c r="O671" s="28">
        <f t="shared" ref="O671" si="2262">(D671*J668+E671*I668+F671*J671+G671*I671)</f>
        <v>-0.40377063864890061</v>
      </c>
      <c r="P671" s="26">
        <f t="shared" ref="P671" si="2263">D671*K668+F671*K671-E671*L668-G671*L671</f>
        <v>1</v>
      </c>
      <c r="Q671" s="27">
        <f t="shared" ref="Q671" si="2264">(D671*L668+E671*K668+F671*L671+G671*K671)</f>
        <v>0</v>
      </c>
      <c r="S671" s="24">
        <v>0</v>
      </c>
      <c r="T671" s="28">
        <v>0</v>
      </c>
      <c r="U671" s="26">
        <v>1</v>
      </c>
      <c r="V671" s="27">
        <v>0</v>
      </c>
      <c r="X671" s="24">
        <f t="shared" ref="X671" si="2265">N671*S668+P671*S671-O671*T668-Q671*T671</f>
        <v>0</v>
      </c>
      <c r="Y671" s="28">
        <f t="shared" ref="Y671" si="2266">(N671*T668+O671*S668+P671*T671+Q671*S671)</f>
        <v>-0.40377063864890061</v>
      </c>
      <c r="Z671" s="26">
        <f t="shared" ref="Z671" si="2267">N671*U668+P671*U671-O671*V668-Q671*V671</f>
        <v>-1.9314481931506196</v>
      </c>
      <c r="AA671" s="27">
        <f t="shared" ref="AA671" si="2268">(N671*V668+O671*U668+P671*V671+Q671*U671)</f>
        <v>0</v>
      </c>
      <c r="AB671" s="8"/>
      <c r="AC671" s="39">
        <f t="shared" ref="AC671" si="2269">(180/PI())*ATAN(-1*(($X$8*Y668+AA668+$X$8*Y671+AA671)/($X$8*X668+Z668+$X$8*X671+Z671)))</f>
        <v>58.721460402857943</v>
      </c>
      <c r="AE671" s="218">
        <f t="shared" ref="AE671" si="2270">20*LOG(((($X$8*X668+Z668-$X$8*Y671-Z671)^2+($X$8*Y668+AA668-$X$8*Y671-AA671)^2)/(($X$8*X668+Z668+$X$8*X671+Z671)^2+($X$8*Y668+AA668+$X$8*Y671+AA671)^2))^0.5)</f>
        <v>-0.31197488671633511</v>
      </c>
      <c r="AF671" s="9"/>
      <c r="AG671" s="29"/>
      <c r="AH671" s="29"/>
      <c r="AI671" s="29"/>
      <c r="AJ671" s="29"/>
    </row>
    <row r="672" spans="2:36" ht="18.649999999999999" customHeight="1">
      <c r="AE672" s="33"/>
    </row>
    <row r="673" spans="2:36" ht="18.649999999999999" customHeight="1" thickBot="1">
      <c r="E673" s="21" t="s">
        <v>0</v>
      </c>
      <c r="J673" s="21" t="s">
        <v>1</v>
      </c>
      <c r="O673" s="21" t="s">
        <v>2</v>
      </c>
      <c r="T673" s="21" t="s">
        <v>3</v>
      </c>
      <c r="Y673" s="21" t="s">
        <v>4</v>
      </c>
    </row>
    <row r="674" spans="2:36" ht="18.649999999999999" customHeight="1" thickBot="1">
      <c r="B674" s="20"/>
      <c r="D674" s="235" t="s">
        <v>6</v>
      </c>
      <c r="E674" s="236"/>
      <c r="F674" s="237" t="s">
        <v>7</v>
      </c>
      <c r="G674" s="238"/>
      <c r="I674" s="235" t="s">
        <v>8</v>
      </c>
      <c r="J674" s="236"/>
      <c r="K674" s="237" t="s">
        <v>9</v>
      </c>
      <c r="L674" s="238"/>
      <c r="N674" s="235" t="s">
        <v>10</v>
      </c>
      <c r="O674" s="236"/>
      <c r="P674" s="237" t="s">
        <v>11</v>
      </c>
      <c r="Q674" s="238"/>
      <c r="S674" s="235" t="s">
        <v>6</v>
      </c>
      <c r="T674" s="236"/>
      <c r="U674" s="237" t="s">
        <v>7</v>
      </c>
      <c r="V674" s="238"/>
      <c r="X674" s="235" t="s">
        <v>10</v>
      </c>
      <c r="Y674" s="236"/>
      <c r="Z674" s="237" t="s">
        <v>11</v>
      </c>
      <c r="AA674" s="238"/>
      <c r="AB674" s="4"/>
      <c r="AC674" s="212" t="s">
        <v>70</v>
      </c>
      <c r="AE674" s="213" t="s">
        <v>37</v>
      </c>
      <c r="AF674" s="9"/>
      <c r="AG674" s="29"/>
      <c r="AH674" s="29"/>
      <c r="AI674" s="29"/>
      <c r="AJ674" s="29"/>
    </row>
    <row r="675" spans="2:36" ht="18.649999999999999" customHeight="1" thickTop="1" thickBot="1">
      <c r="B675" s="40">
        <f t="shared" ref="B675" si="2271">B668+$E$5</f>
        <v>0.9464999999999949</v>
      </c>
      <c r="D675" s="24">
        <v>1</v>
      </c>
      <c r="E675" s="25">
        <v>0</v>
      </c>
      <c r="F675" s="26">
        <v>0</v>
      </c>
      <c r="G675" s="27">
        <f t="shared" ref="G675" si="2272">-1/($E$8*$B675)</f>
        <v>-7.2563464005619691</v>
      </c>
      <c r="I675" s="24">
        <v>1</v>
      </c>
      <c r="J675" s="28">
        <v>0</v>
      </c>
      <c r="K675" s="26">
        <v>0</v>
      </c>
      <c r="L675" s="27">
        <v>0</v>
      </c>
      <c r="N675" s="24">
        <f t="shared" ref="N675" si="2273">D675*I675+F675*I678-E675*J675-G675*J678</f>
        <v>-1.9220767839717432</v>
      </c>
      <c r="O675" s="28">
        <f t="shared" ref="O675" si="2274">(D675*J675+E675*I675+F675*J678+G675*I678)</f>
        <v>0</v>
      </c>
      <c r="P675" s="26">
        <f t="shared" ref="P675" si="2275">D675*K675+F675*K678-E675*L675-G675*L678</f>
        <v>0</v>
      </c>
      <c r="Q675" s="27">
        <f t="shared" ref="Q675" si="2276">(D675*L675+E675*K675+F675*L678+G675*K678)</f>
        <v>-7.2563464005619691</v>
      </c>
      <c r="S675" s="24">
        <v>1</v>
      </c>
      <c r="T675" s="25">
        <v>0</v>
      </c>
      <c r="U675" s="26">
        <v>0</v>
      </c>
      <c r="V675" s="27">
        <f t="shared" ref="V675" si="2277">-1/($T$8*$B675)</f>
        <v>-7.2563464005619691</v>
      </c>
      <c r="X675" s="24">
        <f t="shared" ref="X675" si="2278">N675*S675+P675*S678-O675*T675-Q675*T678</f>
        <v>-1.9220767839717432</v>
      </c>
      <c r="Y675" s="28">
        <f t="shared" ref="Y675" si="2279">(N675*T675+O675*S675+P675*T678+Q675*S678)</f>
        <v>0</v>
      </c>
      <c r="Z675" s="26">
        <f t="shared" ref="Z675" si="2280">N675*U675+P675*U678-O675*V675-Q675*V678</f>
        <v>0</v>
      </c>
      <c r="AA675" s="27">
        <f t="shared" ref="AA675" si="2281">(N675*V675+O675*U675+P675*V678+Q675*U678)</f>
        <v>6.6909085524151157</v>
      </c>
      <c r="AB675" s="8"/>
      <c r="AC675" s="214">
        <f t="shared" ref="AC675" si="2282">20*LOG((2*$X$8)/(($X$8*X675+Z675+$Z$8*X678+Z678)^2+($X$8*Y675+AA675+$X$8*Y678+AA678)^2)^0.5)</f>
        <v>-11.328931890382332</v>
      </c>
      <c r="AE675" s="215">
        <f t="shared" ref="AE675" si="2283">((X675^2+Y675^2)/(X678^2+Y678^2))^0.5</f>
        <v>4.7730624429450161</v>
      </c>
      <c r="AF675" s="9"/>
      <c r="AG675" s="29"/>
      <c r="AH675" s="29"/>
      <c r="AI675" s="29"/>
      <c r="AJ675" s="29"/>
    </row>
    <row r="676" spans="2:36" ht="18.649999999999999" customHeight="1" thickBot="1">
      <c r="D676" s="30"/>
      <c r="G676" s="31"/>
      <c r="I676" s="30"/>
      <c r="K676" s="239" t="s">
        <v>15</v>
      </c>
      <c r="L676" s="240"/>
      <c r="N676" s="30"/>
      <c r="P676" s="239" t="s">
        <v>17</v>
      </c>
      <c r="Q676" s="240"/>
      <c r="S676" s="30"/>
      <c r="V676" s="31"/>
      <c r="X676" s="30"/>
      <c r="AA676" s="31"/>
      <c r="AE676" s="216"/>
      <c r="AF676" s="9"/>
      <c r="AG676" s="29"/>
      <c r="AH676" s="29"/>
      <c r="AI676" s="29"/>
      <c r="AJ676" s="29"/>
    </row>
    <row r="677" spans="2:36" ht="18.649999999999999" customHeight="1" thickBot="1">
      <c r="D677" s="235" t="s">
        <v>12</v>
      </c>
      <c r="E677" s="236"/>
      <c r="F677" s="237" t="s">
        <v>13</v>
      </c>
      <c r="G677" s="238"/>
      <c r="I677" s="235" t="s">
        <v>14</v>
      </c>
      <c r="J677" s="236"/>
      <c r="K677" s="241"/>
      <c r="L677" s="242"/>
      <c r="N677" s="235" t="s">
        <v>16</v>
      </c>
      <c r="O677" s="236"/>
      <c r="P677" s="241"/>
      <c r="Q677" s="242"/>
      <c r="S677" s="235" t="s">
        <v>12</v>
      </c>
      <c r="T677" s="236"/>
      <c r="U677" s="237" t="s">
        <v>13</v>
      </c>
      <c r="V677" s="238"/>
      <c r="X677" s="235" t="s">
        <v>16</v>
      </c>
      <c r="Y677" s="236"/>
      <c r="Z677" s="237" t="s">
        <v>17</v>
      </c>
      <c r="AA677" s="238"/>
      <c r="AB677" s="4"/>
      <c r="AC677" s="37" t="s">
        <v>71</v>
      </c>
      <c r="AE677" s="217" t="s">
        <v>72</v>
      </c>
      <c r="AF677" s="9"/>
      <c r="AG677" s="29"/>
      <c r="AH677" s="29"/>
      <c r="AI677" s="29"/>
      <c r="AJ677" s="29"/>
    </row>
    <row r="678" spans="2:36" ht="18.649999999999999" customHeight="1" thickTop="1" thickBot="1">
      <c r="D678" s="24">
        <v>0</v>
      </c>
      <c r="E678" s="28">
        <v>0</v>
      </c>
      <c r="F678" s="26">
        <v>1</v>
      </c>
      <c r="G678" s="27">
        <v>0</v>
      </c>
      <c r="I678" s="24">
        <v>0</v>
      </c>
      <c r="J678" s="28">
        <f t="shared" ref="J678" si="2284">IF(0=(1-$J$8*$K$8*$B675^2),0,-1*(1-$J$8*$K$8*$B675^2)/($B675*$K$8))</f>
        <v>-0.40269257042985745</v>
      </c>
      <c r="K678" s="26">
        <v>1</v>
      </c>
      <c r="L678" s="27">
        <v>0</v>
      </c>
      <c r="N678" s="24">
        <f t="shared" ref="N678" si="2285">D678*I675+F678*I678-E678*J675-G678*J678</f>
        <v>0</v>
      </c>
      <c r="O678" s="28">
        <f t="shared" ref="O678" si="2286">(D678*J675+E678*I675+F678*J678+G678*I678)</f>
        <v>-0.40269257042985745</v>
      </c>
      <c r="P678" s="26">
        <f t="shared" ref="P678" si="2287">D678*K675+F678*K678-E678*L675-G678*L678</f>
        <v>1</v>
      </c>
      <c r="Q678" s="27">
        <f t="shared" ref="Q678" si="2288">(D678*L675+E678*K675+F678*L678+G678*K678)</f>
        <v>0</v>
      </c>
      <c r="S678" s="24">
        <v>0</v>
      </c>
      <c r="T678" s="28">
        <v>0</v>
      </c>
      <c r="U678" s="26">
        <v>1</v>
      </c>
      <c r="V678" s="27">
        <v>0</v>
      </c>
      <c r="X678" s="24">
        <f t="shared" ref="X678" si="2289">N678*S675+P678*S678-O678*T675-Q678*T678</f>
        <v>0</v>
      </c>
      <c r="Y678" s="28">
        <f t="shared" ref="Y678" si="2290">(N678*T675+O678*S675+P678*T678+Q678*S678)</f>
        <v>-0.40269257042985745</v>
      </c>
      <c r="Z678" s="26">
        <f t="shared" ref="Z678" si="2291">N678*U675+P678*U678-O678*V675-Q678*V678</f>
        <v>-1.9220767839717432</v>
      </c>
      <c r="AA678" s="27">
        <f t="shared" ref="AA678" si="2292">(N678*V675+O678*U675+P678*V678+Q678*U678)</f>
        <v>0</v>
      </c>
      <c r="AB678" s="8"/>
      <c r="AC678" s="39">
        <f t="shared" ref="AC678" si="2293">(180/PI())*ATAN(-1*(($X$8*Y675+AA675+$X$8*Y678+AA678)/($X$8*X675+Z675+$X$8*X678+Z678)))</f>
        <v>58.561446661222902</v>
      </c>
      <c r="AE678" s="218">
        <f t="shared" ref="AE678" si="2294">20*LOG(((($X$8*X675+Z675-$X$8*Y678-Z678)^2+($X$8*Y675+AA675-$X$8*Y678-AA678)^2)/(($X$8*X675+Z675+$X$8*X678+Z678)^2+($X$8*Y675+AA675+$X$8*Y678+AA678)^2))^0.5)</f>
        <v>-0.31822321381134894</v>
      </c>
      <c r="AF678" s="9"/>
      <c r="AG678" s="29"/>
      <c r="AH678" s="29"/>
      <c r="AI678" s="29"/>
      <c r="AJ678" s="29"/>
    </row>
    <row r="679" spans="2:36" ht="18.649999999999999" customHeight="1">
      <c r="AE679" s="33"/>
    </row>
    <row r="680" spans="2:36" ht="18.649999999999999" customHeight="1" thickBot="1">
      <c r="E680" s="21" t="s">
        <v>0</v>
      </c>
      <c r="J680" s="21" t="s">
        <v>1</v>
      </c>
      <c r="O680" s="21" t="s">
        <v>2</v>
      </c>
      <c r="T680" s="21" t="s">
        <v>3</v>
      </c>
      <c r="Y680" s="21" t="s">
        <v>4</v>
      </c>
    </row>
    <row r="681" spans="2:36" ht="18.649999999999999" customHeight="1" thickBot="1">
      <c r="B681" s="20"/>
      <c r="D681" s="235" t="s">
        <v>6</v>
      </c>
      <c r="E681" s="236"/>
      <c r="F681" s="237" t="s">
        <v>7</v>
      </c>
      <c r="G681" s="238"/>
      <c r="I681" s="235" t="s">
        <v>8</v>
      </c>
      <c r="J681" s="236"/>
      <c r="K681" s="237" t="s">
        <v>9</v>
      </c>
      <c r="L681" s="238"/>
      <c r="N681" s="235" t="s">
        <v>10</v>
      </c>
      <c r="O681" s="236"/>
      <c r="P681" s="237" t="s">
        <v>11</v>
      </c>
      <c r="Q681" s="238"/>
      <c r="S681" s="235" t="s">
        <v>6</v>
      </c>
      <c r="T681" s="236"/>
      <c r="U681" s="237" t="s">
        <v>7</v>
      </c>
      <c r="V681" s="238"/>
      <c r="X681" s="235" t="s">
        <v>10</v>
      </c>
      <c r="Y681" s="236"/>
      <c r="Z681" s="237" t="s">
        <v>11</v>
      </c>
      <c r="AA681" s="238"/>
      <c r="AB681" s="4"/>
      <c r="AC681" s="212" t="s">
        <v>70</v>
      </c>
      <c r="AE681" s="213" t="s">
        <v>37</v>
      </c>
      <c r="AF681" s="9"/>
      <c r="AG681" s="29"/>
      <c r="AH681" s="29"/>
      <c r="AI681" s="29"/>
      <c r="AJ681" s="29"/>
    </row>
    <row r="682" spans="2:36" ht="18.649999999999999" customHeight="1" thickTop="1" thickBot="1">
      <c r="B682" s="40">
        <f t="shared" ref="B682" si="2295">B675+$E$5</f>
        <v>0.94699999999999485</v>
      </c>
      <c r="D682" s="24">
        <v>1</v>
      </c>
      <c r="E682" s="25">
        <v>0</v>
      </c>
      <c r="F682" s="26">
        <v>0</v>
      </c>
      <c r="G682" s="27">
        <f t="shared" ref="G682" si="2296">-1/($E$8*$B682)</f>
        <v>-7.2525151722617789</v>
      </c>
      <c r="I682" s="24">
        <v>1</v>
      </c>
      <c r="J682" s="28">
        <v>0</v>
      </c>
      <c r="K682" s="26">
        <v>0</v>
      </c>
      <c r="L682" s="27">
        <v>0</v>
      </c>
      <c r="N682" s="24">
        <f t="shared" ref="N682" si="2297">D682*I682+F682*I685-E682*J682-G682*J685</f>
        <v>-1.9127202147110123</v>
      </c>
      <c r="O682" s="28">
        <f t="shared" ref="O682" si="2298">(D682*J682+E682*I682+F682*J685+G682*I685)</f>
        <v>0</v>
      </c>
      <c r="P682" s="26">
        <f t="shared" ref="P682" si="2299">D682*K682+F682*K685-E682*L682-G682*L685</f>
        <v>0</v>
      </c>
      <c r="Q682" s="27">
        <f t="shared" ref="Q682" si="2300">(D682*L682+E682*K682+F682*L685+G682*K685)</f>
        <v>-7.2525151722617789</v>
      </c>
      <c r="S682" s="24">
        <v>1</v>
      </c>
      <c r="T682" s="25">
        <v>0</v>
      </c>
      <c r="U682" s="26">
        <v>0</v>
      </c>
      <c r="V682" s="27">
        <f t="shared" ref="V682" si="2301">-1/($T$8*$B682)</f>
        <v>-7.2525151722617789</v>
      </c>
      <c r="X682" s="24">
        <f t="shared" ref="X682" si="2302">N682*S682+P682*S685-O682*T682-Q682*T685</f>
        <v>-1.9127202147110123</v>
      </c>
      <c r="Y682" s="28">
        <f t="shared" ref="Y682" si="2303">(N682*T682+O682*S682+P682*T685+Q682*S685)</f>
        <v>0</v>
      </c>
      <c r="Z682" s="26">
        <f t="shared" ref="Z682" si="2304">N682*U682+P682*U685-O682*V682-Q682*V685</f>
        <v>0</v>
      </c>
      <c r="AA682" s="27">
        <f t="shared" ref="AA682" si="2305">(N682*V682+O682*U682+P682*V685+Q682*U685)</f>
        <v>6.6195172052216442</v>
      </c>
      <c r="AB682" s="8"/>
      <c r="AC682" s="214">
        <f t="shared" ref="AC682" si="2306">20*LOG((2*$X$8)/(($X$8*X682+Z682+$Z$8*X685+Z685)^2+($X$8*Y682+AA682+$X$8*Y685+AA685)^2)^0.5)</f>
        <v>-11.246370688393725</v>
      </c>
      <c r="AE682" s="215">
        <f t="shared" ref="AE682" si="2307">((X682^2+Y682^2)/(X685^2+Y685^2))^0.5</f>
        <v>4.7625694728320305</v>
      </c>
      <c r="AF682" s="9"/>
      <c r="AG682" s="29"/>
      <c r="AH682" s="29"/>
      <c r="AI682" s="29"/>
      <c r="AJ682" s="29"/>
    </row>
    <row r="683" spans="2:36" ht="18.649999999999999" customHeight="1" thickBot="1">
      <c r="D683" s="30"/>
      <c r="G683" s="31"/>
      <c r="I683" s="30"/>
      <c r="K683" s="239" t="s">
        <v>15</v>
      </c>
      <c r="L683" s="240"/>
      <c r="N683" s="30"/>
      <c r="P683" s="239" t="s">
        <v>17</v>
      </c>
      <c r="Q683" s="240"/>
      <c r="S683" s="30"/>
      <c r="V683" s="31"/>
      <c r="X683" s="30"/>
      <c r="AA683" s="31"/>
      <c r="AE683" s="216"/>
      <c r="AF683" s="9"/>
      <c r="AG683" s="29"/>
      <c r="AH683" s="29"/>
      <c r="AI683" s="29"/>
      <c r="AJ683" s="29"/>
    </row>
    <row r="684" spans="2:36" ht="18.649999999999999" customHeight="1" thickBot="1">
      <c r="D684" s="235" t="s">
        <v>12</v>
      </c>
      <c r="E684" s="236"/>
      <c r="F684" s="237" t="s">
        <v>13</v>
      </c>
      <c r="G684" s="238"/>
      <c r="I684" s="235" t="s">
        <v>14</v>
      </c>
      <c r="J684" s="236"/>
      <c r="K684" s="241"/>
      <c r="L684" s="242"/>
      <c r="N684" s="235" t="s">
        <v>16</v>
      </c>
      <c r="O684" s="236"/>
      <c r="P684" s="241"/>
      <c r="Q684" s="242"/>
      <c r="S684" s="235" t="s">
        <v>12</v>
      </c>
      <c r="T684" s="236"/>
      <c r="U684" s="237" t="s">
        <v>13</v>
      </c>
      <c r="V684" s="238"/>
      <c r="X684" s="235" t="s">
        <v>16</v>
      </c>
      <c r="Y684" s="236"/>
      <c r="Z684" s="237" t="s">
        <v>17</v>
      </c>
      <c r="AA684" s="238"/>
      <c r="AB684" s="4"/>
      <c r="AC684" s="37" t="s">
        <v>71</v>
      </c>
      <c r="AE684" s="217" t="s">
        <v>72</v>
      </c>
      <c r="AF684" s="9"/>
      <c r="AG684" s="29"/>
      <c r="AH684" s="29"/>
      <c r="AI684" s="29"/>
      <c r="AJ684" s="29"/>
    </row>
    <row r="685" spans="2:36" ht="18.649999999999999" customHeight="1" thickTop="1" thickBot="1">
      <c r="D685" s="24">
        <v>0</v>
      </c>
      <c r="E685" s="28">
        <v>0</v>
      </c>
      <c r="F685" s="26">
        <v>1</v>
      </c>
      <c r="G685" s="27">
        <v>0</v>
      </c>
      <c r="I685" s="24">
        <v>0</v>
      </c>
      <c r="J685" s="28">
        <f t="shared" ref="J685" si="2308">IF(0=(1-$J$8*$K$8*$B682^2),0,-1*(1-$J$8*$K$8*$B682^2)/($B682*$K$8))</f>
        <v>-0.40161518390903933</v>
      </c>
      <c r="K685" s="26">
        <v>1</v>
      </c>
      <c r="L685" s="27">
        <v>0</v>
      </c>
      <c r="N685" s="24">
        <f t="shared" ref="N685" si="2309">D685*I682+F685*I685-E685*J682-G685*J685</f>
        <v>0</v>
      </c>
      <c r="O685" s="28">
        <f t="shared" ref="O685" si="2310">(D685*J682+E685*I682+F685*J685+G685*I685)</f>
        <v>-0.40161518390903933</v>
      </c>
      <c r="P685" s="26">
        <f t="shared" ref="P685" si="2311">D685*K682+F685*K685-E685*L682-G685*L685</f>
        <v>1</v>
      </c>
      <c r="Q685" s="27">
        <f t="shared" ref="Q685" si="2312">(D685*L682+E685*K682+F685*L685+G685*K685)</f>
        <v>0</v>
      </c>
      <c r="S685" s="24">
        <v>0</v>
      </c>
      <c r="T685" s="28">
        <v>0</v>
      </c>
      <c r="U685" s="26">
        <v>1</v>
      </c>
      <c r="V685" s="27">
        <v>0</v>
      </c>
      <c r="X685" s="24">
        <f t="shared" ref="X685" si="2313">N685*S682+P685*S685-O685*T682-Q685*T685</f>
        <v>0</v>
      </c>
      <c r="Y685" s="28">
        <f t="shared" ref="Y685" si="2314">(N685*T682+O685*S682+P685*T685+Q685*S685)</f>
        <v>-0.40161518390903933</v>
      </c>
      <c r="Z685" s="26">
        <f t="shared" ref="Z685" si="2315">N685*U682+P685*U685-O685*V682-Q685*V685</f>
        <v>-1.9127202147110123</v>
      </c>
      <c r="AA685" s="27">
        <f t="shared" ref="AA685" si="2316">(N685*V682+O685*U682+P685*V685+Q685*U685)</f>
        <v>0</v>
      </c>
      <c r="AB685" s="8"/>
      <c r="AC685" s="39">
        <f t="shared" ref="AC685" si="2317">(180/PI())*ATAN(-1*(($X$8*Y682+AA682+$X$8*Y685+AA685)/($X$8*X682+Z682+$X$8*X685+Z685)))</f>
        <v>58.398919882777498</v>
      </c>
      <c r="AE685" s="218">
        <f t="shared" ref="AE685" si="2318">20*LOG(((($X$8*X682+Z682-$X$8*Y685-Z685)^2+($X$8*Y682+AA682-$X$8*Y685-AA685)^2)/(($X$8*X682+Z682+$X$8*X685+Z685)^2+($X$8*Y682+AA682+$X$8*Y685+AA685)^2))^0.5)</f>
        <v>-0.32464068207932012</v>
      </c>
      <c r="AF685" s="9"/>
      <c r="AG685" s="29"/>
      <c r="AH685" s="29"/>
      <c r="AI685" s="29"/>
      <c r="AJ685" s="29"/>
    </row>
    <row r="686" spans="2:36" ht="18.649999999999999" customHeight="1">
      <c r="AE686" s="33"/>
    </row>
    <row r="687" spans="2:36" ht="18.649999999999999" customHeight="1" thickBot="1">
      <c r="E687" s="21" t="s">
        <v>0</v>
      </c>
      <c r="J687" s="21" t="s">
        <v>1</v>
      </c>
      <c r="O687" s="21" t="s">
        <v>2</v>
      </c>
      <c r="T687" s="21" t="s">
        <v>3</v>
      </c>
      <c r="Y687" s="21" t="s">
        <v>4</v>
      </c>
    </row>
    <row r="688" spans="2:36" ht="18.649999999999999" customHeight="1" thickBot="1">
      <c r="B688" s="20"/>
      <c r="D688" s="235" t="s">
        <v>6</v>
      </c>
      <c r="E688" s="236"/>
      <c r="F688" s="237" t="s">
        <v>7</v>
      </c>
      <c r="G688" s="238"/>
      <c r="I688" s="235" t="s">
        <v>8</v>
      </c>
      <c r="J688" s="236"/>
      <c r="K688" s="237" t="s">
        <v>9</v>
      </c>
      <c r="L688" s="238"/>
      <c r="N688" s="235" t="s">
        <v>10</v>
      </c>
      <c r="O688" s="236"/>
      <c r="P688" s="237" t="s">
        <v>11</v>
      </c>
      <c r="Q688" s="238"/>
      <c r="S688" s="235" t="s">
        <v>6</v>
      </c>
      <c r="T688" s="236"/>
      <c r="U688" s="237" t="s">
        <v>7</v>
      </c>
      <c r="V688" s="238"/>
      <c r="X688" s="235" t="s">
        <v>10</v>
      </c>
      <c r="Y688" s="236"/>
      <c r="Z688" s="237" t="s">
        <v>11</v>
      </c>
      <c r="AA688" s="238"/>
      <c r="AB688" s="4"/>
      <c r="AC688" s="212" t="s">
        <v>70</v>
      </c>
      <c r="AE688" s="213" t="s">
        <v>37</v>
      </c>
      <c r="AF688" s="9"/>
      <c r="AG688" s="29"/>
      <c r="AH688" s="29"/>
      <c r="AI688" s="29"/>
      <c r="AJ688" s="29"/>
    </row>
    <row r="689" spans="2:36" ht="18.649999999999999" customHeight="1" thickTop="1" thickBot="1">
      <c r="B689" s="40">
        <f t="shared" ref="B689" si="2319">B682+$E$5</f>
        <v>0.94749999999999479</v>
      </c>
      <c r="D689" s="24">
        <v>1</v>
      </c>
      <c r="E689" s="25">
        <v>0</v>
      </c>
      <c r="F689" s="26">
        <v>0</v>
      </c>
      <c r="G689" s="27">
        <f t="shared" ref="G689" si="2320">-1/($E$8*$B689)</f>
        <v>-7.2486879874743071</v>
      </c>
      <c r="I689" s="24">
        <v>1</v>
      </c>
      <c r="J689" s="28">
        <v>0</v>
      </c>
      <c r="K689" s="26">
        <v>0</v>
      </c>
      <c r="L689" s="27">
        <v>0</v>
      </c>
      <c r="N689" s="24">
        <f t="shared" ref="N689" si="2321">D689*I689+F689*I692-E689*J689-G689*J692</f>
        <v>-1.9033784540523255</v>
      </c>
      <c r="O689" s="28">
        <f t="shared" ref="O689" si="2322">(D689*J689+E689*I689+F689*J692+G689*I692)</f>
        <v>0</v>
      </c>
      <c r="P689" s="26">
        <f t="shared" ref="P689" si="2323">D689*K689+F689*K692-E689*L689-G689*L692</f>
        <v>0</v>
      </c>
      <c r="Q689" s="27">
        <f t="shared" ref="Q689" si="2324">(D689*L689+E689*K689+F689*L692+G689*K692)</f>
        <v>-7.2486879874743071</v>
      </c>
      <c r="S689" s="24">
        <v>1</v>
      </c>
      <c r="T689" s="25">
        <v>0</v>
      </c>
      <c r="U689" s="26">
        <v>0</v>
      </c>
      <c r="V689" s="27">
        <f t="shared" ref="V689" si="2325">-1/($T$8*$B689)</f>
        <v>-7.2486879874743071</v>
      </c>
      <c r="X689" s="24">
        <f t="shared" ref="X689" si="2326">N689*S689+P689*S692-O689*T689-Q689*T692</f>
        <v>-1.9033784540523255</v>
      </c>
      <c r="Y689" s="28">
        <f t="shared" ref="Y689" si="2327">(N689*T689+O689*S689+P689*T692+Q689*S692)</f>
        <v>0</v>
      </c>
      <c r="Z689" s="26">
        <f t="shared" ref="Z689" si="2328">N689*U689+P689*U692-O689*V689-Q689*V692</f>
        <v>0</v>
      </c>
      <c r="AA689" s="27">
        <f t="shared" ref="AA689" si="2329">(N689*V689+O689*U689+P689*V692+Q689*U692)</f>
        <v>6.5483085480322032</v>
      </c>
      <c r="AB689" s="8"/>
      <c r="AC689" s="214">
        <f t="shared" ref="AC689" si="2330">20*LOG((2*$X$8)/(($X$8*X689+Z689+$Z$8*X692+Z692)^2+($X$8*Y689+AA689+$X$8*Y692+AA692)^2)^0.5)</f>
        <v>-11.163293725626735</v>
      </c>
      <c r="AE689" s="215">
        <f t="shared" ref="AE689" si="2331">((X689^2+Y689^2)/(X692^2+Y692^2))^0.5</f>
        <v>4.7520489505078674</v>
      </c>
      <c r="AF689" s="9"/>
      <c r="AG689" s="29"/>
      <c r="AH689" s="29"/>
      <c r="AI689" s="29"/>
      <c r="AJ689" s="29"/>
    </row>
    <row r="690" spans="2:36" ht="18.649999999999999" customHeight="1" thickBot="1">
      <c r="D690" s="30"/>
      <c r="G690" s="31"/>
      <c r="I690" s="30"/>
      <c r="K690" s="239" t="s">
        <v>15</v>
      </c>
      <c r="L690" s="240"/>
      <c r="N690" s="30"/>
      <c r="P690" s="239" t="s">
        <v>17</v>
      </c>
      <c r="Q690" s="240"/>
      <c r="S690" s="30"/>
      <c r="V690" s="31"/>
      <c r="X690" s="30"/>
      <c r="AA690" s="31"/>
      <c r="AE690" s="216"/>
      <c r="AF690" s="9"/>
      <c r="AG690" s="29"/>
      <c r="AH690" s="29"/>
      <c r="AI690" s="29"/>
      <c r="AJ690" s="29"/>
    </row>
    <row r="691" spans="2:36" ht="18.649999999999999" customHeight="1" thickBot="1">
      <c r="D691" s="235" t="s">
        <v>12</v>
      </c>
      <c r="E691" s="236"/>
      <c r="F691" s="237" t="s">
        <v>13</v>
      </c>
      <c r="G691" s="238"/>
      <c r="I691" s="235" t="s">
        <v>14</v>
      </c>
      <c r="J691" s="236"/>
      <c r="K691" s="241"/>
      <c r="L691" s="242"/>
      <c r="N691" s="235" t="s">
        <v>16</v>
      </c>
      <c r="O691" s="236"/>
      <c r="P691" s="241"/>
      <c r="Q691" s="242"/>
      <c r="S691" s="235" t="s">
        <v>12</v>
      </c>
      <c r="T691" s="236"/>
      <c r="U691" s="237" t="s">
        <v>13</v>
      </c>
      <c r="V691" s="238"/>
      <c r="X691" s="235" t="s">
        <v>16</v>
      </c>
      <c r="Y691" s="236"/>
      <c r="Z691" s="237" t="s">
        <v>17</v>
      </c>
      <c r="AA691" s="238"/>
      <c r="AB691" s="4"/>
      <c r="AC691" s="37" t="s">
        <v>71</v>
      </c>
      <c r="AE691" s="217" t="s">
        <v>72</v>
      </c>
      <c r="AF691" s="9"/>
      <c r="AG691" s="29"/>
      <c r="AH691" s="29"/>
      <c r="AI691" s="29"/>
      <c r="AJ691" s="29"/>
    </row>
    <row r="692" spans="2:36" ht="18.649999999999999" customHeight="1" thickTop="1" thickBot="1">
      <c r="D692" s="24">
        <v>0</v>
      </c>
      <c r="E692" s="28">
        <v>0</v>
      </c>
      <c r="F692" s="26">
        <v>1</v>
      </c>
      <c r="G692" s="27">
        <v>0</v>
      </c>
      <c r="I692" s="24">
        <v>0</v>
      </c>
      <c r="J692" s="28">
        <f t="shared" ref="J692" si="2332">IF(0=(1-$J$8*$K$8*$B689^2),0,-1*(1-$J$8*$K$8*$B689^2)/($B689*$K$8))</f>
        <v>-0.40053847800724041</v>
      </c>
      <c r="K692" s="26">
        <v>1</v>
      </c>
      <c r="L692" s="27">
        <v>0</v>
      </c>
      <c r="N692" s="24">
        <f t="shared" ref="N692" si="2333">D692*I689+F692*I692-E692*J689-G692*J692</f>
        <v>0</v>
      </c>
      <c r="O692" s="28">
        <f t="shared" ref="O692" si="2334">(D692*J689+E692*I689+F692*J692+G692*I692)</f>
        <v>-0.40053847800724041</v>
      </c>
      <c r="P692" s="26">
        <f t="shared" ref="P692" si="2335">D692*K689+F692*K692-E692*L689-G692*L692</f>
        <v>1</v>
      </c>
      <c r="Q692" s="27">
        <f t="shared" ref="Q692" si="2336">(D692*L689+E692*K689+F692*L692+G692*K692)</f>
        <v>0</v>
      </c>
      <c r="S692" s="24">
        <v>0</v>
      </c>
      <c r="T692" s="28">
        <v>0</v>
      </c>
      <c r="U692" s="26">
        <v>1</v>
      </c>
      <c r="V692" s="27">
        <v>0</v>
      </c>
      <c r="X692" s="24">
        <f t="shared" ref="X692" si="2337">N692*S689+P692*S692-O692*T689-Q692*T692</f>
        <v>0</v>
      </c>
      <c r="Y692" s="28">
        <f t="shared" ref="Y692" si="2338">(N692*T689+O692*S689+P692*T692+Q692*S692)</f>
        <v>-0.40053847800724041</v>
      </c>
      <c r="Z692" s="26">
        <f t="shared" ref="Z692" si="2339">N692*U689+P692*U692-O692*V689-Q692*V692</f>
        <v>-1.9033784540523255</v>
      </c>
      <c r="AA692" s="27">
        <f t="shared" ref="AA692" si="2340">(N692*V689+O692*U689+P692*V692+Q692*U692)</f>
        <v>0</v>
      </c>
      <c r="AB692" s="8"/>
      <c r="AC692" s="39">
        <f t="shared" ref="AC692" si="2341">(180/PI())*ATAN(-1*(($X$8*Y689+AA689+$X$8*Y692+AA692)/($X$8*X689+Z689+$X$8*X692+Z692)))</f>
        <v>58.233819834341006</v>
      </c>
      <c r="AE692" s="218">
        <f t="shared" ref="AE692" si="2342">20*LOG(((($X$8*X689+Z689-$X$8*Y692-Z692)^2+($X$8*Y689+AA689-$X$8*Y692-AA692)^2)/(($X$8*X689+Z689+$X$8*X692+Z692)^2+($X$8*Y689+AA689+$X$8*Y692+AA692)^2))^0.5)</f>
        <v>-0.33123316711974127</v>
      </c>
      <c r="AF692" s="9"/>
      <c r="AG692" s="29"/>
      <c r="AH692" s="29"/>
      <c r="AI692" s="29"/>
      <c r="AJ692" s="29"/>
    </row>
    <row r="693" spans="2:36" ht="18.649999999999999" customHeight="1">
      <c r="AE693" s="33"/>
    </row>
    <row r="694" spans="2:36" ht="18.649999999999999" customHeight="1" thickBot="1">
      <c r="E694" s="21" t="s">
        <v>0</v>
      </c>
      <c r="J694" s="21" t="s">
        <v>1</v>
      </c>
      <c r="O694" s="21" t="s">
        <v>2</v>
      </c>
      <c r="T694" s="21" t="s">
        <v>3</v>
      </c>
      <c r="Y694" s="21" t="s">
        <v>4</v>
      </c>
    </row>
    <row r="695" spans="2:36" ht="18.649999999999999" customHeight="1" thickBot="1">
      <c r="B695" s="20"/>
      <c r="D695" s="235" t="s">
        <v>6</v>
      </c>
      <c r="E695" s="236"/>
      <c r="F695" s="237" t="s">
        <v>7</v>
      </c>
      <c r="G695" s="238"/>
      <c r="I695" s="235" t="s">
        <v>8</v>
      </c>
      <c r="J695" s="236"/>
      <c r="K695" s="237" t="s">
        <v>9</v>
      </c>
      <c r="L695" s="238"/>
      <c r="N695" s="235" t="s">
        <v>10</v>
      </c>
      <c r="O695" s="236"/>
      <c r="P695" s="237" t="s">
        <v>11</v>
      </c>
      <c r="Q695" s="238"/>
      <c r="S695" s="235" t="s">
        <v>6</v>
      </c>
      <c r="T695" s="236"/>
      <c r="U695" s="237" t="s">
        <v>7</v>
      </c>
      <c r="V695" s="238"/>
      <c r="X695" s="235" t="s">
        <v>10</v>
      </c>
      <c r="Y695" s="236"/>
      <c r="Z695" s="237" t="s">
        <v>11</v>
      </c>
      <c r="AA695" s="238"/>
      <c r="AB695" s="4"/>
      <c r="AC695" s="212" t="s">
        <v>70</v>
      </c>
      <c r="AE695" s="213" t="s">
        <v>37</v>
      </c>
      <c r="AF695" s="9"/>
      <c r="AG695" s="29"/>
      <c r="AH695" s="29"/>
      <c r="AI695" s="29"/>
      <c r="AJ695" s="29"/>
    </row>
    <row r="696" spans="2:36" ht="18.649999999999999" customHeight="1" thickTop="1" thickBot="1">
      <c r="B696" s="40">
        <f t="shared" ref="B696" si="2343">B689+$E$5</f>
        <v>0.94799999999999474</v>
      </c>
      <c r="D696" s="24">
        <v>1</v>
      </c>
      <c r="E696" s="25">
        <v>0</v>
      </c>
      <c r="F696" s="26">
        <v>0</v>
      </c>
      <c r="G696" s="27">
        <f t="shared" ref="G696" si="2344">-1/($E$8*$B696)</f>
        <v>-7.2448648398015889</v>
      </c>
      <c r="I696" s="24">
        <v>1</v>
      </c>
      <c r="J696" s="28">
        <v>0</v>
      </c>
      <c r="K696" s="26">
        <v>0</v>
      </c>
      <c r="L696" s="27">
        <v>0</v>
      </c>
      <c r="N696" s="24">
        <f t="shared" ref="N696" si="2345">D696*I696+F696*I699-E696*J696-G696*J699</f>
        <v>-1.8940514707621467</v>
      </c>
      <c r="O696" s="28">
        <f t="shared" ref="O696" si="2346">(D696*J696+E696*I696+F696*J699+G696*I699)</f>
        <v>0</v>
      </c>
      <c r="P696" s="26">
        <f t="shared" ref="P696" si="2347">D696*K696+F696*K699-E696*L696-G696*L699</f>
        <v>0</v>
      </c>
      <c r="Q696" s="27">
        <f t="shared" ref="Q696" si="2348">(D696*L696+E696*K696+F696*L699+G696*K699)</f>
        <v>-7.2448648398015889</v>
      </c>
      <c r="S696" s="24">
        <v>1</v>
      </c>
      <c r="T696" s="25">
        <v>0</v>
      </c>
      <c r="U696" s="26">
        <v>0</v>
      </c>
      <c r="V696" s="27">
        <f t="shared" ref="V696" si="2349">-1/($T$8*$B696)</f>
        <v>-7.2448648398015889</v>
      </c>
      <c r="X696" s="24">
        <f t="shared" ref="X696" si="2350">N696*S696+P696*S699-O696*T696-Q696*T699</f>
        <v>-1.8940514707621467</v>
      </c>
      <c r="Y696" s="28">
        <f t="shared" ref="Y696" si="2351">(N696*T696+O696*S696+P696*T699+Q696*S699)</f>
        <v>0</v>
      </c>
      <c r="Z696" s="26">
        <f t="shared" ref="Z696" si="2352">N696*U696+P696*U699-O696*V696-Q696*V699</f>
        <v>0</v>
      </c>
      <c r="AA696" s="27">
        <f t="shared" ref="AA696" si="2353">(N696*V696+O696*U696+P696*V699+Q696*U699)</f>
        <v>6.4772820654975751</v>
      </c>
      <c r="AB696" s="8"/>
      <c r="AC696" s="214">
        <f t="shared" ref="AC696" si="2354">20*LOG((2*$X$8)/(($X$8*X696+Z696+$Z$8*X699+Z699)^2+($X$8*Y696+AA696+$X$8*Y699+AA699)^2)^0.5)</f>
        <v>-11.079694490697431</v>
      </c>
      <c r="AE696" s="215">
        <f t="shared" ref="AE696" si="2355">((X696^2+Y696^2)/(X699^2+Y699^2))^0.5</f>
        <v>4.741500641550596</v>
      </c>
      <c r="AF696" s="9"/>
      <c r="AG696" s="29"/>
      <c r="AH696" s="29"/>
      <c r="AI696" s="29"/>
      <c r="AJ696" s="29"/>
    </row>
    <row r="697" spans="2:36" ht="18.649999999999999" customHeight="1" thickBot="1">
      <c r="D697" s="30"/>
      <c r="G697" s="31"/>
      <c r="I697" s="30"/>
      <c r="K697" s="239" t="s">
        <v>15</v>
      </c>
      <c r="L697" s="240"/>
      <c r="N697" s="30"/>
      <c r="P697" s="239" t="s">
        <v>17</v>
      </c>
      <c r="Q697" s="240"/>
      <c r="S697" s="30"/>
      <c r="V697" s="31"/>
      <c r="X697" s="30"/>
      <c r="AA697" s="31"/>
      <c r="AE697" s="216"/>
      <c r="AF697" s="9"/>
      <c r="AG697" s="29"/>
      <c r="AH697" s="29"/>
      <c r="AI697" s="29"/>
      <c r="AJ697" s="29"/>
    </row>
    <row r="698" spans="2:36" ht="18.649999999999999" customHeight="1" thickBot="1">
      <c r="D698" s="235" t="s">
        <v>12</v>
      </c>
      <c r="E698" s="236"/>
      <c r="F698" s="237" t="s">
        <v>13</v>
      </c>
      <c r="G698" s="238"/>
      <c r="I698" s="235" t="s">
        <v>14</v>
      </c>
      <c r="J698" s="236"/>
      <c r="K698" s="241"/>
      <c r="L698" s="242"/>
      <c r="N698" s="235" t="s">
        <v>16</v>
      </c>
      <c r="O698" s="236"/>
      <c r="P698" s="241"/>
      <c r="Q698" s="242"/>
      <c r="S698" s="235" t="s">
        <v>12</v>
      </c>
      <c r="T698" s="236"/>
      <c r="U698" s="237" t="s">
        <v>13</v>
      </c>
      <c r="V698" s="238"/>
      <c r="X698" s="235" t="s">
        <v>16</v>
      </c>
      <c r="Y698" s="236"/>
      <c r="Z698" s="237" t="s">
        <v>17</v>
      </c>
      <c r="AA698" s="238"/>
      <c r="AB698" s="4"/>
      <c r="AC698" s="37" t="s">
        <v>71</v>
      </c>
      <c r="AE698" s="217" t="s">
        <v>72</v>
      </c>
      <c r="AF698" s="9"/>
      <c r="AG698" s="29"/>
      <c r="AH698" s="29"/>
      <c r="AI698" s="29"/>
      <c r="AJ698" s="29"/>
    </row>
    <row r="699" spans="2:36" ht="18.649999999999999" customHeight="1" thickTop="1" thickBot="1">
      <c r="D699" s="24">
        <v>0</v>
      </c>
      <c r="E699" s="28">
        <v>0</v>
      </c>
      <c r="F699" s="26">
        <v>1</v>
      </c>
      <c r="G699" s="27">
        <v>0</v>
      </c>
      <c r="I699" s="24">
        <v>0</v>
      </c>
      <c r="J699" s="28">
        <f t="shared" ref="J699" si="2356">IF(0=(1-$J$8*$K$8*$B696^2),0,-1*(1-$J$8*$K$8*$B696^2)/($B696*$K$8))</f>
        <v>-0.39946245164753197</v>
      </c>
      <c r="K699" s="26">
        <v>1</v>
      </c>
      <c r="L699" s="27">
        <v>0</v>
      </c>
      <c r="N699" s="24">
        <f t="shared" ref="N699" si="2357">D699*I696+F699*I699-E699*J696-G699*J699</f>
        <v>0</v>
      </c>
      <c r="O699" s="28">
        <f t="shared" ref="O699" si="2358">(D699*J696+E699*I696+F699*J699+G699*I699)</f>
        <v>-0.39946245164753197</v>
      </c>
      <c r="P699" s="26">
        <f t="shared" ref="P699" si="2359">D699*K696+F699*K699-E699*L696-G699*L699</f>
        <v>1</v>
      </c>
      <c r="Q699" s="27">
        <f t="shared" ref="Q699" si="2360">(D699*L696+E699*K696+F699*L699+G699*K699)</f>
        <v>0</v>
      </c>
      <c r="S699" s="24">
        <v>0</v>
      </c>
      <c r="T699" s="28">
        <v>0</v>
      </c>
      <c r="U699" s="26">
        <v>1</v>
      </c>
      <c r="V699" s="27">
        <v>0</v>
      </c>
      <c r="X699" s="24">
        <f t="shared" ref="X699" si="2361">N699*S696+P699*S699-O699*T696-Q699*T699</f>
        <v>0</v>
      </c>
      <c r="Y699" s="28">
        <f t="shared" ref="Y699" si="2362">(N699*T696+O699*S696+P699*T699+Q699*S699)</f>
        <v>-0.39946245164753197</v>
      </c>
      <c r="Z699" s="26">
        <f t="shared" ref="Z699" si="2363">N699*U696+P699*U699-O699*V696-Q699*V699</f>
        <v>-1.8940514707621467</v>
      </c>
      <c r="AA699" s="27">
        <f t="shared" ref="AA699" si="2364">(N699*V696+O699*U696+P699*V699+Q699*U699)</f>
        <v>0</v>
      </c>
      <c r="AB699" s="8"/>
      <c r="AC699" s="39">
        <f t="shared" ref="AC699" si="2365">(180/PI())*ATAN(-1*(($X$8*Y696+AA696+$X$8*Y699+AA699)/($X$8*X696+Z696+$X$8*X699+Z699)))</f>
        <v>58.066084424660879</v>
      </c>
      <c r="AE699" s="218">
        <f t="shared" ref="AE699" si="2366">20*LOG(((($X$8*X696+Z696-$X$8*Y699-Z699)^2+($X$8*Y696+AA696-$X$8*Y699-AA699)^2)/(($X$8*X696+Z696+$X$8*X699+Z699)^2+($X$8*Y696+AA696+$X$8*Y699+AA699)^2))^0.5)</f>
        <v>-0.33800679428440528</v>
      </c>
      <c r="AF699" s="9"/>
      <c r="AG699" s="29"/>
      <c r="AH699" s="29"/>
      <c r="AI699" s="29"/>
      <c r="AJ699" s="29"/>
    </row>
    <row r="700" spans="2:36" ht="18.649999999999999" customHeight="1">
      <c r="AE700" s="33"/>
    </row>
    <row r="701" spans="2:36" ht="18.649999999999999" customHeight="1" thickBot="1">
      <c r="E701" s="21" t="s">
        <v>0</v>
      </c>
      <c r="J701" s="21" t="s">
        <v>1</v>
      </c>
      <c r="O701" s="21" t="s">
        <v>2</v>
      </c>
      <c r="T701" s="21" t="s">
        <v>3</v>
      </c>
      <c r="Y701" s="21" t="s">
        <v>4</v>
      </c>
    </row>
    <row r="702" spans="2:36" ht="18.649999999999999" customHeight="1" thickBot="1">
      <c r="B702" s="20"/>
      <c r="D702" s="235" t="s">
        <v>6</v>
      </c>
      <c r="E702" s="236"/>
      <c r="F702" s="237" t="s">
        <v>7</v>
      </c>
      <c r="G702" s="238"/>
      <c r="I702" s="235" t="s">
        <v>8</v>
      </c>
      <c r="J702" s="236"/>
      <c r="K702" s="237" t="s">
        <v>9</v>
      </c>
      <c r="L702" s="238"/>
      <c r="N702" s="235" t="s">
        <v>10</v>
      </c>
      <c r="O702" s="236"/>
      <c r="P702" s="237" t="s">
        <v>11</v>
      </c>
      <c r="Q702" s="238"/>
      <c r="S702" s="235" t="s">
        <v>6</v>
      </c>
      <c r="T702" s="236"/>
      <c r="U702" s="237" t="s">
        <v>7</v>
      </c>
      <c r="V702" s="238"/>
      <c r="X702" s="235" t="s">
        <v>10</v>
      </c>
      <c r="Y702" s="236"/>
      <c r="Z702" s="237" t="s">
        <v>11</v>
      </c>
      <c r="AA702" s="238"/>
      <c r="AB702" s="4"/>
      <c r="AC702" s="212" t="s">
        <v>70</v>
      </c>
      <c r="AE702" s="213" t="s">
        <v>37</v>
      </c>
      <c r="AF702" s="9"/>
      <c r="AG702" s="29"/>
      <c r="AH702" s="29"/>
      <c r="AI702" s="29"/>
      <c r="AJ702" s="29"/>
    </row>
    <row r="703" spans="2:36" ht="18.649999999999999" customHeight="1" thickTop="1" thickBot="1">
      <c r="B703" s="40">
        <f t="shared" ref="B703" si="2367">B696+$E$5</f>
        <v>0.94849999999999468</v>
      </c>
      <c r="D703" s="24">
        <v>1</v>
      </c>
      <c r="E703" s="25">
        <v>0</v>
      </c>
      <c r="F703" s="26">
        <v>0</v>
      </c>
      <c r="G703" s="27">
        <f t="shared" ref="G703" si="2368">-1/($E$8*$B703)</f>
        <v>-7.2410457228591518</v>
      </c>
      <c r="I703" s="24">
        <v>1</v>
      </c>
      <c r="J703" s="28">
        <v>0</v>
      </c>
      <c r="K703" s="26">
        <v>0</v>
      </c>
      <c r="L703" s="27">
        <v>0</v>
      </c>
      <c r="N703" s="24">
        <f t="shared" ref="N703" si="2369">D703*I703+F703*I706-E703*J703-G703*J706</f>
        <v>-1.8847392336892432</v>
      </c>
      <c r="O703" s="28">
        <f t="shared" ref="O703" si="2370">(D703*J703+E703*I703+F703*J706+G703*I706)</f>
        <v>0</v>
      </c>
      <c r="P703" s="26">
        <f t="shared" ref="P703" si="2371">D703*K703+F703*K706-E703*L703-G703*L706</f>
        <v>0</v>
      </c>
      <c r="Q703" s="27">
        <f t="shared" ref="Q703" si="2372">(D703*L703+E703*K703+F703*L706+G703*K706)</f>
        <v>-7.2410457228591518</v>
      </c>
      <c r="S703" s="24">
        <v>1</v>
      </c>
      <c r="T703" s="25">
        <v>0</v>
      </c>
      <c r="U703" s="26">
        <v>0</v>
      </c>
      <c r="V703" s="27">
        <f t="shared" ref="V703" si="2373">-1/($T$8*$B703)</f>
        <v>-7.2410457228591518</v>
      </c>
      <c r="X703" s="24">
        <f t="shared" ref="X703" si="2374">N703*S703+P703*S706-O703*T703-Q703*T706</f>
        <v>-1.8847392336892432</v>
      </c>
      <c r="Y703" s="28">
        <f t="shared" ref="Y703" si="2375">(N703*T703+O703*S703+P703*T706+Q703*S706)</f>
        <v>0</v>
      </c>
      <c r="Z703" s="26">
        <f t="shared" ref="Z703" si="2376">N703*U703+P703*U706-O703*V703-Q703*V706</f>
        <v>0</v>
      </c>
      <c r="AA703" s="27">
        <f t="shared" ref="AA703" si="2377">(N703*V703+O703*U703+P703*V706+Q703*U706)</f>
        <v>6.4064372439511779</v>
      </c>
      <c r="AB703" s="8"/>
      <c r="AC703" s="214">
        <f t="shared" ref="AC703" si="2378">20*LOG((2*$X$8)/(($X$8*X703+Z703+$Z$8*X706+Z706)^2+($X$8*Y703+AA703+$X$8*Y706+AA706)^2)^0.5)</f>
        <v>-10.995566389198343</v>
      </c>
      <c r="AE703" s="215">
        <f t="shared" ref="AE703" si="2379">((X703^2+Y703^2)/(X706^2+Y706^2))^0.5</f>
        <v>4.730924309354922</v>
      </c>
      <c r="AF703" s="9"/>
      <c r="AG703" s="29"/>
      <c r="AH703" s="29"/>
      <c r="AI703" s="29"/>
      <c r="AJ703" s="29"/>
    </row>
    <row r="704" spans="2:36" ht="18.649999999999999" customHeight="1" thickBot="1">
      <c r="D704" s="30"/>
      <c r="G704" s="31"/>
      <c r="I704" s="30"/>
      <c r="K704" s="239" t="s">
        <v>15</v>
      </c>
      <c r="L704" s="240"/>
      <c r="N704" s="30"/>
      <c r="P704" s="239" t="s">
        <v>17</v>
      </c>
      <c r="Q704" s="240"/>
      <c r="S704" s="30"/>
      <c r="V704" s="31"/>
      <c r="X704" s="30"/>
      <c r="AA704" s="31"/>
      <c r="AE704" s="216"/>
      <c r="AF704" s="9"/>
      <c r="AG704" s="29"/>
      <c r="AH704" s="29"/>
      <c r="AI704" s="29"/>
      <c r="AJ704" s="29"/>
    </row>
    <row r="705" spans="2:36" ht="18.649999999999999" customHeight="1" thickBot="1">
      <c r="D705" s="235" t="s">
        <v>12</v>
      </c>
      <c r="E705" s="236"/>
      <c r="F705" s="237" t="s">
        <v>13</v>
      </c>
      <c r="G705" s="238"/>
      <c r="I705" s="235" t="s">
        <v>14</v>
      </c>
      <c r="J705" s="236"/>
      <c r="K705" s="241"/>
      <c r="L705" s="242"/>
      <c r="N705" s="235" t="s">
        <v>16</v>
      </c>
      <c r="O705" s="236"/>
      <c r="P705" s="241"/>
      <c r="Q705" s="242"/>
      <c r="S705" s="235" t="s">
        <v>12</v>
      </c>
      <c r="T705" s="236"/>
      <c r="U705" s="237" t="s">
        <v>13</v>
      </c>
      <c r="V705" s="238"/>
      <c r="X705" s="235" t="s">
        <v>16</v>
      </c>
      <c r="Y705" s="236"/>
      <c r="Z705" s="237" t="s">
        <v>17</v>
      </c>
      <c r="AA705" s="238"/>
      <c r="AB705" s="4"/>
      <c r="AC705" s="37" t="s">
        <v>71</v>
      </c>
      <c r="AE705" s="217" t="s">
        <v>72</v>
      </c>
      <c r="AF705" s="9"/>
      <c r="AG705" s="29"/>
      <c r="AH705" s="29"/>
      <c r="AI705" s="29"/>
      <c r="AJ705" s="29"/>
    </row>
    <row r="706" spans="2:36" ht="18.649999999999999" customHeight="1" thickTop="1" thickBot="1">
      <c r="D706" s="24">
        <v>0</v>
      </c>
      <c r="E706" s="28">
        <v>0</v>
      </c>
      <c r="F706" s="26">
        <v>1</v>
      </c>
      <c r="G706" s="27">
        <v>0</v>
      </c>
      <c r="I706" s="24">
        <v>0</v>
      </c>
      <c r="J706" s="28">
        <f t="shared" ref="J706" si="2380">IF(0=(1-$J$8*$K$8*$B703^2),0,-1*(1-$J$8*$K$8*$B703^2)/($B703*$K$8))</f>
        <v>-0.39838710375525621</v>
      </c>
      <c r="K706" s="26">
        <v>1</v>
      </c>
      <c r="L706" s="27">
        <v>0</v>
      </c>
      <c r="N706" s="24">
        <f t="shared" ref="N706" si="2381">D706*I703+F706*I706-E706*J703-G706*J706</f>
        <v>0</v>
      </c>
      <c r="O706" s="28">
        <f t="shared" ref="O706" si="2382">(D706*J703+E706*I703+F706*J706+G706*I706)</f>
        <v>-0.39838710375525621</v>
      </c>
      <c r="P706" s="26">
        <f t="shared" ref="P706" si="2383">D706*K703+F706*K706-E706*L703-G706*L706</f>
        <v>1</v>
      </c>
      <c r="Q706" s="27">
        <f t="shared" ref="Q706" si="2384">(D706*L703+E706*K703+F706*L706+G706*K706)</f>
        <v>0</v>
      </c>
      <c r="S706" s="24">
        <v>0</v>
      </c>
      <c r="T706" s="28">
        <v>0</v>
      </c>
      <c r="U706" s="26">
        <v>1</v>
      </c>
      <c r="V706" s="27">
        <v>0</v>
      </c>
      <c r="X706" s="24">
        <f t="shared" ref="X706" si="2385">N706*S703+P706*S706-O706*T703-Q706*T706</f>
        <v>0</v>
      </c>
      <c r="Y706" s="28">
        <f t="shared" ref="Y706" si="2386">(N706*T703+O706*S703+P706*T706+Q706*S706)</f>
        <v>-0.39838710375525621</v>
      </c>
      <c r="Z706" s="26">
        <f t="shared" ref="Z706" si="2387">N706*U703+P706*U706-O706*V703-Q706*V706</f>
        <v>-1.8847392336892432</v>
      </c>
      <c r="AA706" s="27">
        <f t="shared" ref="AA706" si="2388">(N706*V703+O706*U703+P706*V706+Q706*U706)</f>
        <v>0</v>
      </c>
      <c r="AB706" s="8"/>
      <c r="AC706" s="39">
        <f t="shared" ref="AC706" si="2389">(180/PI())*ATAN(-1*(($X$8*Y703+AA703+$X$8*Y706+AA706)/($X$8*X703+Z703+$X$8*X706+Z706)))</f>
        <v>57.895649635893712</v>
      </c>
      <c r="AE706" s="218">
        <f t="shared" ref="AE706" si="2390">20*LOG(((($X$8*X703+Z703-$X$8*Y706-Z706)^2+($X$8*Y703+AA703-$X$8*Y706-AA706)^2)/(($X$8*X703+Z703+$X$8*X706+Z706)^2+($X$8*Y703+AA703+$X$8*Y706+AA706)^2))^0.5)</f>
        <v>-0.34496795120895735</v>
      </c>
      <c r="AF706" s="9"/>
      <c r="AG706" s="29"/>
      <c r="AH706" s="29"/>
      <c r="AI706" s="29"/>
      <c r="AJ706" s="29"/>
    </row>
    <row r="707" spans="2:36" ht="18.649999999999999" customHeight="1">
      <c r="AE707" s="33"/>
    </row>
    <row r="708" spans="2:36" ht="18.649999999999999" customHeight="1" thickBot="1">
      <c r="E708" s="21" t="s">
        <v>0</v>
      </c>
      <c r="J708" s="21" t="s">
        <v>1</v>
      </c>
      <c r="O708" s="21" t="s">
        <v>2</v>
      </c>
      <c r="T708" s="21" t="s">
        <v>3</v>
      </c>
      <c r="Y708" s="21" t="s">
        <v>4</v>
      </c>
    </row>
    <row r="709" spans="2:36" ht="18.649999999999999" customHeight="1" thickBot="1">
      <c r="B709" s="20"/>
      <c r="D709" s="235" t="s">
        <v>6</v>
      </c>
      <c r="E709" s="236"/>
      <c r="F709" s="237" t="s">
        <v>7</v>
      </c>
      <c r="G709" s="238"/>
      <c r="I709" s="235" t="s">
        <v>8</v>
      </c>
      <c r="J709" s="236"/>
      <c r="K709" s="237" t="s">
        <v>9</v>
      </c>
      <c r="L709" s="238"/>
      <c r="N709" s="235" t="s">
        <v>10</v>
      </c>
      <c r="O709" s="236"/>
      <c r="P709" s="237" t="s">
        <v>11</v>
      </c>
      <c r="Q709" s="238"/>
      <c r="S709" s="235" t="s">
        <v>6</v>
      </c>
      <c r="T709" s="236"/>
      <c r="U709" s="237" t="s">
        <v>7</v>
      </c>
      <c r="V709" s="238"/>
      <c r="X709" s="235" t="s">
        <v>10</v>
      </c>
      <c r="Y709" s="236"/>
      <c r="Z709" s="237" t="s">
        <v>11</v>
      </c>
      <c r="AA709" s="238"/>
      <c r="AB709" s="4"/>
      <c r="AC709" s="212" t="s">
        <v>70</v>
      </c>
      <c r="AE709" s="213" t="s">
        <v>37</v>
      </c>
      <c r="AF709" s="9"/>
      <c r="AG709" s="29"/>
      <c r="AH709" s="29"/>
      <c r="AI709" s="29"/>
      <c r="AJ709" s="29"/>
    </row>
    <row r="710" spans="2:36" ht="18.649999999999999" customHeight="1" thickTop="1" thickBot="1">
      <c r="B710" s="40">
        <f t="shared" ref="B710" si="2391">B703+$E$5</f>
        <v>0.94899999999999463</v>
      </c>
      <c r="D710" s="24">
        <v>1</v>
      </c>
      <c r="E710" s="25">
        <v>0</v>
      </c>
      <c r="F710" s="26">
        <v>0</v>
      </c>
      <c r="G710" s="27">
        <f t="shared" ref="G710" si="2392">-1/($E$8*$B710)</f>
        <v>-7.2372306302759819</v>
      </c>
      <c r="I710" s="24">
        <v>1</v>
      </c>
      <c r="J710" s="28">
        <v>0</v>
      </c>
      <c r="K710" s="26">
        <v>0</v>
      </c>
      <c r="L710" s="27">
        <v>0</v>
      </c>
      <c r="N710" s="24">
        <f t="shared" ref="N710" si="2393">D710*I710+F710*I713-E710*J710-G710*J713</f>
        <v>-1.8754417117644215</v>
      </c>
      <c r="O710" s="28">
        <f t="shared" ref="O710" si="2394">(D710*J710+E710*I710+F710*J713+G710*I713)</f>
        <v>0</v>
      </c>
      <c r="P710" s="26">
        <f t="shared" ref="P710" si="2395">D710*K710+F710*K713-E710*L710-G710*L713</f>
        <v>0</v>
      </c>
      <c r="Q710" s="27">
        <f t="shared" ref="Q710" si="2396">(D710*L710+E710*K710+F710*L713+G710*K713)</f>
        <v>-7.2372306302759819</v>
      </c>
      <c r="S710" s="24">
        <v>1</v>
      </c>
      <c r="T710" s="25">
        <v>0</v>
      </c>
      <c r="U710" s="26">
        <v>0</v>
      </c>
      <c r="V710" s="27">
        <f t="shared" ref="V710" si="2397">-1/($T$8*$B710)</f>
        <v>-7.2372306302759819</v>
      </c>
      <c r="X710" s="24">
        <f t="shared" ref="X710" si="2398">N710*S710+P710*S713-O710*T710-Q710*T713</f>
        <v>-1.8754417117644215</v>
      </c>
      <c r="Y710" s="28">
        <f t="shared" ref="Y710" si="2399">(N710*T710+O710*S710+P710*T713+Q710*S713)</f>
        <v>0</v>
      </c>
      <c r="Z710" s="26">
        <f t="shared" ref="Z710" si="2400">N710*U710+P710*U713-O710*V710-Q710*V713</f>
        <v>0</v>
      </c>
      <c r="AA710" s="27">
        <f t="shared" ref="AA710" si="2401">(N710*V710+O710*U710+P710*V713+Q710*U713)</f>
        <v>6.3357735714027088</v>
      </c>
      <c r="AB710" s="8"/>
      <c r="AC710" s="214">
        <f t="shared" ref="AC710" si="2402">20*LOG((2*$X$8)/(($X$8*X710+Z710+$Z$8*X713+Z713)^2+($X$8*Y710+AA710+$X$8*Y713+AA713)^2)^0.5)</f>
        <v>-10.910902744278028</v>
      </c>
      <c r="AE710" s="215">
        <f t="shared" ref="AE710" si="2403">((X710^2+Y710^2)/(X713^2+Y713^2))^0.5</f>
        <v>4.7203197151056342</v>
      </c>
      <c r="AF710" s="9"/>
      <c r="AG710" s="29"/>
      <c r="AH710" s="29"/>
      <c r="AI710" s="29"/>
      <c r="AJ710" s="29"/>
    </row>
    <row r="711" spans="2:36" ht="18.649999999999999" customHeight="1" thickBot="1">
      <c r="D711" s="30"/>
      <c r="G711" s="31"/>
      <c r="I711" s="30"/>
      <c r="K711" s="239" t="s">
        <v>15</v>
      </c>
      <c r="L711" s="240"/>
      <c r="N711" s="30"/>
      <c r="P711" s="239" t="s">
        <v>17</v>
      </c>
      <c r="Q711" s="240"/>
      <c r="S711" s="30"/>
      <c r="V711" s="31"/>
      <c r="X711" s="30"/>
      <c r="AA711" s="31"/>
      <c r="AE711" s="216"/>
      <c r="AF711" s="9"/>
      <c r="AG711" s="29"/>
      <c r="AH711" s="29"/>
      <c r="AI711" s="29"/>
      <c r="AJ711" s="29"/>
    </row>
    <row r="712" spans="2:36" ht="18.649999999999999" customHeight="1" thickBot="1">
      <c r="D712" s="235" t="s">
        <v>12</v>
      </c>
      <c r="E712" s="236"/>
      <c r="F712" s="237" t="s">
        <v>13</v>
      </c>
      <c r="G712" s="238"/>
      <c r="I712" s="235" t="s">
        <v>14</v>
      </c>
      <c r="J712" s="236"/>
      <c r="K712" s="241"/>
      <c r="L712" s="242"/>
      <c r="N712" s="235" t="s">
        <v>16</v>
      </c>
      <c r="O712" s="236"/>
      <c r="P712" s="241"/>
      <c r="Q712" s="242"/>
      <c r="S712" s="235" t="s">
        <v>12</v>
      </c>
      <c r="T712" s="236"/>
      <c r="U712" s="237" t="s">
        <v>13</v>
      </c>
      <c r="V712" s="238"/>
      <c r="X712" s="235" t="s">
        <v>16</v>
      </c>
      <c r="Y712" s="236"/>
      <c r="Z712" s="237" t="s">
        <v>17</v>
      </c>
      <c r="AA712" s="238"/>
      <c r="AB712" s="4"/>
      <c r="AC712" s="37" t="s">
        <v>71</v>
      </c>
      <c r="AE712" s="217" t="s">
        <v>72</v>
      </c>
      <c r="AF712" s="9"/>
      <c r="AG712" s="29"/>
      <c r="AH712" s="29"/>
      <c r="AI712" s="29"/>
      <c r="AJ712" s="29"/>
    </row>
    <row r="713" spans="2:36" ht="18.649999999999999" customHeight="1" thickTop="1" thickBot="1">
      <c r="D713" s="24">
        <v>0</v>
      </c>
      <c r="E713" s="28">
        <v>0</v>
      </c>
      <c r="F713" s="26">
        <v>1</v>
      </c>
      <c r="G713" s="27">
        <v>0</v>
      </c>
      <c r="I713" s="24">
        <v>0</v>
      </c>
      <c r="J713" s="28">
        <f t="shared" ref="J713" si="2404">IF(0=(1-$J$8*$K$8*$B710^2),0,-1*(1-$J$8*$K$8*$B710^2)/($B710*$K$8))</f>
        <v>-0.39731243325801963</v>
      </c>
      <c r="K713" s="26">
        <v>1</v>
      </c>
      <c r="L713" s="27">
        <v>0</v>
      </c>
      <c r="N713" s="24">
        <f t="shared" ref="N713" si="2405">D713*I710+F713*I713-E713*J710-G713*J713</f>
        <v>0</v>
      </c>
      <c r="O713" s="28">
        <f t="shared" ref="O713" si="2406">(D713*J710+E713*I710+F713*J713+G713*I713)</f>
        <v>-0.39731243325801963</v>
      </c>
      <c r="P713" s="26">
        <f t="shared" ref="P713" si="2407">D713*K710+F713*K713-E713*L710-G713*L713</f>
        <v>1</v>
      </c>
      <c r="Q713" s="27">
        <f t="shared" ref="Q713" si="2408">(D713*L710+E713*K710+F713*L713+G713*K713)</f>
        <v>0</v>
      </c>
      <c r="S713" s="24">
        <v>0</v>
      </c>
      <c r="T713" s="28">
        <v>0</v>
      </c>
      <c r="U713" s="26">
        <v>1</v>
      </c>
      <c r="V713" s="27">
        <v>0</v>
      </c>
      <c r="X713" s="24">
        <f t="shared" ref="X713" si="2409">N713*S710+P713*S713-O713*T710-Q713*T713</f>
        <v>0</v>
      </c>
      <c r="Y713" s="28">
        <f t="shared" ref="Y713" si="2410">(N713*T710+O713*S710+P713*T713+Q713*S713)</f>
        <v>-0.39731243325801963</v>
      </c>
      <c r="Z713" s="26">
        <f t="shared" ref="Z713" si="2411">N713*U710+P713*U713-O713*V710-Q713*V713</f>
        <v>-1.8754417117644215</v>
      </c>
      <c r="AA713" s="27">
        <f t="shared" ref="AA713" si="2412">(N713*V710+O713*U710+P713*V713+Q713*U713)</f>
        <v>0</v>
      </c>
      <c r="AB713" s="8"/>
      <c r="AC713" s="39">
        <f t="shared" ref="AC713" si="2413">(180/PI())*ATAN(-1*(($X$8*Y710+AA710+$X$8*Y713+AA713)/($X$8*X710+Z710+$X$8*X713+Z713)))</f>
        <v>57.722449452234365</v>
      </c>
      <c r="AE713" s="218">
        <f t="shared" ref="AE713" si="2414">20*LOG(((($X$8*X710+Z710-$X$8*Y713-Z713)^2+($X$8*Y710+AA710-$X$8*Y713-AA713)^2)/(($X$8*X710+Z710+$X$8*X713+Z713)^2+($X$8*Y710+AA710+$X$8*Y713+AA713)^2))^0.5)</f>
        <v>-0.35212330106690948</v>
      </c>
      <c r="AF713" s="9"/>
      <c r="AG713" s="29"/>
      <c r="AH713" s="29"/>
      <c r="AI713" s="29"/>
      <c r="AJ713" s="29"/>
    </row>
    <row r="714" spans="2:36" ht="18.649999999999999" customHeight="1">
      <c r="AE714" s="33"/>
    </row>
    <row r="715" spans="2:36" ht="18.649999999999999" customHeight="1" thickBot="1">
      <c r="E715" s="21" t="s">
        <v>0</v>
      </c>
      <c r="J715" s="21" t="s">
        <v>1</v>
      </c>
      <c r="O715" s="21" t="s">
        <v>2</v>
      </c>
      <c r="T715" s="21" t="s">
        <v>3</v>
      </c>
      <c r="Y715" s="21" t="s">
        <v>4</v>
      </c>
    </row>
    <row r="716" spans="2:36" ht="18.649999999999999" customHeight="1" thickBot="1">
      <c r="B716" s="20"/>
      <c r="D716" s="235" t="s">
        <v>6</v>
      </c>
      <c r="E716" s="236"/>
      <c r="F716" s="237" t="s">
        <v>7</v>
      </c>
      <c r="G716" s="238"/>
      <c r="I716" s="235" t="s">
        <v>8</v>
      </c>
      <c r="J716" s="236"/>
      <c r="K716" s="237" t="s">
        <v>9</v>
      </c>
      <c r="L716" s="238"/>
      <c r="N716" s="235" t="s">
        <v>10</v>
      </c>
      <c r="O716" s="236"/>
      <c r="P716" s="237" t="s">
        <v>11</v>
      </c>
      <c r="Q716" s="238"/>
      <c r="S716" s="235" t="s">
        <v>6</v>
      </c>
      <c r="T716" s="236"/>
      <c r="U716" s="237" t="s">
        <v>7</v>
      </c>
      <c r="V716" s="238"/>
      <c r="X716" s="235" t="s">
        <v>10</v>
      </c>
      <c r="Y716" s="236"/>
      <c r="Z716" s="237" t="s">
        <v>11</v>
      </c>
      <c r="AA716" s="238"/>
      <c r="AB716" s="4"/>
      <c r="AC716" s="212" t="s">
        <v>70</v>
      </c>
      <c r="AE716" s="213" t="s">
        <v>37</v>
      </c>
      <c r="AF716" s="9"/>
      <c r="AG716" s="29"/>
      <c r="AH716" s="29"/>
      <c r="AI716" s="29"/>
      <c r="AJ716" s="29"/>
    </row>
    <row r="717" spans="2:36" ht="18.649999999999999" customHeight="1" thickTop="1" thickBot="1">
      <c r="B717" s="40">
        <f t="shared" ref="B717" si="2415">B710+$E$5</f>
        <v>0.94949999999999457</v>
      </c>
      <c r="D717" s="24">
        <v>1</v>
      </c>
      <c r="E717" s="25">
        <v>0</v>
      </c>
      <c r="F717" s="26">
        <v>0</v>
      </c>
      <c r="G717" s="27">
        <f t="shared" ref="G717" si="2416">-1/($E$8*$B717)</f>
        <v>-7.2334195556944785</v>
      </c>
      <c r="I717" s="24">
        <v>1</v>
      </c>
      <c r="J717" s="28">
        <v>0</v>
      </c>
      <c r="K717" s="26">
        <v>0</v>
      </c>
      <c r="L717" s="27">
        <v>0</v>
      </c>
      <c r="N717" s="24">
        <f t="shared" ref="N717" si="2417">D717*I717+F717*I720-E717*J717-G717*J720</f>
        <v>-1.8661588740002713</v>
      </c>
      <c r="O717" s="28">
        <f t="shared" ref="O717" si="2418">(D717*J717+E717*I717+F717*J720+G717*I720)</f>
        <v>0</v>
      </c>
      <c r="P717" s="26">
        <f t="shared" ref="P717" si="2419">D717*K717+F717*K720-E717*L717-G717*L720</f>
        <v>0</v>
      </c>
      <c r="Q717" s="27">
        <f t="shared" ref="Q717" si="2420">(D717*L717+E717*K717+F717*L720+G717*K720)</f>
        <v>-7.2334195556944785</v>
      </c>
      <c r="S717" s="24">
        <v>1</v>
      </c>
      <c r="T717" s="25">
        <v>0</v>
      </c>
      <c r="U717" s="26">
        <v>0</v>
      </c>
      <c r="V717" s="27">
        <f t="shared" ref="V717" si="2421">-1/($T$8*$B717)</f>
        <v>-7.2334195556944785</v>
      </c>
      <c r="X717" s="24">
        <f t="shared" ref="X717" si="2422">N717*S717+P717*S720-O717*T717-Q717*T720</f>
        <v>-1.8661588740002713</v>
      </c>
      <c r="Y717" s="28">
        <f t="shared" ref="Y717" si="2423">(N717*T717+O717*S717+P717*T720+Q717*S720)</f>
        <v>0</v>
      </c>
      <c r="Z717" s="26">
        <f t="shared" ref="Z717" si="2424">N717*U717+P717*U720-O717*V717-Q717*V720</f>
        <v>0</v>
      </c>
      <c r="AA717" s="27">
        <f t="shared" ref="AA717" si="2425">(N717*V717+O717*U717+P717*V720+Q717*U720)</f>
        <v>6.2652905375318717</v>
      </c>
      <c r="AB717" s="8"/>
      <c r="AC717" s="214">
        <f t="shared" ref="AC717" si="2426">20*LOG((2*$X$8)/(($X$8*X717+Z717+$Z$8*X720+Z720)^2+($X$8*Y717+AA717+$X$8*Y720+AA720)^2)^0.5)</f>
        <v>-10.825696797404692</v>
      </c>
      <c r="AE717" s="215">
        <f t="shared" ref="AE717" si="2427">((X717^2+Y717^2)/(X720^2+Y720^2))^0.5</f>
        <v>4.7096866177506511</v>
      </c>
      <c r="AF717" s="9"/>
      <c r="AG717" s="29"/>
      <c r="AH717" s="29"/>
      <c r="AI717" s="29"/>
      <c r="AJ717" s="29"/>
    </row>
    <row r="718" spans="2:36" ht="18.649999999999999" customHeight="1" thickBot="1">
      <c r="D718" s="30"/>
      <c r="G718" s="31"/>
      <c r="I718" s="30"/>
      <c r="K718" s="239" t="s">
        <v>15</v>
      </c>
      <c r="L718" s="240"/>
      <c r="N718" s="30"/>
      <c r="P718" s="239" t="s">
        <v>17</v>
      </c>
      <c r="Q718" s="240"/>
      <c r="S718" s="30"/>
      <c r="V718" s="31"/>
      <c r="X718" s="30"/>
      <c r="AA718" s="31"/>
      <c r="AE718" s="216"/>
      <c r="AF718" s="9"/>
      <c r="AG718" s="29"/>
      <c r="AH718" s="29"/>
      <c r="AI718" s="29"/>
      <c r="AJ718" s="29"/>
    </row>
    <row r="719" spans="2:36" ht="18.649999999999999" customHeight="1" thickBot="1">
      <c r="D719" s="235" t="s">
        <v>12</v>
      </c>
      <c r="E719" s="236"/>
      <c r="F719" s="237" t="s">
        <v>13</v>
      </c>
      <c r="G719" s="238"/>
      <c r="I719" s="235" t="s">
        <v>14</v>
      </c>
      <c r="J719" s="236"/>
      <c r="K719" s="241"/>
      <c r="L719" s="242"/>
      <c r="N719" s="235" t="s">
        <v>16</v>
      </c>
      <c r="O719" s="236"/>
      <c r="P719" s="241"/>
      <c r="Q719" s="242"/>
      <c r="S719" s="235" t="s">
        <v>12</v>
      </c>
      <c r="T719" s="236"/>
      <c r="U719" s="237" t="s">
        <v>13</v>
      </c>
      <c r="V719" s="238"/>
      <c r="X719" s="235" t="s">
        <v>16</v>
      </c>
      <c r="Y719" s="236"/>
      <c r="Z719" s="237" t="s">
        <v>17</v>
      </c>
      <c r="AA719" s="238"/>
      <c r="AB719" s="4"/>
      <c r="AC719" s="37" t="s">
        <v>71</v>
      </c>
      <c r="AE719" s="217" t="s">
        <v>72</v>
      </c>
      <c r="AF719" s="9"/>
      <c r="AG719" s="29"/>
      <c r="AH719" s="29"/>
      <c r="AI719" s="29"/>
      <c r="AJ719" s="29"/>
    </row>
    <row r="720" spans="2:36" ht="18.649999999999999" customHeight="1" thickTop="1" thickBot="1">
      <c r="D720" s="24">
        <v>0</v>
      </c>
      <c r="E720" s="28">
        <v>0</v>
      </c>
      <c r="F720" s="26">
        <v>1</v>
      </c>
      <c r="G720" s="27">
        <v>0</v>
      </c>
      <c r="I720" s="24">
        <v>0</v>
      </c>
      <c r="J720" s="28">
        <f t="shared" ref="J720" si="2428">IF(0=(1-$J$8*$K$8*$B717^2),0,-1*(1-$J$8*$K$8*$B717^2)/($B717*$K$8))</f>
        <v>-0.39623843908568801</v>
      </c>
      <c r="K720" s="26">
        <v>1</v>
      </c>
      <c r="L720" s="27">
        <v>0</v>
      </c>
      <c r="N720" s="24">
        <f t="shared" ref="N720" si="2429">D720*I717+F720*I720-E720*J717-G720*J720</f>
        <v>0</v>
      </c>
      <c r="O720" s="28">
        <f t="shared" ref="O720" si="2430">(D720*J717+E720*I717+F720*J720+G720*I720)</f>
        <v>-0.39623843908568801</v>
      </c>
      <c r="P720" s="26">
        <f t="shared" ref="P720" si="2431">D720*K717+F720*K720-E720*L717-G720*L720</f>
        <v>1</v>
      </c>
      <c r="Q720" s="27">
        <f t="shared" ref="Q720" si="2432">(D720*L717+E720*K717+F720*L720+G720*K720)</f>
        <v>0</v>
      </c>
      <c r="S720" s="24">
        <v>0</v>
      </c>
      <c r="T720" s="28">
        <v>0</v>
      </c>
      <c r="U720" s="26">
        <v>1</v>
      </c>
      <c r="V720" s="27">
        <v>0</v>
      </c>
      <c r="X720" s="24">
        <f t="shared" ref="X720" si="2433">N720*S717+P720*S720-O720*T717-Q720*T720</f>
        <v>0</v>
      </c>
      <c r="Y720" s="28">
        <f t="shared" ref="Y720" si="2434">(N720*T717+O720*S717+P720*T720+Q720*S720)</f>
        <v>-0.39623843908568801</v>
      </c>
      <c r="Z720" s="26">
        <f t="shared" ref="Z720" si="2435">N720*U717+P720*U720-O720*V717-Q720*V720</f>
        <v>-1.8661588740002713</v>
      </c>
      <c r="AA720" s="27">
        <f t="shared" ref="AA720" si="2436">(N720*V717+O720*U717+P720*V720+Q720*U720)</f>
        <v>0</v>
      </c>
      <c r="AB720" s="8"/>
      <c r="AC720" s="39">
        <f t="shared" ref="AC720" si="2437">(180/PI())*ATAN(-1*(($X$8*Y717+AA717+$X$8*Y720+AA720)/($X$8*X717+Z717+$X$8*X720+Z720)))</f>
        <v>57.546415785567724</v>
      </c>
      <c r="AE720" s="218">
        <f t="shared" ref="AE720" si="2438">20*LOG(((($X$8*X717+Z717-$X$8*Y720-Z720)^2+($X$8*Y717+AA717-$X$8*Y720-AA720)^2)/(($X$8*X717+Z717+$X$8*X720+Z720)^2+($X$8*Y717+AA717+$X$8*Y720+AA720)^2))^0.5)</f>
        <v>-0.35947979659298107</v>
      </c>
      <c r="AF720" s="9"/>
      <c r="AG720" s="29"/>
      <c r="AH720" s="29"/>
      <c r="AI720" s="29"/>
      <c r="AJ720" s="29"/>
    </row>
    <row r="721" spans="2:36" ht="18.649999999999999" customHeight="1">
      <c r="AE721" s="33"/>
    </row>
    <row r="722" spans="2:36" ht="18.649999999999999" customHeight="1" thickBot="1">
      <c r="E722" s="21" t="s">
        <v>0</v>
      </c>
      <c r="J722" s="21" t="s">
        <v>1</v>
      </c>
      <c r="O722" s="21" t="s">
        <v>2</v>
      </c>
      <c r="T722" s="21" t="s">
        <v>3</v>
      </c>
      <c r="Y722" s="21" t="s">
        <v>4</v>
      </c>
    </row>
    <row r="723" spans="2:36" ht="18.649999999999999" customHeight="1" thickBot="1">
      <c r="B723" s="20"/>
      <c r="D723" s="235" t="s">
        <v>6</v>
      </c>
      <c r="E723" s="236"/>
      <c r="F723" s="237" t="s">
        <v>7</v>
      </c>
      <c r="G723" s="238"/>
      <c r="I723" s="235" t="s">
        <v>8</v>
      </c>
      <c r="J723" s="236"/>
      <c r="K723" s="237" t="s">
        <v>9</v>
      </c>
      <c r="L723" s="238"/>
      <c r="N723" s="235" t="s">
        <v>10</v>
      </c>
      <c r="O723" s="236"/>
      <c r="P723" s="237" t="s">
        <v>11</v>
      </c>
      <c r="Q723" s="238"/>
      <c r="S723" s="235" t="s">
        <v>6</v>
      </c>
      <c r="T723" s="236"/>
      <c r="U723" s="237" t="s">
        <v>7</v>
      </c>
      <c r="V723" s="238"/>
      <c r="X723" s="235" t="s">
        <v>10</v>
      </c>
      <c r="Y723" s="236"/>
      <c r="Z723" s="237" t="s">
        <v>11</v>
      </c>
      <c r="AA723" s="238"/>
      <c r="AB723" s="4"/>
      <c r="AC723" s="212" t="s">
        <v>70</v>
      </c>
      <c r="AE723" s="213" t="s">
        <v>37</v>
      </c>
      <c r="AF723" s="9"/>
      <c r="AG723" s="29"/>
      <c r="AH723" s="29"/>
      <c r="AI723" s="29"/>
      <c r="AJ723" s="29"/>
    </row>
    <row r="724" spans="2:36" ht="18.649999999999999" customHeight="1" thickTop="1" thickBot="1">
      <c r="B724" s="40">
        <f t="shared" ref="B724" si="2439">B717+$E$5</f>
        <v>0.94999999999999452</v>
      </c>
      <c r="D724" s="24">
        <v>1</v>
      </c>
      <c r="E724" s="25">
        <v>0</v>
      </c>
      <c r="F724" s="26">
        <v>0</v>
      </c>
      <c r="G724" s="27">
        <f t="shared" ref="G724" si="2440">-1/($E$8*$B724)</f>
        <v>-7.2296124927704284</v>
      </c>
      <c r="I724" s="24">
        <v>1</v>
      </c>
      <c r="J724" s="28">
        <v>0</v>
      </c>
      <c r="K724" s="26">
        <v>0</v>
      </c>
      <c r="L724" s="27">
        <v>0</v>
      </c>
      <c r="N724" s="24">
        <f t="shared" ref="N724" si="2441">D724*I724+F724*I727-E724*J724-G724*J727</f>
        <v>-1.8568906894909061</v>
      </c>
      <c r="O724" s="28">
        <f t="shared" ref="O724" si="2442">(D724*J724+E724*I724+F724*J727+G724*I727)</f>
        <v>0</v>
      </c>
      <c r="P724" s="26">
        <f t="shared" ref="P724" si="2443">D724*K724+F724*K727-E724*L724-G724*L727</f>
        <v>0</v>
      </c>
      <c r="Q724" s="27">
        <f t="shared" ref="Q724" si="2444">(D724*L724+E724*K724+F724*L727+G724*K727)</f>
        <v>-7.2296124927704284</v>
      </c>
      <c r="S724" s="24">
        <v>1</v>
      </c>
      <c r="T724" s="25">
        <v>0</v>
      </c>
      <c r="U724" s="26">
        <v>0</v>
      </c>
      <c r="V724" s="27">
        <f t="shared" ref="V724" si="2445">-1/($T$8*$B724)</f>
        <v>-7.2296124927704284</v>
      </c>
      <c r="X724" s="24">
        <f t="shared" ref="X724" si="2446">N724*S724+P724*S727-O724*T724-Q724*T727</f>
        <v>-1.8568906894909061</v>
      </c>
      <c r="Y724" s="28">
        <f t="shared" ref="Y724" si="2447">(N724*T724+O724*S724+P724*T727+Q724*S727)</f>
        <v>0</v>
      </c>
      <c r="Z724" s="26">
        <f t="shared" ref="Z724" si="2448">N724*U724+P724*U727-O724*V724-Q724*V727</f>
        <v>0</v>
      </c>
      <c r="AA724" s="27">
        <f t="shared" ref="AA724" si="2449">(N724*V724+O724*U724+P724*V727+Q724*U727)</f>
        <v>6.1949876336821212</v>
      </c>
      <c r="AB724" s="8"/>
      <c r="AC724" s="214">
        <f t="shared" ref="AC724" si="2450">20*LOG((2*$X$8)/(($X$8*X724+Z724+$Z$8*X727+Z727)^2+($X$8*Y724+AA724+$X$8*Y727+AA727)^2)^0.5)</f>
        <v>-10.73994170933128</v>
      </c>
      <c r="AE724" s="215">
        <f t="shared" ref="AE724" si="2451">((X724^2+Y724^2)/(X727^2+Y727^2))^0.5</f>
        <v>4.699024773973691</v>
      </c>
      <c r="AF724" s="9"/>
      <c r="AG724" s="29"/>
      <c r="AH724" s="29"/>
      <c r="AI724" s="29"/>
      <c r="AJ724" s="29"/>
    </row>
    <row r="725" spans="2:36" ht="18.649999999999999" customHeight="1" thickBot="1">
      <c r="D725" s="30"/>
      <c r="G725" s="31"/>
      <c r="I725" s="30"/>
      <c r="K725" s="239" t="s">
        <v>15</v>
      </c>
      <c r="L725" s="240"/>
      <c r="N725" s="30"/>
      <c r="P725" s="239" t="s">
        <v>17</v>
      </c>
      <c r="Q725" s="240"/>
      <c r="S725" s="30"/>
      <c r="V725" s="31"/>
      <c r="X725" s="30"/>
      <c r="AA725" s="31"/>
      <c r="AE725" s="216"/>
      <c r="AF725" s="9"/>
      <c r="AG725" s="29"/>
      <c r="AH725" s="29"/>
      <c r="AI725" s="29"/>
      <c r="AJ725" s="29"/>
    </row>
    <row r="726" spans="2:36" ht="18.649999999999999" customHeight="1" thickBot="1">
      <c r="D726" s="235" t="s">
        <v>12</v>
      </c>
      <c r="E726" s="236"/>
      <c r="F726" s="237" t="s">
        <v>13</v>
      </c>
      <c r="G726" s="238"/>
      <c r="I726" s="235" t="s">
        <v>14</v>
      </c>
      <c r="J726" s="236"/>
      <c r="K726" s="241"/>
      <c r="L726" s="242"/>
      <c r="N726" s="235" t="s">
        <v>16</v>
      </c>
      <c r="O726" s="236"/>
      <c r="P726" s="241"/>
      <c r="Q726" s="242"/>
      <c r="S726" s="235" t="s">
        <v>12</v>
      </c>
      <c r="T726" s="236"/>
      <c r="U726" s="237" t="s">
        <v>13</v>
      </c>
      <c r="V726" s="238"/>
      <c r="X726" s="235" t="s">
        <v>16</v>
      </c>
      <c r="Y726" s="236"/>
      <c r="Z726" s="237" t="s">
        <v>17</v>
      </c>
      <c r="AA726" s="238"/>
      <c r="AB726" s="4"/>
      <c r="AC726" s="37" t="s">
        <v>71</v>
      </c>
      <c r="AE726" s="217" t="s">
        <v>72</v>
      </c>
      <c r="AF726" s="9"/>
      <c r="AG726" s="29"/>
      <c r="AH726" s="29"/>
      <c r="AI726" s="29"/>
      <c r="AJ726" s="29"/>
    </row>
    <row r="727" spans="2:36" ht="18.649999999999999" customHeight="1" thickTop="1" thickBot="1">
      <c r="D727" s="24">
        <v>0</v>
      </c>
      <c r="E727" s="28">
        <v>0</v>
      </c>
      <c r="F727" s="26">
        <v>1</v>
      </c>
      <c r="G727" s="27">
        <v>0</v>
      </c>
      <c r="I727" s="24">
        <v>0</v>
      </c>
      <c r="J727" s="28">
        <f t="shared" ref="J727" si="2452">IF(0=(1-$J$8*$K$8*$B724^2),0,-1*(1-$J$8*$K$8*$B724^2)/($B724*$K$8))</f>
        <v>-0.39516512017037991</v>
      </c>
      <c r="K727" s="26">
        <v>1</v>
      </c>
      <c r="L727" s="27">
        <v>0</v>
      </c>
      <c r="N727" s="24">
        <f t="shared" ref="N727" si="2453">D727*I724+F727*I727-E727*J724-G727*J727</f>
        <v>0</v>
      </c>
      <c r="O727" s="28">
        <f t="shared" ref="O727" si="2454">(D727*J724+E727*I724+F727*J727+G727*I727)</f>
        <v>-0.39516512017037991</v>
      </c>
      <c r="P727" s="26">
        <f t="shared" ref="P727" si="2455">D727*K724+F727*K727-E727*L724-G727*L727</f>
        <v>1</v>
      </c>
      <c r="Q727" s="27">
        <f t="shared" ref="Q727" si="2456">(D727*L724+E727*K724+F727*L727+G727*K727)</f>
        <v>0</v>
      </c>
      <c r="S727" s="24">
        <v>0</v>
      </c>
      <c r="T727" s="28">
        <v>0</v>
      </c>
      <c r="U727" s="26">
        <v>1</v>
      </c>
      <c r="V727" s="27">
        <v>0</v>
      </c>
      <c r="X727" s="24">
        <f t="shared" ref="X727" si="2457">N727*S724+P727*S727-O727*T724-Q727*T727</f>
        <v>0</v>
      </c>
      <c r="Y727" s="28">
        <f t="shared" ref="Y727" si="2458">(N727*T724+O727*S724+P727*T727+Q727*S727)</f>
        <v>-0.39516512017037991</v>
      </c>
      <c r="Z727" s="26">
        <f t="shared" ref="Z727" si="2459">N727*U724+P727*U727-O727*V724-Q727*V727</f>
        <v>-1.8568906894909061</v>
      </c>
      <c r="AA727" s="27">
        <f t="shared" ref="AA727" si="2460">(N727*V724+O727*U724+P727*V727+Q727*U727)</f>
        <v>0</v>
      </c>
      <c r="AB727" s="8"/>
      <c r="AC727" s="39">
        <f t="shared" ref="AC727" si="2461">(180/PI())*ATAN(-1*(($X$8*Y724+AA724+$X$8*Y727+AA727)/($X$8*X724+Z724+$X$8*X727+Z727)))</f>
        <v>57.367478398011883</v>
      </c>
      <c r="AE727" s="218">
        <f t="shared" ref="AE727" si="2462">20*LOG(((($X$8*X724+Z724-$X$8*Y727-Z727)^2+($X$8*Y724+AA724-$X$8*Y727-AA727)^2)/(($X$8*X724+Z724+$X$8*X727+Z727)^2+($X$8*Y724+AA724+$X$8*Y727+AA727)^2))^0.5)</f>
        <v>-0.36704469492603531</v>
      </c>
      <c r="AF727" s="9"/>
      <c r="AG727" s="29"/>
      <c r="AH727" s="29"/>
      <c r="AI727" s="29"/>
      <c r="AJ727" s="29"/>
    </row>
    <row r="728" spans="2:36" ht="18.649999999999999" customHeight="1">
      <c r="AE728" s="33"/>
    </row>
    <row r="729" spans="2:36" ht="18.649999999999999" customHeight="1" thickBot="1">
      <c r="E729" s="21" t="s">
        <v>0</v>
      </c>
      <c r="J729" s="21" t="s">
        <v>1</v>
      </c>
      <c r="O729" s="21" t="s">
        <v>2</v>
      </c>
      <c r="T729" s="21" t="s">
        <v>3</v>
      </c>
      <c r="Y729" s="21" t="s">
        <v>4</v>
      </c>
    </row>
    <row r="730" spans="2:36" ht="18.649999999999999" customHeight="1" thickBot="1">
      <c r="B730" s="20"/>
      <c r="D730" s="235" t="s">
        <v>6</v>
      </c>
      <c r="E730" s="236"/>
      <c r="F730" s="237" t="s">
        <v>7</v>
      </c>
      <c r="G730" s="238"/>
      <c r="I730" s="235" t="s">
        <v>8</v>
      </c>
      <c r="J730" s="236"/>
      <c r="K730" s="237" t="s">
        <v>9</v>
      </c>
      <c r="L730" s="238"/>
      <c r="N730" s="235" t="s">
        <v>10</v>
      </c>
      <c r="O730" s="236"/>
      <c r="P730" s="237" t="s">
        <v>11</v>
      </c>
      <c r="Q730" s="238"/>
      <c r="S730" s="235" t="s">
        <v>6</v>
      </c>
      <c r="T730" s="236"/>
      <c r="U730" s="237" t="s">
        <v>7</v>
      </c>
      <c r="V730" s="238"/>
      <c r="X730" s="235" t="s">
        <v>10</v>
      </c>
      <c r="Y730" s="236"/>
      <c r="Z730" s="237" t="s">
        <v>11</v>
      </c>
      <c r="AA730" s="238"/>
      <c r="AB730" s="4"/>
      <c r="AC730" s="212" t="s">
        <v>70</v>
      </c>
      <c r="AE730" s="213" t="s">
        <v>37</v>
      </c>
      <c r="AF730" s="9"/>
      <c r="AG730" s="29"/>
      <c r="AH730" s="29"/>
      <c r="AI730" s="29"/>
      <c r="AJ730" s="29"/>
    </row>
    <row r="731" spans="2:36" ht="18.649999999999999" customHeight="1" thickTop="1" thickBot="1">
      <c r="B731" s="40">
        <f t="shared" ref="B731" si="2463">B724+$E$5</f>
        <v>0.95049999999999446</v>
      </c>
      <c r="D731" s="24">
        <v>1</v>
      </c>
      <c r="E731" s="25">
        <v>0</v>
      </c>
      <c r="F731" s="26">
        <v>0</v>
      </c>
      <c r="G731" s="27">
        <f t="shared" ref="G731" si="2464">-1/($E$8*$B731)</f>
        <v>-7.2258094351729696</v>
      </c>
      <c r="I731" s="24">
        <v>1</v>
      </c>
      <c r="J731" s="28">
        <v>0</v>
      </c>
      <c r="K731" s="26">
        <v>0</v>
      </c>
      <c r="L731" s="27">
        <v>0</v>
      </c>
      <c r="N731" s="24">
        <f t="shared" ref="N731" si="2465">D731*I731+F731*I734-E731*J731-G731*J734</f>
        <v>-1.8476371274117085</v>
      </c>
      <c r="O731" s="28">
        <f t="shared" ref="O731" si="2466">(D731*J731+E731*I731+F731*J734+G731*I734)</f>
        <v>0</v>
      </c>
      <c r="P731" s="26">
        <f t="shared" ref="P731" si="2467">D731*K731+F731*K734-E731*L731-G731*L734</f>
        <v>0</v>
      </c>
      <c r="Q731" s="27">
        <f t="shared" ref="Q731" si="2468">(D731*L731+E731*K731+F731*L734+G731*K734)</f>
        <v>-7.2258094351729696</v>
      </c>
      <c r="S731" s="24">
        <v>1</v>
      </c>
      <c r="T731" s="25">
        <v>0</v>
      </c>
      <c r="U731" s="26">
        <v>0</v>
      </c>
      <c r="V731" s="27">
        <f t="shared" ref="V731" si="2469">-1/($T$8*$B731)</f>
        <v>-7.2258094351729696</v>
      </c>
      <c r="X731" s="24">
        <f t="shared" ref="X731" si="2470">N731*S731+P731*S734-O731*T731-Q731*T734</f>
        <v>-1.8476371274117085</v>
      </c>
      <c r="Y731" s="28">
        <f t="shared" ref="Y731" si="2471">(N731*T731+O731*S731+P731*T734+Q731*S734)</f>
        <v>0</v>
      </c>
      <c r="Z731" s="26">
        <f t="shared" ref="Z731" si="2472">N731*U731+P731*U734-O731*V731-Q731*V734</f>
        <v>0</v>
      </c>
      <c r="AA731" s="27">
        <f t="shared" ref="AA731" si="2473">(N731*V731+O731*U731+P731*V734+Q731*U734)</f>
        <v>6.124864352854436</v>
      </c>
      <c r="AB731" s="8"/>
      <c r="AC731" s="214">
        <f t="shared" ref="AC731" si="2474">20*LOG((2*$X$8)/(($X$8*X731+Z731+$Z$8*X734+Z734)^2+($X$8*Y731+AA731+$X$8*Y734+AA734)^2)^0.5)</f>
        <v>-10.653630561281135</v>
      </c>
      <c r="AE731" s="215">
        <f t="shared" ref="AE731" si="2475">((X731^2+Y731^2)/(X734^2+Y734^2))^0.5</f>
        <v>4.6883339381665454</v>
      </c>
      <c r="AF731" s="9"/>
      <c r="AG731" s="29"/>
      <c r="AH731" s="29"/>
      <c r="AI731" s="29"/>
      <c r="AJ731" s="29"/>
    </row>
    <row r="732" spans="2:36" ht="18.649999999999999" customHeight="1" thickBot="1">
      <c r="D732" s="30"/>
      <c r="G732" s="31"/>
      <c r="I732" s="30"/>
      <c r="K732" s="239" t="s">
        <v>15</v>
      </c>
      <c r="L732" s="240"/>
      <c r="N732" s="30"/>
      <c r="P732" s="239" t="s">
        <v>17</v>
      </c>
      <c r="Q732" s="240"/>
      <c r="S732" s="30"/>
      <c r="V732" s="31"/>
      <c r="X732" s="30"/>
      <c r="AA732" s="31"/>
      <c r="AE732" s="216"/>
      <c r="AF732" s="9"/>
      <c r="AG732" s="29"/>
      <c r="AH732" s="29"/>
      <c r="AI732" s="29"/>
      <c r="AJ732" s="29"/>
    </row>
    <row r="733" spans="2:36" ht="18.649999999999999" customHeight="1" thickBot="1">
      <c r="D733" s="235" t="s">
        <v>12</v>
      </c>
      <c r="E733" s="236"/>
      <c r="F733" s="237" t="s">
        <v>13</v>
      </c>
      <c r="G733" s="238"/>
      <c r="I733" s="235" t="s">
        <v>14</v>
      </c>
      <c r="J733" s="236"/>
      <c r="K733" s="241"/>
      <c r="L733" s="242"/>
      <c r="N733" s="235" t="s">
        <v>16</v>
      </c>
      <c r="O733" s="236"/>
      <c r="P733" s="241"/>
      <c r="Q733" s="242"/>
      <c r="S733" s="235" t="s">
        <v>12</v>
      </c>
      <c r="T733" s="236"/>
      <c r="U733" s="237" t="s">
        <v>13</v>
      </c>
      <c r="V733" s="238"/>
      <c r="X733" s="235" t="s">
        <v>16</v>
      </c>
      <c r="Y733" s="236"/>
      <c r="Z733" s="237" t="s">
        <v>17</v>
      </c>
      <c r="AA733" s="238"/>
      <c r="AB733" s="4"/>
      <c r="AC733" s="37" t="s">
        <v>71</v>
      </c>
      <c r="AE733" s="217" t="s">
        <v>72</v>
      </c>
      <c r="AF733" s="9"/>
      <c r="AG733" s="29"/>
      <c r="AH733" s="29"/>
      <c r="AI733" s="29"/>
      <c r="AJ733" s="29"/>
    </row>
    <row r="734" spans="2:36" ht="18.649999999999999" customHeight="1" thickTop="1" thickBot="1">
      <c r="D734" s="24">
        <v>0</v>
      </c>
      <c r="E734" s="28">
        <v>0</v>
      </c>
      <c r="F734" s="26">
        <v>1</v>
      </c>
      <c r="G734" s="27">
        <v>0</v>
      </c>
      <c r="I734" s="24">
        <v>0</v>
      </c>
      <c r="J734" s="28">
        <f t="shared" ref="J734" si="2476">IF(0=(1-$J$8*$K$8*$B731^2),0,-1*(1-$J$8*$K$8*$B731^2)/($B731*$K$8))</f>
        <v>-0.39409247544646081</v>
      </c>
      <c r="K734" s="26">
        <v>1</v>
      </c>
      <c r="L734" s="27">
        <v>0</v>
      </c>
      <c r="N734" s="24">
        <f t="shared" ref="N734" si="2477">D734*I731+F734*I734-E734*J731-G734*J734</f>
        <v>0</v>
      </c>
      <c r="O734" s="28">
        <f t="shared" ref="O734" si="2478">(D734*J731+E734*I731+F734*J734+G734*I734)</f>
        <v>-0.39409247544646081</v>
      </c>
      <c r="P734" s="26">
        <f t="shared" ref="P734" si="2479">D734*K731+F734*K734-E734*L731-G734*L734</f>
        <v>1</v>
      </c>
      <c r="Q734" s="27">
        <f t="shared" ref="Q734" si="2480">(D734*L731+E734*K731+F734*L734+G734*K734)</f>
        <v>0</v>
      </c>
      <c r="S734" s="24">
        <v>0</v>
      </c>
      <c r="T734" s="28">
        <v>0</v>
      </c>
      <c r="U734" s="26">
        <v>1</v>
      </c>
      <c r="V734" s="27">
        <v>0</v>
      </c>
      <c r="X734" s="24">
        <f t="shared" ref="X734" si="2481">N734*S731+P734*S734-O734*T731-Q734*T734</f>
        <v>0</v>
      </c>
      <c r="Y734" s="28">
        <f t="shared" ref="Y734" si="2482">(N734*T731+O734*S731+P734*T734+Q734*S734)</f>
        <v>-0.39409247544646081</v>
      </c>
      <c r="Z734" s="26">
        <f t="shared" ref="Z734" si="2483">N734*U731+P734*U734-O734*V731-Q734*V734</f>
        <v>-1.8476371274117085</v>
      </c>
      <c r="AA734" s="27">
        <f t="shared" ref="AA734" si="2484">(N734*V731+O734*U731+P734*V734+Q734*U734)</f>
        <v>0</v>
      </c>
      <c r="AB734" s="8"/>
      <c r="AC734" s="39">
        <f t="shared" ref="AC734" si="2485">(180/PI())*ATAN(-1*(($X$8*Y731+AA731+$X$8*Y734+AA734)/($X$8*X731+Z731+$X$8*X734+Z734)))</f>
        <v>57.185564821215912</v>
      </c>
      <c r="AE734" s="218">
        <f t="shared" ref="AE734" si="2486">20*LOG(((($X$8*X731+Z731-$X$8*Y734-Z734)^2+($X$8*Y731+AA731-$X$8*Y734-AA734)^2)/(($X$8*X731+Z731+$X$8*X734+Z734)^2+($X$8*Y731+AA731+$X$8*Y734+AA734)^2))^0.5)</f>
        <v>-0.37482557332540639</v>
      </c>
      <c r="AF734" s="9"/>
      <c r="AG734" s="29"/>
      <c r="AH734" s="29"/>
      <c r="AI734" s="29"/>
      <c r="AJ734" s="29"/>
    </row>
    <row r="735" spans="2:36" ht="18.649999999999999" customHeight="1">
      <c r="AE735" s="33"/>
    </row>
    <row r="736" spans="2:36" ht="18.649999999999999" customHeight="1" thickBot="1">
      <c r="E736" s="21" t="s">
        <v>0</v>
      </c>
      <c r="J736" s="21" t="s">
        <v>1</v>
      </c>
      <c r="O736" s="21" t="s">
        <v>2</v>
      </c>
      <c r="T736" s="21" t="s">
        <v>3</v>
      </c>
      <c r="Y736" s="21" t="s">
        <v>4</v>
      </c>
    </row>
    <row r="737" spans="2:36" ht="18.649999999999999" customHeight="1" thickBot="1">
      <c r="B737" s="20"/>
      <c r="D737" s="235" t="s">
        <v>6</v>
      </c>
      <c r="E737" s="236"/>
      <c r="F737" s="237" t="s">
        <v>7</v>
      </c>
      <c r="G737" s="238"/>
      <c r="I737" s="235" t="s">
        <v>8</v>
      </c>
      <c r="J737" s="236"/>
      <c r="K737" s="237" t="s">
        <v>9</v>
      </c>
      <c r="L737" s="238"/>
      <c r="N737" s="235" t="s">
        <v>10</v>
      </c>
      <c r="O737" s="236"/>
      <c r="P737" s="237" t="s">
        <v>11</v>
      </c>
      <c r="Q737" s="238"/>
      <c r="S737" s="235" t="s">
        <v>6</v>
      </c>
      <c r="T737" s="236"/>
      <c r="U737" s="237" t="s">
        <v>7</v>
      </c>
      <c r="V737" s="238"/>
      <c r="X737" s="235" t="s">
        <v>10</v>
      </c>
      <c r="Y737" s="236"/>
      <c r="Z737" s="237" t="s">
        <v>11</v>
      </c>
      <c r="AA737" s="238"/>
      <c r="AB737" s="4"/>
      <c r="AC737" s="212" t="s">
        <v>70</v>
      </c>
      <c r="AE737" s="213" t="s">
        <v>37</v>
      </c>
      <c r="AF737" s="9"/>
      <c r="AG737" s="29"/>
      <c r="AH737" s="29"/>
      <c r="AI737" s="29"/>
      <c r="AJ737" s="29"/>
    </row>
    <row r="738" spans="2:36" ht="18.649999999999999" customHeight="1" thickTop="1" thickBot="1">
      <c r="B738" s="40">
        <f t="shared" ref="B738" si="2487">B731+$E$5</f>
        <v>0.95099999999999441</v>
      </c>
      <c r="D738" s="24">
        <v>1</v>
      </c>
      <c r="E738" s="25">
        <v>0</v>
      </c>
      <c r="F738" s="26">
        <v>0</v>
      </c>
      <c r="G738" s="27">
        <f t="shared" ref="G738" si="2488">-1/($E$8*$B738)</f>
        <v>-7.2220103765845511</v>
      </c>
      <c r="I738" s="24">
        <v>1</v>
      </c>
      <c r="J738" s="28">
        <v>0</v>
      </c>
      <c r="K738" s="26">
        <v>0</v>
      </c>
      <c r="L738" s="27">
        <v>0</v>
      </c>
      <c r="N738" s="24">
        <f t="shared" ref="N738" si="2489">D738*I738+F738*I741-E738*J738-G738*J741</f>
        <v>-1.8383981570190704</v>
      </c>
      <c r="O738" s="28">
        <f t="shared" ref="O738" si="2490">(D738*J738+E738*I738+F738*J741+G738*I741)</f>
        <v>0</v>
      </c>
      <c r="P738" s="26">
        <f t="shared" ref="P738" si="2491">D738*K738+F738*K741-E738*L738-G738*L741</f>
        <v>0</v>
      </c>
      <c r="Q738" s="27">
        <f t="shared" ref="Q738" si="2492">(D738*L738+E738*K738+F738*L741+G738*K741)</f>
        <v>-7.2220103765845511</v>
      </c>
      <c r="S738" s="24">
        <v>1</v>
      </c>
      <c r="T738" s="25">
        <v>0</v>
      </c>
      <c r="U738" s="26">
        <v>0</v>
      </c>
      <c r="V738" s="27">
        <f t="shared" ref="V738" si="2493">-1/($T$8*$B738)</f>
        <v>-7.2220103765845511</v>
      </c>
      <c r="X738" s="24">
        <f t="shared" ref="X738" si="2494">N738*S738+P738*S741-O738*T738-Q738*T741</f>
        <v>-1.8383981570190704</v>
      </c>
      <c r="Y738" s="28">
        <f t="shared" ref="Y738" si="2495">(N738*T738+O738*S738+P738*T741+Q738*S741)</f>
        <v>0</v>
      </c>
      <c r="Z738" s="26">
        <f t="shared" ref="Z738" si="2496">N738*U738+P738*U741-O738*V738-Q738*V741</f>
        <v>0</v>
      </c>
      <c r="AA738" s="27">
        <f t="shared" ref="AA738" si="2497">(N738*V738+O738*U738+P738*V741+Q738*U741)</f>
        <v>6.0549201897010896</v>
      </c>
      <c r="AB738" s="8"/>
      <c r="AC738" s="214">
        <f t="shared" ref="AC738" si="2498">20*LOG((2*$X$8)/(($X$8*X738+Z738+$Z$8*X741+Z741)^2+($X$8*Y738+AA738+$X$8*Y741+AA741)^2)^0.5)</f>
        <v>-10.566756356374867</v>
      </c>
      <c r="AE738" s="215">
        <f t="shared" ref="AE738" si="2499">((X738^2+Y738^2)/(X741^2+Y741^2))^0.5</f>
        <v>4.6776138624009249</v>
      </c>
      <c r="AF738" s="9"/>
      <c r="AG738" s="29"/>
      <c r="AH738" s="29"/>
      <c r="AI738" s="29"/>
      <c r="AJ738" s="29"/>
    </row>
    <row r="739" spans="2:36" ht="18.649999999999999" customHeight="1" thickBot="1">
      <c r="D739" s="30"/>
      <c r="G739" s="31"/>
      <c r="I739" s="30"/>
      <c r="K739" s="239" t="s">
        <v>15</v>
      </c>
      <c r="L739" s="240"/>
      <c r="N739" s="30"/>
      <c r="P739" s="239" t="s">
        <v>17</v>
      </c>
      <c r="Q739" s="240"/>
      <c r="S739" s="30"/>
      <c r="V739" s="31"/>
      <c r="X739" s="30"/>
      <c r="AA739" s="31"/>
      <c r="AE739" s="216"/>
      <c r="AF739" s="9"/>
      <c r="AG739" s="29"/>
      <c r="AH739" s="29"/>
      <c r="AI739" s="29"/>
      <c r="AJ739" s="29"/>
    </row>
    <row r="740" spans="2:36" ht="18.649999999999999" customHeight="1" thickBot="1">
      <c r="D740" s="235" t="s">
        <v>12</v>
      </c>
      <c r="E740" s="236"/>
      <c r="F740" s="237" t="s">
        <v>13</v>
      </c>
      <c r="G740" s="238"/>
      <c r="I740" s="235" t="s">
        <v>14</v>
      </c>
      <c r="J740" s="236"/>
      <c r="K740" s="241"/>
      <c r="L740" s="242"/>
      <c r="N740" s="235" t="s">
        <v>16</v>
      </c>
      <c r="O740" s="236"/>
      <c r="P740" s="241"/>
      <c r="Q740" s="242"/>
      <c r="S740" s="235" t="s">
        <v>12</v>
      </c>
      <c r="T740" s="236"/>
      <c r="U740" s="237" t="s">
        <v>13</v>
      </c>
      <c r="V740" s="238"/>
      <c r="X740" s="235" t="s">
        <v>16</v>
      </c>
      <c r="Y740" s="236"/>
      <c r="Z740" s="237" t="s">
        <v>17</v>
      </c>
      <c r="AA740" s="238"/>
      <c r="AB740" s="4"/>
      <c r="AC740" s="37" t="s">
        <v>71</v>
      </c>
      <c r="AE740" s="217" t="s">
        <v>72</v>
      </c>
      <c r="AF740" s="9"/>
      <c r="AG740" s="29"/>
      <c r="AH740" s="29"/>
      <c r="AI740" s="29"/>
      <c r="AJ740" s="29"/>
    </row>
    <row r="741" spans="2:36" ht="18.649999999999999" customHeight="1" thickTop="1" thickBot="1">
      <c r="D741" s="24">
        <v>0</v>
      </c>
      <c r="E741" s="28">
        <v>0</v>
      </c>
      <c r="F741" s="26">
        <v>1</v>
      </c>
      <c r="G741" s="27">
        <v>0</v>
      </c>
      <c r="I741" s="24">
        <v>0</v>
      </c>
      <c r="J741" s="28">
        <f t="shared" ref="J741" si="2500">IF(0=(1-$J$8*$K$8*$B738^2),0,-1*(1-$J$8*$K$8*$B738^2)/($B738*$K$8))</f>
        <v>-0.39302050385053749</v>
      </c>
      <c r="K741" s="26">
        <v>1</v>
      </c>
      <c r="L741" s="27">
        <v>0</v>
      </c>
      <c r="N741" s="24">
        <f t="shared" ref="N741" si="2501">D741*I738+F741*I741-E741*J738-G741*J741</f>
        <v>0</v>
      </c>
      <c r="O741" s="28">
        <f t="shared" ref="O741" si="2502">(D741*J738+E741*I738+F741*J741+G741*I741)</f>
        <v>-0.39302050385053749</v>
      </c>
      <c r="P741" s="26">
        <f t="shared" ref="P741" si="2503">D741*K738+F741*K741-E741*L738-G741*L741</f>
        <v>1</v>
      </c>
      <c r="Q741" s="27">
        <f t="shared" ref="Q741" si="2504">(D741*L738+E741*K738+F741*L741+G741*K741)</f>
        <v>0</v>
      </c>
      <c r="S741" s="24">
        <v>0</v>
      </c>
      <c r="T741" s="28">
        <v>0</v>
      </c>
      <c r="U741" s="26">
        <v>1</v>
      </c>
      <c r="V741" s="27">
        <v>0</v>
      </c>
      <c r="X741" s="24">
        <f t="shared" ref="X741" si="2505">N741*S738+P741*S741-O741*T738-Q741*T741</f>
        <v>0</v>
      </c>
      <c r="Y741" s="28">
        <f t="shared" ref="Y741" si="2506">(N741*T738+O741*S738+P741*T741+Q741*S741)</f>
        <v>-0.39302050385053749</v>
      </c>
      <c r="Z741" s="26">
        <f t="shared" ref="Z741" si="2507">N741*U738+P741*U741-O741*V738-Q741*V741</f>
        <v>-1.8383981570190704</v>
      </c>
      <c r="AA741" s="27">
        <f t="shared" ref="AA741" si="2508">(N741*V738+O741*U738+P741*V741+Q741*U741)</f>
        <v>0</v>
      </c>
      <c r="AB741" s="8"/>
      <c r="AC741" s="39">
        <f t="shared" ref="AC741" si="2509">(180/PI())*ATAN(-1*(($X$8*Y738+AA738+$X$8*Y741+AA741)/($X$8*X738+Z738+$X$8*X741+Z741)))</f>
        <v>57.000600272269985</v>
      </c>
      <c r="AE741" s="218">
        <f t="shared" ref="AE741" si="2510">20*LOG(((($X$8*X738+Z738-$X$8*Y741-Z741)^2+($X$8*Y738+AA738-$X$8*Y741-AA741)^2)/(($X$8*X738+Z738+$X$8*X741+Z741)^2+($X$8*Y738+AA738+$X$8*Y741+AA741)^2))^0.5)</f>
        <v>-0.38283034581844444</v>
      </c>
      <c r="AF741" s="9"/>
      <c r="AG741" s="29"/>
      <c r="AH741" s="29"/>
      <c r="AI741" s="29"/>
      <c r="AJ741" s="29"/>
    </row>
    <row r="742" spans="2:36" ht="18.649999999999999" customHeight="1">
      <c r="AE742" s="33"/>
    </row>
    <row r="743" spans="2:36" ht="18.649999999999999" customHeight="1" thickBot="1">
      <c r="E743" s="21" t="s">
        <v>0</v>
      </c>
      <c r="J743" s="21" t="s">
        <v>1</v>
      </c>
      <c r="O743" s="21" t="s">
        <v>2</v>
      </c>
      <c r="T743" s="21" t="s">
        <v>3</v>
      </c>
      <c r="Y743" s="21" t="s">
        <v>4</v>
      </c>
    </row>
    <row r="744" spans="2:36" ht="18.649999999999999" customHeight="1" thickBot="1">
      <c r="B744" s="20"/>
      <c r="D744" s="235" t="s">
        <v>6</v>
      </c>
      <c r="E744" s="236"/>
      <c r="F744" s="237" t="s">
        <v>7</v>
      </c>
      <c r="G744" s="238"/>
      <c r="I744" s="235" t="s">
        <v>8</v>
      </c>
      <c r="J744" s="236"/>
      <c r="K744" s="237" t="s">
        <v>9</v>
      </c>
      <c r="L744" s="238"/>
      <c r="N744" s="235" t="s">
        <v>10</v>
      </c>
      <c r="O744" s="236"/>
      <c r="P744" s="237" t="s">
        <v>11</v>
      </c>
      <c r="Q744" s="238"/>
      <c r="S744" s="235" t="s">
        <v>6</v>
      </c>
      <c r="T744" s="236"/>
      <c r="U744" s="237" t="s">
        <v>7</v>
      </c>
      <c r="V744" s="238"/>
      <c r="X744" s="235" t="s">
        <v>10</v>
      </c>
      <c r="Y744" s="236"/>
      <c r="Z744" s="237" t="s">
        <v>11</v>
      </c>
      <c r="AA744" s="238"/>
      <c r="AB744" s="4"/>
      <c r="AC744" s="212" t="s">
        <v>70</v>
      </c>
      <c r="AE744" s="213" t="s">
        <v>37</v>
      </c>
      <c r="AF744" s="9"/>
      <c r="AG744" s="29"/>
      <c r="AH744" s="29"/>
      <c r="AI744" s="29"/>
      <c r="AJ744" s="29"/>
    </row>
    <row r="745" spans="2:36" ht="18.649999999999999" customHeight="1" thickTop="1" thickBot="1">
      <c r="B745" s="40">
        <f t="shared" ref="B745" si="2511">B738+$E$5</f>
        <v>0.95149999999999435</v>
      </c>
      <c r="D745" s="24">
        <v>1</v>
      </c>
      <c r="E745" s="25">
        <v>0</v>
      </c>
      <c r="F745" s="26">
        <v>0</v>
      </c>
      <c r="G745" s="27">
        <f t="shared" ref="G745" si="2512">-1/($E$8*$B745)</f>
        <v>-7.2182153107009031</v>
      </c>
      <c r="I745" s="24">
        <v>1</v>
      </c>
      <c r="J745" s="28">
        <v>0</v>
      </c>
      <c r="K745" s="26">
        <v>0</v>
      </c>
      <c r="L745" s="27">
        <v>0</v>
      </c>
      <c r="N745" s="24">
        <f t="shared" ref="N745" si="2513">D745*I745+F745*I748-E745*J745-G745*J748</f>
        <v>-1.8291737476501386</v>
      </c>
      <c r="O745" s="28">
        <f t="shared" ref="O745" si="2514">(D745*J745+E745*I745+F745*J748+G745*I748)</f>
        <v>0</v>
      </c>
      <c r="P745" s="26">
        <f t="shared" ref="P745" si="2515">D745*K745+F745*K748-E745*L745-G745*L748</f>
        <v>0</v>
      </c>
      <c r="Q745" s="27">
        <f t="shared" ref="Q745" si="2516">(D745*L745+E745*K745+F745*L748+G745*K748)</f>
        <v>-7.2182153107009031</v>
      </c>
      <c r="S745" s="24">
        <v>1</v>
      </c>
      <c r="T745" s="25">
        <v>0</v>
      </c>
      <c r="U745" s="26">
        <v>0</v>
      </c>
      <c r="V745" s="27">
        <f t="shared" ref="V745" si="2517">-1/($T$8*$B745)</f>
        <v>-7.2182153107009031</v>
      </c>
      <c r="X745" s="24">
        <f t="shared" ref="X745" si="2518">N745*S745+P745*S748-O745*T745-Q745*T748</f>
        <v>-1.8291737476501386</v>
      </c>
      <c r="Y745" s="28">
        <f t="shared" ref="Y745" si="2519">(N745*T745+O745*S745+P745*T748+Q745*S748)</f>
        <v>0</v>
      </c>
      <c r="Z745" s="26">
        <f t="shared" ref="Z745" si="2520">N745*U745+P745*U748-O745*V745-Q745*V748</f>
        <v>0</v>
      </c>
      <c r="AA745" s="27">
        <f t="shared" ref="AA745" si="2521">(N745*V745+O745*U745+P745*V748+Q745*U748)</f>
        <v>5.985154640519478</v>
      </c>
      <c r="AB745" s="8"/>
      <c r="AC745" s="214">
        <f t="shared" ref="AC745" si="2522">20*LOG((2*$X$8)/(($X$8*X745+Z745+$Z$8*X748+Z748)^2+($X$8*Y745+AA745+$X$8*Y748+AA748)^2)^0.5)</f>
        <v>-10.479312021320833</v>
      </c>
      <c r="AE745" s="215">
        <f t="shared" ref="AE745" si="2523">((X745^2+Y745^2)/(X748^2+Y748^2))^0.5</f>
        <v>4.6668642963999165</v>
      </c>
      <c r="AF745" s="9"/>
      <c r="AG745" s="29"/>
      <c r="AH745" s="29"/>
      <c r="AI745" s="29"/>
      <c r="AJ745" s="29"/>
    </row>
    <row r="746" spans="2:36" ht="18.649999999999999" customHeight="1" thickBot="1">
      <c r="D746" s="30"/>
      <c r="G746" s="31"/>
      <c r="I746" s="30"/>
      <c r="K746" s="239" t="s">
        <v>15</v>
      </c>
      <c r="L746" s="240"/>
      <c r="N746" s="30"/>
      <c r="P746" s="239" t="s">
        <v>17</v>
      </c>
      <c r="Q746" s="240"/>
      <c r="S746" s="30"/>
      <c r="V746" s="31"/>
      <c r="X746" s="30"/>
      <c r="AA746" s="31"/>
      <c r="AE746" s="216"/>
      <c r="AF746" s="9"/>
      <c r="AG746" s="29"/>
      <c r="AH746" s="29"/>
      <c r="AI746" s="29"/>
      <c r="AJ746" s="29"/>
    </row>
    <row r="747" spans="2:36" ht="18.649999999999999" customHeight="1" thickBot="1">
      <c r="D747" s="235" t="s">
        <v>12</v>
      </c>
      <c r="E747" s="236"/>
      <c r="F747" s="237" t="s">
        <v>13</v>
      </c>
      <c r="G747" s="238"/>
      <c r="I747" s="235" t="s">
        <v>14</v>
      </c>
      <c r="J747" s="236"/>
      <c r="K747" s="241"/>
      <c r="L747" s="242"/>
      <c r="N747" s="235" t="s">
        <v>16</v>
      </c>
      <c r="O747" s="236"/>
      <c r="P747" s="241"/>
      <c r="Q747" s="242"/>
      <c r="S747" s="235" t="s">
        <v>12</v>
      </c>
      <c r="T747" s="236"/>
      <c r="U747" s="237" t="s">
        <v>13</v>
      </c>
      <c r="V747" s="238"/>
      <c r="X747" s="235" t="s">
        <v>16</v>
      </c>
      <c r="Y747" s="236"/>
      <c r="Z747" s="237" t="s">
        <v>17</v>
      </c>
      <c r="AA747" s="238"/>
      <c r="AB747" s="4"/>
      <c r="AC747" s="37" t="s">
        <v>71</v>
      </c>
      <c r="AE747" s="217" t="s">
        <v>72</v>
      </c>
      <c r="AF747" s="9"/>
      <c r="AG747" s="29"/>
      <c r="AH747" s="29"/>
      <c r="AI747" s="29"/>
      <c r="AJ747" s="29"/>
    </row>
    <row r="748" spans="2:36" ht="18.649999999999999" customHeight="1" thickTop="1" thickBot="1">
      <c r="D748" s="24">
        <v>0</v>
      </c>
      <c r="E748" s="28">
        <v>0</v>
      </c>
      <c r="F748" s="26">
        <v>1</v>
      </c>
      <c r="G748" s="27">
        <v>0</v>
      </c>
      <c r="I748" s="24">
        <v>0</v>
      </c>
      <c r="J748" s="28">
        <f t="shared" ref="J748" si="2524">IF(0=(1-$J$8*$K$8*$B745^2),0,-1*(1-$J$8*$K$8*$B745^2)/($B745*$K$8))</f>
        <v>-0.39194920432145164</v>
      </c>
      <c r="K748" s="26">
        <v>1</v>
      </c>
      <c r="L748" s="27">
        <v>0</v>
      </c>
      <c r="N748" s="24">
        <f t="shared" ref="N748" si="2525">D748*I745+F748*I748-E748*J745-G748*J748</f>
        <v>0</v>
      </c>
      <c r="O748" s="28">
        <f t="shared" ref="O748" si="2526">(D748*J745+E748*I745+F748*J748+G748*I748)</f>
        <v>-0.39194920432145164</v>
      </c>
      <c r="P748" s="26">
        <f t="shared" ref="P748" si="2527">D748*K745+F748*K748-E748*L745-G748*L748</f>
        <v>1</v>
      </c>
      <c r="Q748" s="27">
        <f t="shared" ref="Q748" si="2528">(D748*L745+E748*K745+F748*L748+G748*K748)</f>
        <v>0</v>
      </c>
      <c r="S748" s="24">
        <v>0</v>
      </c>
      <c r="T748" s="28">
        <v>0</v>
      </c>
      <c r="U748" s="26">
        <v>1</v>
      </c>
      <c r="V748" s="27">
        <v>0</v>
      </c>
      <c r="X748" s="24">
        <f t="shared" ref="X748" si="2529">N748*S745+P748*S748-O748*T745-Q748*T748</f>
        <v>0</v>
      </c>
      <c r="Y748" s="28">
        <f t="shared" ref="Y748" si="2530">(N748*T745+O748*S745+P748*T748+Q748*S748)</f>
        <v>-0.39194920432145164</v>
      </c>
      <c r="Z748" s="26">
        <f t="shared" ref="Z748" si="2531">N748*U745+P748*U748-O748*V745-Q748*V748</f>
        <v>-1.8291737476501386</v>
      </c>
      <c r="AA748" s="27">
        <f t="shared" ref="AA748" si="2532">(N748*V745+O748*U745+P748*V748+Q748*U748)</f>
        <v>0</v>
      </c>
      <c r="AB748" s="8"/>
      <c r="AC748" s="39">
        <f t="shared" ref="AC748" si="2533">(180/PI())*ATAN(-1*(($X$8*Y745+AA745+$X$8*Y748+AA748)/($X$8*X745+Z745+$X$8*X748+Z748)))</f>
        <v>56.812507566079979</v>
      </c>
      <c r="AE748" s="218">
        <f t="shared" ref="AE748" si="2534">20*LOG(((($X$8*X745+Z745-$X$8*Y748-Z748)^2+($X$8*Y745+AA745-$X$8*Y748-AA748)^2)/(($X$8*X745+Z745+$X$8*X748+Z748)^2+($X$8*Y745+AA745+$X$8*Y748+AA748)^2))^0.5)</f>
        <v>-0.39106728084120124</v>
      </c>
      <c r="AF748" s="9"/>
      <c r="AG748" s="29"/>
      <c r="AH748" s="29"/>
      <c r="AI748" s="29"/>
      <c r="AJ748" s="29"/>
    </row>
    <row r="749" spans="2:36" ht="18.649999999999999" customHeight="1">
      <c r="AE749" s="33"/>
    </row>
    <row r="750" spans="2:36" ht="18.649999999999999" customHeight="1" thickBot="1">
      <c r="E750" s="21" t="s">
        <v>0</v>
      </c>
      <c r="J750" s="21" t="s">
        <v>1</v>
      </c>
      <c r="O750" s="21" t="s">
        <v>2</v>
      </c>
      <c r="T750" s="21" t="s">
        <v>3</v>
      </c>
      <c r="Y750" s="21" t="s">
        <v>4</v>
      </c>
    </row>
    <row r="751" spans="2:36" ht="18.649999999999999" customHeight="1" thickBot="1">
      <c r="B751" s="20"/>
      <c r="D751" s="235" t="s">
        <v>6</v>
      </c>
      <c r="E751" s="236"/>
      <c r="F751" s="237" t="s">
        <v>7</v>
      </c>
      <c r="G751" s="238"/>
      <c r="I751" s="235" t="s">
        <v>8</v>
      </c>
      <c r="J751" s="236"/>
      <c r="K751" s="237" t="s">
        <v>9</v>
      </c>
      <c r="L751" s="238"/>
      <c r="N751" s="235" t="s">
        <v>10</v>
      </c>
      <c r="O751" s="236"/>
      <c r="P751" s="237" t="s">
        <v>11</v>
      </c>
      <c r="Q751" s="238"/>
      <c r="S751" s="235" t="s">
        <v>6</v>
      </c>
      <c r="T751" s="236"/>
      <c r="U751" s="237" t="s">
        <v>7</v>
      </c>
      <c r="V751" s="238"/>
      <c r="X751" s="235" t="s">
        <v>10</v>
      </c>
      <c r="Y751" s="236"/>
      <c r="Z751" s="237" t="s">
        <v>11</v>
      </c>
      <c r="AA751" s="238"/>
      <c r="AB751" s="4"/>
      <c r="AC751" s="212" t="s">
        <v>70</v>
      </c>
      <c r="AE751" s="213" t="s">
        <v>37</v>
      </c>
      <c r="AF751" s="9"/>
      <c r="AG751" s="29"/>
      <c r="AH751" s="29"/>
      <c r="AI751" s="29"/>
      <c r="AJ751" s="29"/>
    </row>
    <row r="752" spans="2:36" ht="18.649999999999999" customHeight="1" thickTop="1" thickBot="1">
      <c r="B752" s="40">
        <f t="shared" ref="B752" si="2535">B745+$E$5</f>
        <v>0.9519999999999943</v>
      </c>
      <c r="D752" s="24">
        <v>1</v>
      </c>
      <c r="E752" s="25">
        <v>0</v>
      </c>
      <c r="F752" s="26">
        <v>0</v>
      </c>
      <c r="G752" s="27">
        <f t="shared" ref="G752" si="2536">-1/($E$8*$B752)</f>
        <v>-7.2144242312309963</v>
      </c>
      <c r="I752" s="24">
        <v>1</v>
      </c>
      <c r="J752" s="28">
        <v>0</v>
      </c>
      <c r="K752" s="26">
        <v>0</v>
      </c>
      <c r="L752" s="27">
        <v>0</v>
      </c>
      <c r="N752" s="24">
        <f t="shared" ref="N752" si="2537">D752*I752+F752*I755-E752*J752-G752*J755</f>
        <v>-1.8199638687225623</v>
      </c>
      <c r="O752" s="28">
        <f t="shared" ref="O752" si="2538">(D752*J752+E752*I752+F752*J755+G752*I755)</f>
        <v>0</v>
      </c>
      <c r="P752" s="26">
        <f t="shared" ref="P752" si="2539">D752*K752+F752*K755-E752*L752-G752*L755</f>
        <v>0</v>
      </c>
      <c r="Q752" s="27">
        <f t="shared" ref="Q752" si="2540">(D752*L752+E752*K752+F752*L755+G752*K755)</f>
        <v>-7.2144242312309963</v>
      </c>
      <c r="S752" s="24">
        <v>1</v>
      </c>
      <c r="T752" s="25">
        <v>0</v>
      </c>
      <c r="U752" s="26">
        <v>0</v>
      </c>
      <c r="V752" s="27">
        <f t="shared" ref="V752" si="2541">-1/($T$8*$B752)</f>
        <v>-7.2144242312309963</v>
      </c>
      <c r="X752" s="24">
        <f t="shared" ref="X752" si="2542">N752*S752+P752*S755-O752*T752-Q752*T755</f>
        <v>-1.8199638687225623</v>
      </c>
      <c r="Y752" s="28">
        <f t="shared" ref="Y752" si="2543">(N752*T752+O752*S752+P752*T755+Q752*S755)</f>
        <v>0</v>
      </c>
      <c r="Z752" s="26">
        <f t="shared" ref="Z752" si="2544">N752*U752+P752*U755-O752*V752-Q752*V755</f>
        <v>0</v>
      </c>
      <c r="AA752" s="27">
        <f t="shared" ref="AA752" si="2545">(N752*V752+O752*U752+P752*V755+Q752*U755)</f>
        <v>5.9155672032459652</v>
      </c>
      <c r="AB752" s="8"/>
      <c r="AC752" s="214">
        <f t="shared" ref="AC752" si="2546">20*LOG((2*$X$8)/(($X$8*X752+Z752+$Z$8*X755+Z755)^2+($X$8*Y752+AA752+$X$8*Y755+AA755)^2)^0.5)</f>
        <v>-10.391290408393562</v>
      </c>
      <c r="AE752" s="215">
        <f t="shared" ref="AE752" si="2547">((X752^2+Y752^2)/(X755^2+Y755^2))^0.5</f>
        <v>4.656084987509014</v>
      </c>
      <c r="AF752" s="9"/>
      <c r="AG752" s="29"/>
      <c r="AH752" s="29"/>
      <c r="AI752" s="29"/>
      <c r="AJ752" s="29"/>
    </row>
    <row r="753" spans="2:36" ht="18.649999999999999" customHeight="1" thickBot="1">
      <c r="D753" s="30"/>
      <c r="G753" s="31"/>
      <c r="I753" s="30"/>
      <c r="K753" s="239" t="s">
        <v>15</v>
      </c>
      <c r="L753" s="240"/>
      <c r="N753" s="30"/>
      <c r="P753" s="239" t="s">
        <v>17</v>
      </c>
      <c r="Q753" s="240"/>
      <c r="S753" s="30"/>
      <c r="V753" s="31"/>
      <c r="X753" s="30"/>
      <c r="AA753" s="31"/>
      <c r="AE753" s="216"/>
      <c r="AF753" s="9"/>
      <c r="AG753" s="29"/>
      <c r="AH753" s="29"/>
      <c r="AI753" s="29"/>
      <c r="AJ753" s="29"/>
    </row>
    <row r="754" spans="2:36" ht="18.649999999999999" customHeight="1" thickBot="1">
      <c r="D754" s="235" t="s">
        <v>12</v>
      </c>
      <c r="E754" s="236"/>
      <c r="F754" s="237" t="s">
        <v>13</v>
      </c>
      <c r="G754" s="238"/>
      <c r="I754" s="235" t="s">
        <v>14</v>
      </c>
      <c r="J754" s="236"/>
      <c r="K754" s="241"/>
      <c r="L754" s="242"/>
      <c r="N754" s="235" t="s">
        <v>16</v>
      </c>
      <c r="O754" s="236"/>
      <c r="P754" s="241"/>
      <c r="Q754" s="242"/>
      <c r="S754" s="235" t="s">
        <v>12</v>
      </c>
      <c r="T754" s="236"/>
      <c r="U754" s="237" t="s">
        <v>13</v>
      </c>
      <c r="V754" s="238"/>
      <c r="X754" s="235" t="s">
        <v>16</v>
      </c>
      <c r="Y754" s="236"/>
      <c r="Z754" s="237" t="s">
        <v>17</v>
      </c>
      <c r="AA754" s="238"/>
      <c r="AB754" s="4"/>
      <c r="AC754" s="37" t="s">
        <v>71</v>
      </c>
      <c r="AE754" s="217" t="s">
        <v>72</v>
      </c>
      <c r="AF754" s="9"/>
      <c r="AG754" s="29"/>
      <c r="AH754" s="29"/>
      <c r="AI754" s="29"/>
      <c r="AJ754" s="29"/>
    </row>
    <row r="755" spans="2:36" ht="18.649999999999999" customHeight="1" thickTop="1" thickBot="1">
      <c r="D755" s="24">
        <v>0</v>
      </c>
      <c r="E755" s="28">
        <v>0</v>
      </c>
      <c r="F755" s="26">
        <v>1</v>
      </c>
      <c r="G755" s="27">
        <v>0</v>
      </c>
      <c r="I755" s="24">
        <v>0</v>
      </c>
      <c r="J755" s="28">
        <f t="shared" ref="J755" si="2548">IF(0=(1-$J$8*$K$8*$B752^2),0,-1*(1-$J$8*$K$8*$B752^2)/($B752*$K$8))</f>
        <v>-0.39087857580027452</v>
      </c>
      <c r="K755" s="26">
        <v>1</v>
      </c>
      <c r="L755" s="27">
        <v>0</v>
      </c>
      <c r="N755" s="24">
        <f t="shared" ref="N755" si="2549">D755*I752+F755*I755-E755*J752-G755*J755</f>
        <v>0</v>
      </c>
      <c r="O755" s="28">
        <f t="shared" ref="O755" si="2550">(D755*J752+E755*I752+F755*J755+G755*I755)</f>
        <v>-0.39087857580027452</v>
      </c>
      <c r="P755" s="26">
        <f t="shared" ref="P755" si="2551">D755*K752+F755*K755-E755*L752-G755*L755</f>
        <v>1</v>
      </c>
      <c r="Q755" s="27">
        <f t="shared" ref="Q755" si="2552">(D755*L752+E755*K752+F755*L755+G755*K755)</f>
        <v>0</v>
      </c>
      <c r="S755" s="24">
        <v>0</v>
      </c>
      <c r="T755" s="28">
        <v>0</v>
      </c>
      <c r="U755" s="26">
        <v>1</v>
      </c>
      <c r="V755" s="27">
        <v>0</v>
      </c>
      <c r="X755" s="24">
        <f t="shared" ref="X755" si="2553">N755*S752+P755*S755-O755*T752-Q755*T755</f>
        <v>0</v>
      </c>
      <c r="Y755" s="28">
        <f t="shared" ref="Y755" si="2554">(N755*T752+O755*S752+P755*T755+Q755*S755)</f>
        <v>-0.39087857580027452</v>
      </c>
      <c r="Z755" s="26">
        <f t="shared" ref="Z755" si="2555">N755*U752+P755*U755-O755*V752-Q755*V755</f>
        <v>-1.8199638687225623</v>
      </c>
      <c r="AA755" s="27">
        <f t="shared" ref="AA755" si="2556">(N755*V752+O755*U752+P755*V755+Q755*U755)</f>
        <v>0</v>
      </c>
      <c r="AB755" s="8"/>
      <c r="AC755" s="39">
        <f t="shared" ref="AC755" si="2557">(180/PI())*ATAN(-1*(($X$8*Y752+AA752+$X$8*Y755+AA755)/($X$8*X752+Z752+$X$8*X755+Z755)))</f>
        <v>56.62120702405273</v>
      </c>
      <c r="AE755" s="218">
        <f t="shared" ref="AE755" si="2558">20*LOG(((($X$8*X752+Z752-$X$8*Y755-Z755)^2+($X$8*Y752+AA752-$X$8*Y755-AA755)^2)/(($X$8*X752+Z752+$X$8*X755+Z755)^2+($X$8*Y752+AA752+$X$8*Y755+AA755)^2))^0.5)</f>
        <v>-0.39954501993884894</v>
      </c>
      <c r="AF755" s="9"/>
      <c r="AG755" s="29"/>
      <c r="AH755" s="29"/>
      <c r="AI755" s="29"/>
      <c r="AJ755" s="29"/>
    </row>
    <row r="756" spans="2:36" ht="18.649999999999999" customHeight="1">
      <c r="AE756" s="33"/>
    </row>
    <row r="757" spans="2:36" ht="18.649999999999999" customHeight="1" thickBot="1">
      <c r="E757" s="21" t="s">
        <v>0</v>
      </c>
      <c r="J757" s="21" t="s">
        <v>1</v>
      </c>
      <c r="O757" s="21" t="s">
        <v>2</v>
      </c>
      <c r="T757" s="21" t="s">
        <v>3</v>
      </c>
      <c r="Y757" s="21" t="s">
        <v>4</v>
      </c>
    </row>
    <row r="758" spans="2:36" ht="18.649999999999999" customHeight="1" thickBot="1">
      <c r="B758" s="20"/>
      <c r="D758" s="235" t="s">
        <v>6</v>
      </c>
      <c r="E758" s="236"/>
      <c r="F758" s="237" t="s">
        <v>7</v>
      </c>
      <c r="G758" s="238"/>
      <c r="I758" s="235" t="s">
        <v>8</v>
      </c>
      <c r="J758" s="236"/>
      <c r="K758" s="237" t="s">
        <v>9</v>
      </c>
      <c r="L758" s="238"/>
      <c r="N758" s="235" t="s">
        <v>10</v>
      </c>
      <c r="O758" s="236"/>
      <c r="P758" s="237" t="s">
        <v>11</v>
      </c>
      <c r="Q758" s="238"/>
      <c r="S758" s="235" t="s">
        <v>6</v>
      </c>
      <c r="T758" s="236"/>
      <c r="U758" s="237" t="s">
        <v>7</v>
      </c>
      <c r="V758" s="238"/>
      <c r="X758" s="235" t="s">
        <v>10</v>
      </c>
      <c r="Y758" s="236"/>
      <c r="Z758" s="237" t="s">
        <v>11</v>
      </c>
      <c r="AA758" s="238"/>
      <c r="AB758" s="4"/>
      <c r="AC758" s="212" t="s">
        <v>70</v>
      </c>
      <c r="AE758" s="213" t="s">
        <v>37</v>
      </c>
      <c r="AF758" s="9"/>
      <c r="AG758" s="29"/>
      <c r="AH758" s="29"/>
      <c r="AI758" s="29"/>
      <c r="AJ758" s="29"/>
    </row>
    <row r="759" spans="2:36" ht="18.649999999999999" customHeight="1" thickTop="1" thickBot="1">
      <c r="B759" s="40">
        <f t="shared" ref="B759" si="2559">B752+$E$5</f>
        <v>0.95249999999999424</v>
      </c>
      <c r="D759" s="24">
        <v>1</v>
      </c>
      <c r="E759" s="25">
        <v>0</v>
      </c>
      <c r="F759" s="26">
        <v>0</v>
      </c>
      <c r="G759" s="27">
        <f t="shared" ref="G759" si="2560">-1/($E$8*$B759)</f>
        <v>-7.2106371318970179</v>
      </c>
      <c r="I759" s="24">
        <v>1</v>
      </c>
      <c r="J759" s="28">
        <v>0</v>
      </c>
      <c r="K759" s="26">
        <v>0</v>
      </c>
      <c r="L759" s="27">
        <v>0</v>
      </c>
      <c r="N759" s="24">
        <f t="shared" ref="N759" si="2561">D759*I759+F759*I762-E759*J759-G759*J762</f>
        <v>-1.8107684897342389</v>
      </c>
      <c r="O759" s="28">
        <f t="shared" ref="O759" si="2562">(D759*J759+E759*I759+F759*J762+G759*I762)</f>
        <v>0</v>
      </c>
      <c r="P759" s="26">
        <f t="shared" ref="P759" si="2563">D759*K759+F759*K762-E759*L759-G759*L762</f>
        <v>0</v>
      </c>
      <c r="Q759" s="27">
        <f t="shared" ref="Q759" si="2564">(D759*L759+E759*K759+F759*L762+G759*K762)</f>
        <v>-7.2106371318970179</v>
      </c>
      <c r="S759" s="24">
        <v>1</v>
      </c>
      <c r="T759" s="25">
        <v>0</v>
      </c>
      <c r="U759" s="26">
        <v>0</v>
      </c>
      <c r="V759" s="27">
        <f t="shared" ref="V759" si="2565">-1/($T$8*$B759)</f>
        <v>-7.2106371318970179</v>
      </c>
      <c r="X759" s="24">
        <f t="shared" ref="X759" si="2566">N759*S759+P759*S762-O759*T759-Q759*T762</f>
        <v>-1.8107684897342389</v>
      </c>
      <c r="Y759" s="28">
        <f t="shared" ref="Y759" si="2567">(N759*T759+O759*S759+P759*T762+Q759*S762)</f>
        <v>0</v>
      </c>
      <c r="Z759" s="26">
        <f t="shared" ref="Z759" si="2568">N759*U759+P759*U762-O759*V759-Q759*V762</f>
        <v>0</v>
      </c>
      <c r="AA759" s="27">
        <f t="shared" ref="AA759" si="2569">(N759*V759+O759*U759+P759*V762+Q759*U762)</f>
        <v>5.846157377449769</v>
      </c>
      <c r="AB759" s="8"/>
      <c r="AC759" s="214">
        <f t="shared" ref="AC759" si="2570">20*LOG((2*$X$8)/(($X$8*X759+Z759+$Z$8*X762+Z762)^2+($X$8*Y759+AA759+$X$8*Y762+AA762)^2)^0.5)</f>
        <v>-10.302684297726465</v>
      </c>
      <c r="AE759" s="215">
        <f t="shared" ref="AE759" si="2571">((X759^2+Y759^2)/(X762^2+Y762^2))^0.5</f>
        <v>4.645275680666721</v>
      </c>
      <c r="AF759" s="9"/>
      <c r="AG759" s="29"/>
      <c r="AH759" s="29"/>
      <c r="AI759" s="29"/>
      <c r="AJ759" s="29"/>
    </row>
    <row r="760" spans="2:36" ht="18.649999999999999" customHeight="1" thickBot="1">
      <c r="D760" s="30"/>
      <c r="G760" s="31"/>
      <c r="I760" s="30"/>
      <c r="K760" s="239" t="s">
        <v>15</v>
      </c>
      <c r="L760" s="240"/>
      <c r="N760" s="30"/>
      <c r="P760" s="239" t="s">
        <v>17</v>
      </c>
      <c r="Q760" s="240"/>
      <c r="S760" s="30"/>
      <c r="V760" s="31"/>
      <c r="X760" s="30"/>
      <c r="AA760" s="31"/>
      <c r="AE760" s="216"/>
      <c r="AF760" s="9"/>
      <c r="AG760" s="29"/>
      <c r="AH760" s="29"/>
      <c r="AI760" s="29"/>
      <c r="AJ760" s="29"/>
    </row>
    <row r="761" spans="2:36" ht="18.649999999999999" customHeight="1" thickBot="1">
      <c r="D761" s="235" t="s">
        <v>12</v>
      </c>
      <c r="E761" s="236"/>
      <c r="F761" s="237" t="s">
        <v>13</v>
      </c>
      <c r="G761" s="238"/>
      <c r="I761" s="235" t="s">
        <v>14</v>
      </c>
      <c r="J761" s="236"/>
      <c r="K761" s="241"/>
      <c r="L761" s="242"/>
      <c r="N761" s="235" t="s">
        <v>16</v>
      </c>
      <c r="O761" s="236"/>
      <c r="P761" s="241"/>
      <c r="Q761" s="242"/>
      <c r="S761" s="235" t="s">
        <v>12</v>
      </c>
      <c r="T761" s="236"/>
      <c r="U761" s="237" t="s">
        <v>13</v>
      </c>
      <c r="V761" s="238"/>
      <c r="X761" s="235" t="s">
        <v>16</v>
      </c>
      <c r="Y761" s="236"/>
      <c r="Z761" s="237" t="s">
        <v>17</v>
      </c>
      <c r="AA761" s="238"/>
      <c r="AB761" s="4"/>
      <c r="AC761" s="37" t="s">
        <v>71</v>
      </c>
      <c r="AE761" s="217" t="s">
        <v>72</v>
      </c>
      <c r="AF761" s="9"/>
      <c r="AG761" s="29"/>
      <c r="AH761" s="29"/>
      <c r="AI761" s="29"/>
      <c r="AJ761" s="29"/>
    </row>
    <row r="762" spans="2:36" ht="18.649999999999999" customHeight="1" thickTop="1" thickBot="1">
      <c r="D762" s="24">
        <v>0</v>
      </c>
      <c r="E762" s="28">
        <v>0</v>
      </c>
      <c r="F762" s="26">
        <v>1</v>
      </c>
      <c r="G762" s="27">
        <v>0</v>
      </c>
      <c r="I762" s="24">
        <v>0</v>
      </c>
      <c r="J762" s="28">
        <f t="shared" ref="J762" si="2572">IF(0=(1-$J$8*$K$8*$B759^2),0,-1*(1-$J$8*$K$8*$B759^2)/($B759*$K$8))</f>
        <v>-0.3898086172303008</v>
      </c>
      <c r="K762" s="26">
        <v>1</v>
      </c>
      <c r="L762" s="27">
        <v>0</v>
      </c>
      <c r="N762" s="24">
        <f t="shared" ref="N762" si="2573">D762*I759+F762*I762-E762*J759-G762*J762</f>
        <v>0</v>
      </c>
      <c r="O762" s="28">
        <f t="shared" ref="O762" si="2574">(D762*J759+E762*I759+F762*J762+G762*I762)</f>
        <v>-0.3898086172303008</v>
      </c>
      <c r="P762" s="26">
        <f t="shared" ref="P762" si="2575">D762*K759+F762*K762-E762*L759-G762*L762</f>
        <v>1</v>
      </c>
      <c r="Q762" s="27">
        <f t="shared" ref="Q762" si="2576">(D762*L759+E762*K759+F762*L762+G762*K762)</f>
        <v>0</v>
      </c>
      <c r="S762" s="24">
        <v>0</v>
      </c>
      <c r="T762" s="28">
        <v>0</v>
      </c>
      <c r="U762" s="26">
        <v>1</v>
      </c>
      <c r="V762" s="27">
        <v>0</v>
      </c>
      <c r="X762" s="24">
        <f t="shared" ref="X762" si="2577">N762*S759+P762*S762-O762*T759-Q762*T762</f>
        <v>0</v>
      </c>
      <c r="Y762" s="28">
        <f t="shared" ref="Y762" si="2578">(N762*T759+O762*S759+P762*T762+Q762*S762)</f>
        <v>-0.3898086172303008</v>
      </c>
      <c r="Z762" s="26">
        <f t="shared" ref="Z762" si="2579">N762*U759+P762*U762-O762*V759-Q762*V762</f>
        <v>-1.8107684897342389</v>
      </c>
      <c r="AA762" s="27">
        <f t="shared" ref="AA762" si="2580">(N762*V759+O762*U759+P762*V762+Q762*U762)</f>
        <v>0</v>
      </c>
      <c r="AB762" s="8"/>
      <c r="AC762" s="39">
        <f t="shared" ref="AC762" si="2581">(180/PI())*ATAN(-1*(($X$8*Y759+AA759+$X$8*Y762+AA762)/($X$8*X759+Z759+$X$8*X762+Z762)))</f>
        <v>56.426616378932209</v>
      </c>
      <c r="AE762" s="218">
        <f t="shared" ref="AE762" si="2582">20*LOG(((($X$8*X759+Z759-$X$8*Y762-Z762)^2+($X$8*Y759+AA759-$X$8*Y762-AA762)^2)/(($X$8*X759+Z759+$X$8*X762+Z762)^2+($X$8*Y759+AA759+$X$8*Y762+AA762)^2))^0.5)</f>
        <v>-0.40827259759725504</v>
      </c>
      <c r="AF762" s="9"/>
      <c r="AG762" s="29"/>
      <c r="AH762" s="29"/>
      <c r="AI762" s="29"/>
      <c r="AJ762" s="29"/>
    </row>
    <row r="763" spans="2:36" ht="18.649999999999999" customHeight="1">
      <c r="AE763" s="33"/>
    </row>
    <row r="764" spans="2:36" ht="18.649999999999999" customHeight="1" thickBot="1">
      <c r="E764" s="21" t="s">
        <v>0</v>
      </c>
      <c r="J764" s="21" t="s">
        <v>1</v>
      </c>
      <c r="O764" s="21" t="s">
        <v>2</v>
      </c>
      <c r="T764" s="21" t="s">
        <v>3</v>
      </c>
      <c r="Y764" s="21" t="s">
        <v>4</v>
      </c>
    </row>
    <row r="765" spans="2:36" ht="18.649999999999999" customHeight="1" thickBot="1">
      <c r="B765" s="20"/>
      <c r="D765" s="235" t="s">
        <v>6</v>
      </c>
      <c r="E765" s="236"/>
      <c r="F765" s="237" t="s">
        <v>7</v>
      </c>
      <c r="G765" s="238"/>
      <c r="I765" s="235" t="s">
        <v>8</v>
      </c>
      <c r="J765" s="236"/>
      <c r="K765" s="237" t="s">
        <v>9</v>
      </c>
      <c r="L765" s="238"/>
      <c r="N765" s="235" t="s">
        <v>10</v>
      </c>
      <c r="O765" s="236"/>
      <c r="P765" s="237" t="s">
        <v>11</v>
      </c>
      <c r="Q765" s="238"/>
      <c r="S765" s="235" t="s">
        <v>6</v>
      </c>
      <c r="T765" s="236"/>
      <c r="U765" s="237" t="s">
        <v>7</v>
      </c>
      <c r="V765" s="238"/>
      <c r="X765" s="235" t="s">
        <v>10</v>
      </c>
      <c r="Y765" s="236"/>
      <c r="Z765" s="237" t="s">
        <v>11</v>
      </c>
      <c r="AA765" s="238"/>
      <c r="AB765" s="4"/>
      <c r="AC765" s="212" t="s">
        <v>70</v>
      </c>
      <c r="AE765" s="213" t="s">
        <v>37</v>
      </c>
      <c r="AF765" s="9"/>
      <c r="AG765" s="29"/>
      <c r="AH765" s="29"/>
      <c r="AI765" s="29"/>
      <c r="AJ765" s="29"/>
    </row>
    <row r="766" spans="2:36" ht="18.649999999999999" customHeight="1" thickTop="1" thickBot="1">
      <c r="B766" s="40">
        <f t="shared" ref="B766" si="2583">B759+$E$5</f>
        <v>0.95299999999999419</v>
      </c>
      <c r="D766" s="24">
        <v>1</v>
      </c>
      <c r="E766" s="25">
        <v>0</v>
      </c>
      <c r="F766" s="26">
        <v>0</v>
      </c>
      <c r="G766" s="27">
        <f t="shared" ref="G766" si="2584">-1/($E$8*$B766)</f>
        <v>-7.2068540064343232</v>
      </c>
      <c r="I766" s="24">
        <v>1</v>
      </c>
      <c r="J766" s="28">
        <v>0</v>
      </c>
      <c r="K766" s="26">
        <v>0</v>
      </c>
      <c r="L766" s="27">
        <v>0</v>
      </c>
      <c r="N766" s="24">
        <f t="shared" ref="N766" si="2585">D766*I766+F766*I769-E766*J766-G766*J769</f>
        <v>-1.8015875802630568</v>
      </c>
      <c r="O766" s="28">
        <f t="shared" ref="O766" si="2586">(D766*J766+E766*I766+F766*J769+G766*I769)</f>
        <v>0</v>
      </c>
      <c r="P766" s="26">
        <f t="shared" ref="P766" si="2587">D766*K766+F766*K769-E766*L766-G766*L769</f>
        <v>0</v>
      </c>
      <c r="Q766" s="27">
        <f t="shared" ref="Q766" si="2588">(D766*L766+E766*K766+F766*L769+G766*K769)</f>
        <v>-7.2068540064343232</v>
      </c>
      <c r="S766" s="24">
        <v>1</v>
      </c>
      <c r="T766" s="25">
        <v>0</v>
      </c>
      <c r="U766" s="26">
        <v>0</v>
      </c>
      <c r="V766" s="27">
        <f t="shared" ref="V766" si="2589">-1/($T$8*$B766)</f>
        <v>-7.2068540064343232</v>
      </c>
      <c r="X766" s="24">
        <f t="shared" ref="X766" si="2590">N766*S766+P766*S769-O766*T766-Q766*T769</f>
        <v>-1.8015875802630568</v>
      </c>
      <c r="Y766" s="28">
        <f t="shared" ref="Y766" si="2591">(N766*T766+O766*S766+P766*T769+Q766*S769)</f>
        <v>0</v>
      </c>
      <c r="Z766" s="26">
        <f t="shared" ref="Z766" si="2592">N766*U766+P766*U769-O766*V766-Q766*V769</f>
        <v>0</v>
      </c>
      <c r="AA766" s="27">
        <f t="shared" ref="AA766" si="2593">(N766*V766+O766*U766+P766*V769+Q766*U769)</f>
        <v>5.7769246643268044</v>
      </c>
      <c r="AB766" s="8"/>
      <c r="AC766" s="214">
        <f t="shared" ref="AC766" si="2594">20*LOG((2*$X$8)/(($X$8*X766+Z766+$Z$8*X769+Z769)^2+($X$8*Y766+AA766+$X$8*Y769+AA769)^2)^0.5)</f>
        <v>-10.213486399947207</v>
      </c>
      <c r="AE766" s="215">
        <f t="shared" ref="AE766" si="2595">((X766^2+Y766^2)/(X769^2+Y769^2))^0.5</f>
        <v>4.6344361183747145</v>
      </c>
      <c r="AF766" s="9"/>
      <c r="AG766" s="29"/>
      <c r="AH766" s="29"/>
      <c r="AI766" s="29"/>
      <c r="AJ766" s="29"/>
    </row>
    <row r="767" spans="2:36" ht="18.649999999999999" customHeight="1" thickBot="1">
      <c r="D767" s="30"/>
      <c r="G767" s="31"/>
      <c r="I767" s="30"/>
      <c r="K767" s="239" t="s">
        <v>15</v>
      </c>
      <c r="L767" s="240"/>
      <c r="N767" s="30"/>
      <c r="P767" s="239" t="s">
        <v>17</v>
      </c>
      <c r="Q767" s="240"/>
      <c r="S767" s="30"/>
      <c r="V767" s="31"/>
      <c r="X767" s="30"/>
      <c r="AA767" s="31"/>
      <c r="AE767" s="216"/>
      <c r="AF767" s="9"/>
      <c r="AG767" s="29"/>
      <c r="AH767" s="29"/>
      <c r="AI767" s="29"/>
      <c r="AJ767" s="29"/>
    </row>
    <row r="768" spans="2:36" ht="18.649999999999999" customHeight="1" thickBot="1">
      <c r="D768" s="235" t="s">
        <v>12</v>
      </c>
      <c r="E768" s="236"/>
      <c r="F768" s="237" t="s">
        <v>13</v>
      </c>
      <c r="G768" s="238"/>
      <c r="I768" s="235" t="s">
        <v>14</v>
      </c>
      <c r="J768" s="236"/>
      <c r="K768" s="241"/>
      <c r="L768" s="242"/>
      <c r="N768" s="235" t="s">
        <v>16</v>
      </c>
      <c r="O768" s="236"/>
      <c r="P768" s="241"/>
      <c r="Q768" s="242"/>
      <c r="S768" s="235" t="s">
        <v>12</v>
      </c>
      <c r="T768" s="236"/>
      <c r="U768" s="237" t="s">
        <v>13</v>
      </c>
      <c r="V768" s="238"/>
      <c r="X768" s="235" t="s">
        <v>16</v>
      </c>
      <c r="Y768" s="236"/>
      <c r="Z768" s="237" t="s">
        <v>17</v>
      </c>
      <c r="AA768" s="238"/>
      <c r="AB768" s="4"/>
      <c r="AC768" s="37" t="s">
        <v>71</v>
      </c>
      <c r="AE768" s="217" t="s">
        <v>72</v>
      </c>
      <c r="AF768" s="9"/>
      <c r="AG768" s="29"/>
      <c r="AH768" s="29"/>
      <c r="AI768" s="29"/>
      <c r="AJ768" s="29"/>
    </row>
    <row r="769" spans="2:36" ht="18.649999999999999" customHeight="1" thickTop="1" thickBot="1">
      <c r="D769" s="24">
        <v>0</v>
      </c>
      <c r="E769" s="28">
        <v>0</v>
      </c>
      <c r="F769" s="26">
        <v>1</v>
      </c>
      <c r="G769" s="27">
        <v>0</v>
      </c>
      <c r="I769" s="24">
        <v>0</v>
      </c>
      <c r="J769" s="28">
        <f t="shared" ref="J769" si="2596">IF(0=(1-$J$8*$K$8*$B766^2),0,-1*(1-$J$8*$K$8*$B766^2)/($B766*$K$8))</f>
        <v>-0.38873932755704255</v>
      </c>
      <c r="K769" s="26">
        <v>1</v>
      </c>
      <c r="L769" s="27">
        <v>0</v>
      </c>
      <c r="N769" s="24">
        <f t="shared" ref="N769" si="2597">D769*I766+F769*I769-E769*J766-G769*J769</f>
        <v>0</v>
      </c>
      <c r="O769" s="28">
        <f t="shared" ref="O769" si="2598">(D769*J766+E769*I766+F769*J769+G769*I769)</f>
        <v>-0.38873932755704255</v>
      </c>
      <c r="P769" s="26">
        <f t="shared" ref="P769" si="2599">D769*K766+F769*K769-E769*L766-G769*L769</f>
        <v>1</v>
      </c>
      <c r="Q769" s="27">
        <f t="shared" ref="Q769" si="2600">(D769*L766+E769*K766+F769*L769+G769*K769)</f>
        <v>0</v>
      </c>
      <c r="S769" s="24">
        <v>0</v>
      </c>
      <c r="T769" s="28">
        <v>0</v>
      </c>
      <c r="U769" s="26">
        <v>1</v>
      </c>
      <c r="V769" s="27">
        <v>0</v>
      </c>
      <c r="X769" s="24">
        <f t="shared" ref="X769" si="2601">N769*S766+P769*S769-O769*T766-Q769*T769</f>
        <v>0</v>
      </c>
      <c r="Y769" s="28">
        <f t="shared" ref="Y769" si="2602">(N769*T766+O769*S766+P769*T769+Q769*S769)</f>
        <v>-0.38873932755704255</v>
      </c>
      <c r="Z769" s="26">
        <f t="shared" ref="Z769" si="2603">N769*U766+P769*U769-O769*V766-Q769*V769</f>
        <v>-1.8015875802630568</v>
      </c>
      <c r="AA769" s="27">
        <f t="shared" ref="AA769" si="2604">(N769*V766+O769*U766+P769*V769+Q769*U769)</f>
        <v>0</v>
      </c>
      <c r="AB769" s="8"/>
      <c r="AC769" s="39">
        <f t="shared" ref="AC769" si="2605">(180/PI())*ATAN(-1*(($X$8*Y766+AA766+$X$8*Y769+AA769)/($X$8*X766+Z766+$X$8*X769+Z769)))</f>
        <v>56.228650675620734</v>
      </c>
      <c r="AE769" s="218">
        <f t="shared" ref="AE769" si="2606">20*LOG(((($X$8*X766+Z766-$X$8*Y769-Z769)^2+($X$8*Y766+AA766-$X$8*Y769-AA769)^2)/(($X$8*X766+Z766+$X$8*X769+Z769)^2+($X$8*Y766+AA766+$X$8*Y769+AA769)^2))^0.5)</f>
        <v>-0.41725946228250482</v>
      </c>
      <c r="AF769" s="9"/>
      <c r="AG769" s="29"/>
      <c r="AH769" s="29"/>
      <c r="AI769" s="29"/>
      <c r="AJ769" s="29"/>
    </row>
    <row r="770" spans="2:36" ht="18.649999999999999" customHeight="1">
      <c r="AE770" s="33"/>
    </row>
    <row r="771" spans="2:36" ht="18.649999999999999" customHeight="1" thickBot="1">
      <c r="E771" s="21" t="s">
        <v>0</v>
      </c>
      <c r="J771" s="21" t="s">
        <v>1</v>
      </c>
      <c r="O771" s="21" t="s">
        <v>2</v>
      </c>
      <c r="T771" s="21" t="s">
        <v>3</v>
      </c>
      <c r="Y771" s="21" t="s">
        <v>4</v>
      </c>
    </row>
    <row r="772" spans="2:36" ht="18.649999999999999" customHeight="1" thickBot="1">
      <c r="B772" s="20"/>
      <c r="D772" s="235" t="s">
        <v>6</v>
      </c>
      <c r="E772" s="236"/>
      <c r="F772" s="237" t="s">
        <v>7</v>
      </c>
      <c r="G772" s="238"/>
      <c r="I772" s="235" t="s">
        <v>8</v>
      </c>
      <c r="J772" s="236"/>
      <c r="K772" s="237" t="s">
        <v>9</v>
      </c>
      <c r="L772" s="238"/>
      <c r="N772" s="235" t="s">
        <v>10</v>
      </c>
      <c r="O772" s="236"/>
      <c r="P772" s="237" t="s">
        <v>11</v>
      </c>
      <c r="Q772" s="238"/>
      <c r="S772" s="235" t="s">
        <v>6</v>
      </c>
      <c r="T772" s="236"/>
      <c r="U772" s="237" t="s">
        <v>7</v>
      </c>
      <c r="V772" s="238"/>
      <c r="X772" s="235" t="s">
        <v>10</v>
      </c>
      <c r="Y772" s="236"/>
      <c r="Z772" s="237" t="s">
        <v>11</v>
      </c>
      <c r="AA772" s="238"/>
      <c r="AB772" s="4"/>
      <c r="AC772" s="212" t="s">
        <v>70</v>
      </c>
      <c r="AE772" s="213" t="s">
        <v>37</v>
      </c>
      <c r="AF772" s="9"/>
      <c r="AG772" s="29"/>
      <c r="AH772" s="29"/>
      <c r="AI772" s="29"/>
      <c r="AJ772" s="29"/>
    </row>
    <row r="773" spans="2:36" ht="18.649999999999999" customHeight="1" thickTop="1" thickBot="1">
      <c r="B773" s="40">
        <f t="shared" ref="B773" si="2607">B766+$E$5</f>
        <v>0.95349999999999413</v>
      </c>
      <c r="D773" s="24">
        <v>1</v>
      </c>
      <c r="E773" s="25">
        <v>0</v>
      </c>
      <c r="F773" s="26">
        <v>0</v>
      </c>
      <c r="G773" s="27">
        <f t="shared" ref="G773" si="2608">-1/($E$8*$B773)</f>
        <v>-7.2030748485914105</v>
      </c>
      <c r="I773" s="24">
        <v>1</v>
      </c>
      <c r="J773" s="28">
        <v>0</v>
      </c>
      <c r="K773" s="26">
        <v>0</v>
      </c>
      <c r="L773" s="27">
        <v>0</v>
      </c>
      <c r="N773" s="24">
        <f t="shared" ref="N773" si="2609">D773*I773+F773*I776-E773*J773-G773*J776</f>
        <v>-1.7924211099666527</v>
      </c>
      <c r="O773" s="28">
        <f t="shared" ref="O773" si="2610">(D773*J773+E773*I773+F773*J776+G773*I776)</f>
        <v>0</v>
      </c>
      <c r="P773" s="26">
        <f t="shared" ref="P773" si="2611">D773*K773+F773*K776-E773*L773-G773*L776</f>
        <v>0</v>
      </c>
      <c r="Q773" s="27">
        <f t="shared" ref="Q773" si="2612">(D773*L773+E773*K773+F773*L776+G773*K776)</f>
        <v>-7.2030748485914105</v>
      </c>
      <c r="S773" s="24">
        <v>1</v>
      </c>
      <c r="T773" s="25">
        <v>0</v>
      </c>
      <c r="U773" s="26">
        <v>0</v>
      </c>
      <c r="V773" s="27">
        <f t="shared" ref="V773" si="2613">-1/($T$8*$B773)</f>
        <v>-7.2030748485914105</v>
      </c>
      <c r="X773" s="24">
        <f t="shared" ref="X773" si="2614">N773*S773+P773*S776-O773*T773-Q773*T776</f>
        <v>-1.7924211099666527</v>
      </c>
      <c r="Y773" s="28">
        <f t="shared" ref="Y773" si="2615">(N773*T773+O773*S773+P773*T776+Q773*S776)</f>
        <v>0</v>
      </c>
      <c r="Z773" s="26">
        <f t="shared" ref="Z773" si="2616">N773*U773+P773*U776-O773*V773-Q773*V776</f>
        <v>0</v>
      </c>
      <c r="AA773" s="27">
        <f t="shared" ref="AA773" si="2617">(N773*V773+O773*U773+P773*V776+Q773*U776)</f>
        <v>5.7078685666936844</v>
      </c>
      <c r="AB773" s="8"/>
      <c r="AC773" s="214">
        <f t="shared" ref="AC773" si="2618">20*LOG((2*$X$8)/(($X$8*X773+Z773+$Z$8*X776+Z776)^2+($X$8*Y773+AA773+$X$8*Y776+AA776)^2)^0.5)</f>
        <v>-10.123689359187091</v>
      </c>
      <c r="AE773" s="215">
        <f t="shared" ref="AE773" si="2619">((X773^2+Y773^2)/(X776^2+Y776^2))^0.5</f>
        <v>4.6235660406675834</v>
      </c>
      <c r="AF773" s="9"/>
      <c r="AG773" s="29"/>
      <c r="AH773" s="29"/>
      <c r="AI773" s="29"/>
      <c r="AJ773" s="29"/>
    </row>
    <row r="774" spans="2:36" ht="18.649999999999999" customHeight="1" thickBot="1">
      <c r="D774" s="30"/>
      <c r="G774" s="31"/>
      <c r="I774" s="30"/>
      <c r="K774" s="239" t="s">
        <v>15</v>
      </c>
      <c r="L774" s="240"/>
      <c r="N774" s="30"/>
      <c r="P774" s="239" t="s">
        <v>17</v>
      </c>
      <c r="Q774" s="240"/>
      <c r="S774" s="30"/>
      <c r="V774" s="31"/>
      <c r="X774" s="30"/>
      <c r="AA774" s="31"/>
      <c r="AE774" s="216"/>
      <c r="AF774" s="9"/>
      <c r="AG774" s="29"/>
      <c r="AH774" s="29"/>
      <c r="AI774" s="29"/>
      <c r="AJ774" s="29"/>
    </row>
    <row r="775" spans="2:36" ht="18.649999999999999" customHeight="1" thickBot="1">
      <c r="D775" s="235" t="s">
        <v>12</v>
      </c>
      <c r="E775" s="236"/>
      <c r="F775" s="237" t="s">
        <v>13</v>
      </c>
      <c r="G775" s="238"/>
      <c r="I775" s="235" t="s">
        <v>14</v>
      </c>
      <c r="J775" s="236"/>
      <c r="K775" s="241"/>
      <c r="L775" s="242"/>
      <c r="N775" s="235" t="s">
        <v>16</v>
      </c>
      <c r="O775" s="236"/>
      <c r="P775" s="241"/>
      <c r="Q775" s="242"/>
      <c r="S775" s="235" t="s">
        <v>12</v>
      </c>
      <c r="T775" s="236"/>
      <c r="U775" s="237" t="s">
        <v>13</v>
      </c>
      <c r="V775" s="238"/>
      <c r="X775" s="235" t="s">
        <v>16</v>
      </c>
      <c r="Y775" s="236"/>
      <c r="Z775" s="237" t="s">
        <v>17</v>
      </c>
      <c r="AA775" s="238"/>
      <c r="AB775" s="4"/>
      <c r="AC775" s="37" t="s">
        <v>71</v>
      </c>
      <c r="AE775" s="217" t="s">
        <v>72</v>
      </c>
      <c r="AF775" s="9"/>
      <c r="AG775" s="29"/>
      <c r="AH775" s="29"/>
      <c r="AI775" s="29"/>
      <c r="AJ775" s="29"/>
    </row>
    <row r="776" spans="2:36" ht="18.649999999999999" customHeight="1" thickTop="1" thickBot="1">
      <c r="D776" s="24">
        <v>0</v>
      </c>
      <c r="E776" s="28">
        <v>0</v>
      </c>
      <c r="F776" s="26">
        <v>1</v>
      </c>
      <c r="G776" s="27">
        <v>0</v>
      </c>
      <c r="I776" s="24">
        <v>0</v>
      </c>
      <c r="J776" s="28">
        <f t="shared" ref="J776" si="2620">IF(0=(1-$J$8*$K$8*$B773^2),0,-1*(1-$J$8*$K$8*$B773^2)/($B773*$K$8))</f>
        <v>-0.38767070572822404</v>
      </c>
      <c r="K776" s="26">
        <v>1</v>
      </c>
      <c r="L776" s="27">
        <v>0</v>
      </c>
      <c r="N776" s="24">
        <f t="shared" ref="N776" si="2621">D776*I773+F776*I776-E776*J773-G776*J776</f>
        <v>0</v>
      </c>
      <c r="O776" s="28">
        <f t="shared" ref="O776" si="2622">(D776*J773+E776*I773+F776*J776+G776*I776)</f>
        <v>-0.38767070572822404</v>
      </c>
      <c r="P776" s="26">
        <f t="shared" ref="P776" si="2623">D776*K773+F776*K776-E776*L773-G776*L776</f>
        <v>1</v>
      </c>
      <c r="Q776" s="27">
        <f t="shared" ref="Q776" si="2624">(D776*L773+E776*K773+F776*L776+G776*K776)</f>
        <v>0</v>
      </c>
      <c r="S776" s="24">
        <v>0</v>
      </c>
      <c r="T776" s="28">
        <v>0</v>
      </c>
      <c r="U776" s="26">
        <v>1</v>
      </c>
      <c r="V776" s="27">
        <v>0</v>
      </c>
      <c r="X776" s="24">
        <f t="shared" ref="X776" si="2625">N776*S773+P776*S776-O776*T773-Q776*T776</f>
        <v>0</v>
      </c>
      <c r="Y776" s="28">
        <f t="shared" ref="Y776" si="2626">(N776*T773+O776*S773+P776*T776+Q776*S776)</f>
        <v>-0.38767070572822404</v>
      </c>
      <c r="Z776" s="26">
        <f t="shared" ref="Z776" si="2627">N776*U773+P776*U776-O776*V773-Q776*V776</f>
        <v>-1.7924211099666527</v>
      </c>
      <c r="AA776" s="27">
        <f t="shared" ref="AA776" si="2628">(N776*V773+O776*U773+P776*V776+Q776*U776)</f>
        <v>0</v>
      </c>
      <c r="AB776" s="8"/>
      <c r="AC776" s="39">
        <f t="shared" ref="AC776" si="2629">(180/PI())*ATAN(-1*(($X$8*Y773+AA773+$X$8*Y776+AA776)/($X$8*X773+Z773+$X$8*X776+Z776)))</f>
        <v>56.027222167814102</v>
      </c>
      <c r="AE776" s="218">
        <f t="shared" ref="AE776" si="2630">20*LOG(((($X$8*X773+Z773-$X$8*Y776-Z776)^2+($X$8*Y773+AA773-$X$8*Y776-AA776)^2)/(($X$8*X773+Z773+$X$8*X776+Z776)^2+($X$8*Y773+AA773+$X$8*Y776+AA776)^2))^0.5)</f>
        <v>-0.42651549877088557</v>
      </c>
      <c r="AF776" s="9"/>
      <c r="AG776" s="29"/>
      <c r="AH776" s="29"/>
      <c r="AI776" s="29"/>
      <c r="AJ776" s="29"/>
    </row>
    <row r="777" spans="2:36" ht="18.649999999999999" customHeight="1">
      <c r="AE777" s="33"/>
    </row>
    <row r="778" spans="2:36" ht="18.649999999999999" customHeight="1" thickBot="1">
      <c r="E778" s="21" t="s">
        <v>0</v>
      </c>
      <c r="J778" s="21" t="s">
        <v>1</v>
      </c>
      <c r="O778" s="21" t="s">
        <v>2</v>
      </c>
      <c r="T778" s="21" t="s">
        <v>3</v>
      </c>
      <c r="Y778" s="21" t="s">
        <v>4</v>
      </c>
    </row>
    <row r="779" spans="2:36" ht="18.649999999999999" customHeight="1" thickBot="1">
      <c r="B779" s="20"/>
      <c r="D779" s="235" t="s">
        <v>6</v>
      </c>
      <c r="E779" s="236"/>
      <c r="F779" s="237" t="s">
        <v>7</v>
      </c>
      <c r="G779" s="238"/>
      <c r="I779" s="235" t="s">
        <v>8</v>
      </c>
      <c r="J779" s="236"/>
      <c r="K779" s="237" t="s">
        <v>9</v>
      </c>
      <c r="L779" s="238"/>
      <c r="N779" s="235" t="s">
        <v>10</v>
      </c>
      <c r="O779" s="236"/>
      <c r="P779" s="237" t="s">
        <v>11</v>
      </c>
      <c r="Q779" s="238"/>
      <c r="S779" s="235" t="s">
        <v>6</v>
      </c>
      <c r="T779" s="236"/>
      <c r="U779" s="237" t="s">
        <v>7</v>
      </c>
      <c r="V779" s="238"/>
      <c r="X779" s="235" t="s">
        <v>10</v>
      </c>
      <c r="Y779" s="236"/>
      <c r="Z779" s="237" t="s">
        <v>11</v>
      </c>
      <c r="AA779" s="238"/>
      <c r="AB779" s="4"/>
      <c r="AC779" s="212" t="s">
        <v>70</v>
      </c>
      <c r="AE779" s="213" t="s">
        <v>37</v>
      </c>
      <c r="AF779" s="9"/>
      <c r="AG779" s="29"/>
      <c r="AH779" s="29"/>
      <c r="AI779" s="29"/>
      <c r="AJ779" s="29"/>
    </row>
    <row r="780" spans="2:36" ht="18.649999999999999" customHeight="1" thickTop="1" thickBot="1">
      <c r="B780" s="40">
        <f t="shared" ref="B780" si="2631">B773+$E$5</f>
        <v>0.95399999999999407</v>
      </c>
      <c r="D780" s="24">
        <v>1</v>
      </c>
      <c r="E780" s="25">
        <v>0</v>
      </c>
      <c r="F780" s="26">
        <v>0</v>
      </c>
      <c r="G780" s="27">
        <f t="shared" ref="G780" si="2632">-1/($E$8*$B780)</f>
        <v>-7.1992996521298851</v>
      </c>
      <c r="I780" s="24">
        <v>1</v>
      </c>
      <c r="J780" s="28">
        <v>0</v>
      </c>
      <c r="K780" s="26">
        <v>0</v>
      </c>
      <c r="L780" s="27">
        <v>0</v>
      </c>
      <c r="N780" s="24">
        <f t="shared" ref="N780" si="2633">D780*I780+F780*I783-E780*J780-G780*J783</f>
        <v>-1.7832690485821536</v>
      </c>
      <c r="O780" s="28">
        <f t="shared" ref="O780" si="2634">(D780*J780+E780*I780+F780*J783+G780*I783)</f>
        <v>0</v>
      </c>
      <c r="P780" s="26">
        <f t="shared" ref="P780" si="2635">D780*K780+F780*K783-E780*L780-G780*L783</f>
        <v>0</v>
      </c>
      <c r="Q780" s="27">
        <f t="shared" ref="Q780" si="2636">(D780*L780+E780*K780+F780*L783+G780*K783)</f>
        <v>-7.1992996521298851</v>
      </c>
      <c r="S780" s="24">
        <v>1</v>
      </c>
      <c r="T780" s="25">
        <v>0</v>
      </c>
      <c r="U780" s="26">
        <v>0</v>
      </c>
      <c r="V780" s="27">
        <f t="shared" ref="V780" si="2637">-1/($T$8*$B780)</f>
        <v>-7.1992996521298851</v>
      </c>
      <c r="X780" s="24">
        <f t="shared" ref="X780" si="2638">N780*S780+P780*S783-O780*T780-Q780*T783</f>
        <v>-1.7832690485821536</v>
      </c>
      <c r="Y780" s="28">
        <f t="shared" ref="Y780" si="2639">(N780*T780+O780*S780+P780*T783+Q780*S783)</f>
        <v>0</v>
      </c>
      <c r="Z780" s="26">
        <f t="shared" ref="Z780" si="2640">N780*U780+P780*U783-O780*V780-Q780*V783</f>
        <v>0</v>
      </c>
      <c r="AA780" s="27">
        <f t="shared" ref="AA780" si="2641">(N780*V780+O780*U780+P780*V783+Q780*U783)</f>
        <v>5.6389885889816052</v>
      </c>
      <c r="AB780" s="8"/>
      <c r="AC780" s="214">
        <f t="shared" ref="AC780" si="2642">20*LOG((2*$X$8)/(($X$8*X780+Z780+$Z$8*X783+Z783)^2+($X$8*Y780+AA780+$X$8*Y783+AA783)^2)^0.5)</f>
        <v>-10.033285756497568</v>
      </c>
      <c r="AE780" s="215">
        <f t="shared" ref="AE780" si="2643">((X780^2+Y780^2)/(X783^2+Y783^2))^0.5</f>
        <v>4.6126651850821032</v>
      </c>
      <c r="AF780" s="9"/>
      <c r="AG780" s="29"/>
      <c r="AH780" s="29"/>
      <c r="AI780" s="29"/>
      <c r="AJ780" s="29"/>
    </row>
    <row r="781" spans="2:36" ht="18.649999999999999" customHeight="1" thickBot="1">
      <c r="D781" s="30"/>
      <c r="G781" s="31"/>
      <c r="I781" s="30"/>
      <c r="K781" s="239" t="s">
        <v>15</v>
      </c>
      <c r="L781" s="240"/>
      <c r="N781" s="30"/>
      <c r="P781" s="239" t="s">
        <v>17</v>
      </c>
      <c r="Q781" s="240"/>
      <c r="S781" s="30"/>
      <c r="V781" s="31"/>
      <c r="X781" s="30"/>
      <c r="AA781" s="31"/>
      <c r="AE781" s="216"/>
      <c r="AF781" s="9"/>
      <c r="AG781" s="29"/>
      <c r="AH781" s="29"/>
      <c r="AI781" s="29"/>
      <c r="AJ781" s="29"/>
    </row>
    <row r="782" spans="2:36" ht="18.649999999999999" customHeight="1" thickBot="1">
      <c r="D782" s="235" t="s">
        <v>12</v>
      </c>
      <c r="E782" s="236"/>
      <c r="F782" s="237" t="s">
        <v>13</v>
      </c>
      <c r="G782" s="238"/>
      <c r="I782" s="235" t="s">
        <v>14</v>
      </c>
      <c r="J782" s="236"/>
      <c r="K782" s="241"/>
      <c r="L782" s="242"/>
      <c r="N782" s="235" t="s">
        <v>16</v>
      </c>
      <c r="O782" s="236"/>
      <c r="P782" s="241"/>
      <c r="Q782" s="242"/>
      <c r="S782" s="235" t="s">
        <v>12</v>
      </c>
      <c r="T782" s="236"/>
      <c r="U782" s="237" t="s">
        <v>13</v>
      </c>
      <c r="V782" s="238"/>
      <c r="X782" s="235" t="s">
        <v>16</v>
      </c>
      <c r="Y782" s="236"/>
      <c r="Z782" s="237" t="s">
        <v>17</v>
      </c>
      <c r="AA782" s="238"/>
      <c r="AB782" s="4"/>
      <c r="AC782" s="37" t="s">
        <v>71</v>
      </c>
      <c r="AE782" s="217" t="s">
        <v>72</v>
      </c>
      <c r="AF782" s="9"/>
      <c r="AG782" s="29"/>
      <c r="AH782" s="29"/>
      <c r="AI782" s="29"/>
      <c r="AJ782" s="29"/>
    </row>
    <row r="783" spans="2:36" ht="18.649999999999999" customHeight="1" thickTop="1" thickBot="1">
      <c r="D783" s="24">
        <v>0</v>
      </c>
      <c r="E783" s="28">
        <v>0</v>
      </c>
      <c r="F783" s="26">
        <v>1</v>
      </c>
      <c r="G783" s="27">
        <v>0</v>
      </c>
      <c r="I783" s="24">
        <v>0</v>
      </c>
      <c r="J783" s="28">
        <f t="shared" ref="J783" si="2644">IF(0=(1-$J$8*$K$8*$B780^2),0,-1*(1-$J$8*$K$8*$B780^2)/($B780*$K$8))</f>
        <v>-0.38660275069377537</v>
      </c>
      <c r="K783" s="26">
        <v>1</v>
      </c>
      <c r="L783" s="27">
        <v>0</v>
      </c>
      <c r="N783" s="24">
        <f t="shared" ref="N783" si="2645">D783*I780+F783*I783-E783*J780-G783*J783</f>
        <v>0</v>
      </c>
      <c r="O783" s="28">
        <f t="shared" ref="O783" si="2646">(D783*J780+E783*I780+F783*J783+G783*I783)</f>
        <v>-0.38660275069377537</v>
      </c>
      <c r="P783" s="26">
        <f t="shared" ref="P783" si="2647">D783*K780+F783*K783-E783*L780-G783*L783</f>
        <v>1</v>
      </c>
      <c r="Q783" s="27">
        <f t="shared" ref="Q783" si="2648">(D783*L780+E783*K780+F783*L783+G783*K783)</f>
        <v>0</v>
      </c>
      <c r="S783" s="24">
        <v>0</v>
      </c>
      <c r="T783" s="28">
        <v>0</v>
      </c>
      <c r="U783" s="26">
        <v>1</v>
      </c>
      <c r="V783" s="27">
        <v>0</v>
      </c>
      <c r="X783" s="24">
        <f t="shared" ref="X783" si="2649">N783*S780+P783*S783-O783*T780-Q783*T783</f>
        <v>0</v>
      </c>
      <c r="Y783" s="28">
        <f t="shared" ref="Y783" si="2650">(N783*T780+O783*S780+P783*T783+Q783*S783)</f>
        <v>-0.38660275069377537</v>
      </c>
      <c r="Z783" s="26">
        <f t="shared" ref="Z783" si="2651">N783*U780+P783*U783-O783*V780-Q783*V783</f>
        <v>-1.7832690485821536</v>
      </c>
      <c r="AA783" s="27">
        <f t="shared" ref="AA783" si="2652">(N783*V780+O783*U780+P783*V783+Q783*U783)</f>
        <v>0</v>
      </c>
      <c r="AB783" s="8"/>
      <c r="AC783" s="39">
        <f t="shared" ref="AC783" si="2653">(180/PI())*ATAN(-1*(($X$8*Y780+AA780+$X$8*Y783+AA783)/($X$8*X780+Z780+$X$8*X783+Z783)))</f>
        <v>55.822240210272163</v>
      </c>
      <c r="AE783" s="218">
        <f t="shared" ref="AE783" si="2654">20*LOG(((($X$8*X780+Z780-$X$8*Y783-Z783)^2+($X$8*Y780+AA780-$X$8*Y783-AA783)^2)/(($X$8*X780+Z780+$X$8*X783+Z783)^2+($X$8*Y780+AA780+$X$8*Y783+AA783)^2))^0.5)</f>
        <v>-0.43605105185809234</v>
      </c>
      <c r="AF783" s="9"/>
      <c r="AG783" s="29"/>
      <c r="AH783" s="29"/>
      <c r="AI783" s="29"/>
      <c r="AJ783" s="29"/>
    </row>
    <row r="784" spans="2:36" ht="18.649999999999999" customHeight="1">
      <c r="AE784" s="33"/>
    </row>
    <row r="785" spans="2:36" ht="18.649999999999999" customHeight="1" thickBot="1">
      <c r="E785" s="21" t="s">
        <v>0</v>
      </c>
      <c r="J785" s="21" t="s">
        <v>1</v>
      </c>
      <c r="O785" s="21" t="s">
        <v>2</v>
      </c>
      <c r="T785" s="21" t="s">
        <v>3</v>
      </c>
      <c r="Y785" s="21" t="s">
        <v>4</v>
      </c>
    </row>
    <row r="786" spans="2:36" ht="18.649999999999999" customHeight="1" thickBot="1">
      <c r="B786" s="20"/>
      <c r="D786" s="235" t="s">
        <v>6</v>
      </c>
      <c r="E786" s="236"/>
      <c r="F786" s="237" t="s">
        <v>7</v>
      </c>
      <c r="G786" s="238"/>
      <c r="I786" s="235" t="s">
        <v>8</v>
      </c>
      <c r="J786" s="236"/>
      <c r="K786" s="237" t="s">
        <v>9</v>
      </c>
      <c r="L786" s="238"/>
      <c r="N786" s="235" t="s">
        <v>10</v>
      </c>
      <c r="O786" s="236"/>
      <c r="P786" s="237" t="s">
        <v>11</v>
      </c>
      <c r="Q786" s="238"/>
      <c r="S786" s="235" t="s">
        <v>6</v>
      </c>
      <c r="T786" s="236"/>
      <c r="U786" s="237" t="s">
        <v>7</v>
      </c>
      <c r="V786" s="238"/>
      <c r="X786" s="235" t="s">
        <v>10</v>
      </c>
      <c r="Y786" s="236"/>
      <c r="Z786" s="237" t="s">
        <v>11</v>
      </c>
      <c r="AA786" s="238"/>
      <c r="AB786" s="4"/>
      <c r="AC786" s="212" t="s">
        <v>70</v>
      </c>
      <c r="AE786" s="213" t="s">
        <v>37</v>
      </c>
      <c r="AF786" s="9"/>
      <c r="AG786" s="29"/>
      <c r="AH786" s="29"/>
      <c r="AI786" s="29"/>
      <c r="AJ786" s="29"/>
    </row>
    <row r="787" spans="2:36" ht="18.649999999999999" customHeight="1" thickTop="1" thickBot="1">
      <c r="B787" s="40">
        <f t="shared" ref="B787" si="2655">B780+$E$5</f>
        <v>0.95449999999999402</v>
      </c>
      <c r="D787" s="24">
        <v>1</v>
      </c>
      <c r="E787" s="25">
        <v>0</v>
      </c>
      <c r="F787" s="26">
        <v>0</v>
      </c>
      <c r="G787" s="27">
        <f t="shared" ref="G787" si="2656">-1/($E$8*$B787)</f>
        <v>-7.195528410824422</v>
      </c>
      <c r="I787" s="24">
        <v>1</v>
      </c>
      <c r="J787" s="28">
        <v>0</v>
      </c>
      <c r="K787" s="26">
        <v>0</v>
      </c>
      <c r="L787" s="27">
        <v>0</v>
      </c>
      <c r="N787" s="24">
        <f t="shared" ref="N787" si="2657">D787*I787+F787*I790-E787*J787-G787*J790</f>
        <v>-1.774131365925931</v>
      </c>
      <c r="O787" s="28">
        <f t="shared" ref="O787" si="2658">(D787*J787+E787*I787+F787*J790+G787*I790)</f>
        <v>0</v>
      </c>
      <c r="P787" s="26">
        <f t="shared" ref="P787" si="2659">D787*K787+F787*K790-E787*L787-G787*L790</f>
        <v>0</v>
      </c>
      <c r="Q787" s="27">
        <f t="shared" ref="Q787" si="2660">(D787*L787+E787*K787+F787*L790+G787*K790)</f>
        <v>-7.195528410824422</v>
      </c>
      <c r="S787" s="24">
        <v>1</v>
      </c>
      <c r="T787" s="25">
        <v>0</v>
      </c>
      <c r="U787" s="26">
        <v>0</v>
      </c>
      <c r="V787" s="27">
        <f t="shared" ref="V787" si="2661">-1/($T$8*$B787)</f>
        <v>-7.195528410824422</v>
      </c>
      <c r="X787" s="24">
        <f t="shared" ref="X787" si="2662">N787*S787+P787*S790-O787*T787-Q787*T790</f>
        <v>-1.774131365925931</v>
      </c>
      <c r="Y787" s="28">
        <f t="shared" ref="Y787" si="2663">(N787*T787+O787*S787+P787*T790+Q787*S790)</f>
        <v>0</v>
      </c>
      <c r="Z787" s="26">
        <f t="shared" ref="Z787" si="2664">N787*U787+P787*U790-O787*V787-Q787*V790</f>
        <v>0</v>
      </c>
      <c r="AA787" s="27">
        <f t="shared" ref="AA787" si="2665">(N787*V787+O787*U787+P787*V790+Q787*U790)</f>
        <v>5.5702842372303527</v>
      </c>
      <c r="AB787" s="8"/>
      <c r="AC787" s="214">
        <f t="shared" ref="AC787" si="2666">20*LOG((2*$X$8)/(($X$8*X787+Z787+$Z$8*X790+Z790)^2+($X$8*Y787+AA787+$X$8*Y790+AA790)^2)^0.5)</f>
        <v>-9.9422681137105577</v>
      </c>
      <c r="AE787" s="215">
        <f t="shared" ref="AE787" si="2667">((X787^2+Y787^2)/(X790^2+Y790^2))^0.5</f>
        <v>4.6017332866260592</v>
      </c>
      <c r="AF787" s="9"/>
      <c r="AG787" s="29"/>
      <c r="AH787" s="29"/>
      <c r="AI787" s="29"/>
      <c r="AJ787" s="29"/>
    </row>
    <row r="788" spans="2:36" ht="18.649999999999999" customHeight="1" thickBot="1">
      <c r="D788" s="30"/>
      <c r="G788" s="31"/>
      <c r="I788" s="30"/>
      <c r="K788" s="239" t="s">
        <v>15</v>
      </c>
      <c r="L788" s="240"/>
      <c r="N788" s="30"/>
      <c r="P788" s="239" t="s">
        <v>17</v>
      </c>
      <c r="Q788" s="240"/>
      <c r="S788" s="30"/>
      <c r="V788" s="31"/>
      <c r="X788" s="30"/>
      <c r="AA788" s="31"/>
      <c r="AE788" s="216"/>
      <c r="AF788" s="9"/>
      <c r="AG788" s="29"/>
      <c r="AH788" s="29"/>
      <c r="AI788" s="29"/>
      <c r="AJ788" s="29"/>
    </row>
    <row r="789" spans="2:36" ht="18.649999999999999" customHeight="1" thickBot="1">
      <c r="D789" s="235" t="s">
        <v>12</v>
      </c>
      <c r="E789" s="236"/>
      <c r="F789" s="237" t="s">
        <v>13</v>
      </c>
      <c r="G789" s="238"/>
      <c r="I789" s="235" t="s">
        <v>14</v>
      </c>
      <c r="J789" s="236"/>
      <c r="K789" s="241"/>
      <c r="L789" s="242"/>
      <c r="N789" s="235" t="s">
        <v>16</v>
      </c>
      <c r="O789" s="236"/>
      <c r="P789" s="241"/>
      <c r="Q789" s="242"/>
      <c r="S789" s="235" t="s">
        <v>12</v>
      </c>
      <c r="T789" s="236"/>
      <c r="U789" s="237" t="s">
        <v>13</v>
      </c>
      <c r="V789" s="238"/>
      <c r="X789" s="235" t="s">
        <v>16</v>
      </c>
      <c r="Y789" s="236"/>
      <c r="Z789" s="237" t="s">
        <v>17</v>
      </c>
      <c r="AA789" s="238"/>
      <c r="AB789" s="4"/>
      <c r="AC789" s="37" t="s">
        <v>71</v>
      </c>
      <c r="AE789" s="217" t="s">
        <v>72</v>
      </c>
      <c r="AF789" s="9"/>
      <c r="AG789" s="29"/>
      <c r="AH789" s="29"/>
      <c r="AI789" s="29"/>
      <c r="AJ789" s="29"/>
    </row>
    <row r="790" spans="2:36" ht="18.649999999999999" customHeight="1" thickTop="1" thickBot="1">
      <c r="D790" s="24">
        <v>0</v>
      </c>
      <c r="E790" s="28">
        <v>0</v>
      </c>
      <c r="F790" s="26">
        <v>1</v>
      </c>
      <c r="G790" s="27">
        <v>0</v>
      </c>
      <c r="I790" s="24">
        <v>0</v>
      </c>
      <c r="J790" s="28">
        <f t="shared" ref="J790" si="2668">IF(0=(1-$J$8*$K$8*$B787^2),0,-1*(1-$J$8*$K$8*$B787^2)/($B787*$K$8))</f>
        <v>-0.38553546140582706</v>
      </c>
      <c r="K790" s="26">
        <v>1</v>
      </c>
      <c r="L790" s="27">
        <v>0</v>
      </c>
      <c r="N790" s="24">
        <f t="shared" ref="N790" si="2669">D790*I787+F790*I790-E790*J787-G790*J790</f>
        <v>0</v>
      </c>
      <c r="O790" s="28">
        <f t="shared" ref="O790" si="2670">(D790*J787+E790*I787+F790*J790+G790*I790)</f>
        <v>-0.38553546140582706</v>
      </c>
      <c r="P790" s="26">
        <f t="shared" ref="P790" si="2671">D790*K787+F790*K790-E790*L787-G790*L790</f>
        <v>1</v>
      </c>
      <c r="Q790" s="27">
        <f t="shared" ref="Q790" si="2672">(D790*L787+E790*K787+F790*L790+G790*K790)</f>
        <v>0</v>
      </c>
      <c r="S790" s="24">
        <v>0</v>
      </c>
      <c r="T790" s="28">
        <v>0</v>
      </c>
      <c r="U790" s="26">
        <v>1</v>
      </c>
      <c r="V790" s="27">
        <v>0</v>
      </c>
      <c r="X790" s="24">
        <f t="shared" ref="X790" si="2673">N790*S787+P790*S790-O790*T787-Q790*T790</f>
        <v>0</v>
      </c>
      <c r="Y790" s="28">
        <f t="shared" ref="Y790" si="2674">(N790*T787+O790*S787+P790*T790+Q790*S790)</f>
        <v>-0.38553546140582706</v>
      </c>
      <c r="Z790" s="26">
        <f t="shared" ref="Z790" si="2675">N790*U787+P790*U790-O790*V787-Q790*V790</f>
        <v>-1.774131365925931</v>
      </c>
      <c r="AA790" s="27">
        <f t="shared" ref="AA790" si="2676">(N790*V787+O790*U787+P790*V790+Q790*U790)</f>
        <v>0</v>
      </c>
      <c r="AB790" s="8"/>
      <c r="AC790" s="39">
        <f t="shared" ref="AC790" si="2677">(180/PI())*ATAN(-1*(($X$8*Y787+AA787+$X$8*Y790+AA790)/($X$8*X787+Z787+$X$8*X790+Z790)))</f>
        <v>55.613611146541743</v>
      </c>
      <c r="AE790" s="218">
        <f t="shared" ref="AE790" si="2678">20*LOG(((($X$8*X787+Z787-$X$8*Y790-Z790)^2+($X$8*Y787+AA787-$X$8*Y790-AA790)^2)/(($X$8*X787+Z787+$X$8*X790+Z790)^2+($X$8*Y787+AA787+$X$8*Y790+AA790)^2))^0.5)</f>
        <v>-0.44587695154303963</v>
      </c>
      <c r="AF790" s="9"/>
      <c r="AG790" s="29"/>
      <c r="AH790" s="29"/>
      <c r="AI790" s="29"/>
      <c r="AJ790" s="29"/>
    </row>
    <row r="791" spans="2:36" ht="18.649999999999999" customHeight="1">
      <c r="AE791" s="33"/>
    </row>
    <row r="792" spans="2:36" ht="18.649999999999999" customHeight="1" thickBot="1">
      <c r="E792" s="21" t="s">
        <v>0</v>
      </c>
      <c r="J792" s="21" t="s">
        <v>1</v>
      </c>
      <c r="O792" s="21" t="s">
        <v>2</v>
      </c>
      <c r="T792" s="21" t="s">
        <v>3</v>
      </c>
      <c r="Y792" s="21" t="s">
        <v>4</v>
      </c>
    </row>
    <row r="793" spans="2:36" ht="18.649999999999999" customHeight="1" thickBot="1">
      <c r="B793" s="20"/>
      <c r="D793" s="235" t="s">
        <v>6</v>
      </c>
      <c r="E793" s="236"/>
      <c r="F793" s="237" t="s">
        <v>7</v>
      </c>
      <c r="G793" s="238"/>
      <c r="I793" s="235" t="s">
        <v>8</v>
      </c>
      <c r="J793" s="236"/>
      <c r="K793" s="237" t="s">
        <v>9</v>
      </c>
      <c r="L793" s="238"/>
      <c r="N793" s="235" t="s">
        <v>10</v>
      </c>
      <c r="O793" s="236"/>
      <c r="P793" s="237" t="s">
        <v>11</v>
      </c>
      <c r="Q793" s="238"/>
      <c r="S793" s="235" t="s">
        <v>6</v>
      </c>
      <c r="T793" s="236"/>
      <c r="U793" s="237" t="s">
        <v>7</v>
      </c>
      <c r="V793" s="238"/>
      <c r="X793" s="235" t="s">
        <v>10</v>
      </c>
      <c r="Y793" s="236"/>
      <c r="Z793" s="237" t="s">
        <v>11</v>
      </c>
      <c r="AA793" s="238"/>
      <c r="AB793" s="4"/>
      <c r="AC793" s="212" t="s">
        <v>70</v>
      </c>
      <c r="AE793" s="213" t="s">
        <v>37</v>
      </c>
      <c r="AF793" s="9"/>
      <c r="AG793" s="29"/>
      <c r="AH793" s="29"/>
      <c r="AI793" s="29"/>
      <c r="AJ793" s="29"/>
    </row>
    <row r="794" spans="2:36" ht="18.649999999999999" customHeight="1" thickTop="1" thickBot="1">
      <c r="B794" s="40">
        <f t="shared" ref="B794" si="2679">B787+$E$5</f>
        <v>0.95499999999999396</v>
      </c>
      <c r="D794" s="24">
        <v>1</v>
      </c>
      <c r="E794" s="25">
        <v>0</v>
      </c>
      <c r="F794" s="26">
        <v>0</v>
      </c>
      <c r="G794" s="27">
        <f t="shared" ref="G794" si="2680">-1/($E$8*$B794)</f>
        <v>-7.1917611184627352</v>
      </c>
      <c r="I794" s="24">
        <v>1</v>
      </c>
      <c r="J794" s="28">
        <v>0</v>
      </c>
      <c r="K794" s="26">
        <v>0</v>
      </c>
      <c r="L794" s="27">
        <v>0</v>
      </c>
      <c r="N794" s="24">
        <f t="shared" ref="N794" si="2681">D794*I794+F794*I797-E794*J794-G794*J797</f>
        <v>-1.7650080318933465</v>
      </c>
      <c r="O794" s="28">
        <f t="shared" ref="O794" si="2682">(D794*J794+E794*I794+F794*J797+G794*I797)</f>
        <v>0</v>
      </c>
      <c r="P794" s="26">
        <f t="shared" ref="P794" si="2683">D794*K794+F794*K797-E794*L794-G794*L797</f>
        <v>0</v>
      </c>
      <c r="Q794" s="27">
        <f t="shared" ref="Q794" si="2684">(D794*L794+E794*K794+F794*L797+G794*K797)</f>
        <v>-7.1917611184627352</v>
      </c>
      <c r="S794" s="24">
        <v>1</v>
      </c>
      <c r="T794" s="25">
        <v>0</v>
      </c>
      <c r="U794" s="26">
        <v>0</v>
      </c>
      <c r="V794" s="27">
        <f t="shared" ref="V794" si="2685">-1/($T$8*$B794)</f>
        <v>-7.1917611184627352</v>
      </c>
      <c r="X794" s="24">
        <f t="shared" ref="X794" si="2686">N794*S794+P794*S797-O794*T794-Q794*T797</f>
        <v>-1.7650080318933465</v>
      </c>
      <c r="Y794" s="28">
        <f t="shared" ref="Y794" si="2687">(N794*T794+O794*S794+P794*T797+Q794*S797)</f>
        <v>0</v>
      </c>
      <c r="Z794" s="26">
        <f t="shared" ref="Z794" si="2688">N794*U794+P794*U797-O794*V794-Q794*V797</f>
        <v>0</v>
      </c>
      <c r="AA794" s="27">
        <f t="shared" ref="AA794" si="2689">(N794*V794+O794*U794+P794*V797+Q794*U797)</f>
        <v>5.5017550190822702</v>
      </c>
      <c r="AB794" s="8"/>
      <c r="AC794" s="214">
        <f t="shared" ref="AC794" si="2690">20*LOG((2*$X$8)/(($X$8*X794+Z794+$Z$8*X797+Z797)^2+($X$8*Y794+AA794+$X$8*Y797+AA797)^2)^0.5)</f>
        <v>-9.8506288977818741</v>
      </c>
      <c r="AE794" s="215">
        <f t="shared" ref="AE794" si="2691">((X794^2+Y794^2)/(X797^2+Y797^2))^0.5</f>
        <v>4.5907700777466047</v>
      </c>
      <c r="AF794" s="9"/>
      <c r="AG794" s="29"/>
      <c r="AH794" s="29"/>
      <c r="AI794" s="29"/>
      <c r="AJ794" s="29"/>
    </row>
    <row r="795" spans="2:36" ht="18.649999999999999" customHeight="1" thickBot="1">
      <c r="D795" s="30"/>
      <c r="G795" s="31"/>
      <c r="I795" s="30"/>
      <c r="K795" s="239" t="s">
        <v>15</v>
      </c>
      <c r="L795" s="240"/>
      <c r="N795" s="30"/>
      <c r="P795" s="239" t="s">
        <v>17</v>
      </c>
      <c r="Q795" s="240"/>
      <c r="S795" s="30"/>
      <c r="V795" s="31"/>
      <c r="X795" s="30"/>
      <c r="AA795" s="31"/>
      <c r="AE795" s="216"/>
      <c r="AF795" s="9"/>
      <c r="AG795" s="29"/>
      <c r="AH795" s="29"/>
      <c r="AI795" s="29"/>
      <c r="AJ795" s="29"/>
    </row>
    <row r="796" spans="2:36" ht="18.649999999999999" customHeight="1" thickBot="1">
      <c r="D796" s="235" t="s">
        <v>12</v>
      </c>
      <c r="E796" s="236"/>
      <c r="F796" s="237" t="s">
        <v>13</v>
      </c>
      <c r="G796" s="238"/>
      <c r="I796" s="235" t="s">
        <v>14</v>
      </c>
      <c r="J796" s="236"/>
      <c r="K796" s="241"/>
      <c r="L796" s="242"/>
      <c r="N796" s="235" t="s">
        <v>16</v>
      </c>
      <c r="O796" s="236"/>
      <c r="P796" s="241"/>
      <c r="Q796" s="242"/>
      <c r="S796" s="235" t="s">
        <v>12</v>
      </c>
      <c r="T796" s="236"/>
      <c r="U796" s="237" t="s">
        <v>13</v>
      </c>
      <c r="V796" s="238"/>
      <c r="X796" s="235" t="s">
        <v>16</v>
      </c>
      <c r="Y796" s="236"/>
      <c r="Z796" s="237" t="s">
        <v>17</v>
      </c>
      <c r="AA796" s="238"/>
      <c r="AB796" s="4"/>
      <c r="AC796" s="37" t="s">
        <v>71</v>
      </c>
      <c r="AE796" s="217" t="s">
        <v>72</v>
      </c>
      <c r="AF796" s="9"/>
      <c r="AG796" s="29"/>
      <c r="AH796" s="29"/>
      <c r="AI796" s="29"/>
      <c r="AJ796" s="29"/>
    </row>
    <row r="797" spans="2:36" ht="18.649999999999999" customHeight="1" thickTop="1" thickBot="1">
      <c r="D797" s="24">
        <v>0</v>
      </c>
      <c r="E797" s="28">
        <v>0</v>
      </c>
      <c r="F797" s="26">
        <v>1</v>
      </c>
      <c r="G797" s="27">
        <v>0</v>
      </c>
      <c r="I797" s="24">
        <v>0</v>
      </c>
      <c r="J797" s="28">
        <f t="shared" ref="J797" si="2692">IF(0=(1-$J$8*$K$8*$B794^2),0,-1*(1-$J$8*$K$8*$B794^2)/($B794*$K$8))</f>
        <v>-0.38446883681870359</v>
      </c>
      <c r="K797" s="26">
        <v>1</v>
      </c>
      <c r="L797" s="27">
        <v>0</v>
      </c>
      <c r="N797" s="24">
        <f t="shared" ref="N797" si="2693">D797*I794+F797*I797-E797*J794-G797*J797</f>
        <v>0</v>
      </c>
      <c r="O797" s="28">
        <f t="shared" ref="O797" si="2694">(D797*J794+E797*I794+F797*J797+G797*I797)</f>
        <v>-0.38446883681870359</v>
      </c>
      <c r="P797" s="26">
        <f t="shared" ref="P797" si="2695">D797*K794+F797*K797-E797*L794-G797*L797</f>
        <v>1</v>
      </c>
      <c r="Q797" s="27">
        <f t="shared" ref="Q797" si="2696">(D797*L794+E797*K794+F797*L797+G797*K797)</f>
        <v>0</v>
      </c>
      <c r="S797" s="24">
        <v>0</v>
      </c>
      <c r="T797" s="28">
        <v>0</v>
      </c>
      <c r="U797" s="26">
        <v>1</v>
      </c>
      <c r="V797" s="27">
        <v>0</v>
      </c>
      <c r="X797" s="24">
        <f t="shared" ref="X797" si="2697">N797*S794+P797*S797-O797*T794-Q797*T797</f>
        <v>0</v>
      </c>
      <c r="Y797" s="28">
        <f t="shared" ref="Y797" si="2698">(N797*T794+O797*S794+P797*T797+Q797*S797)</f>
        <v>-0.38446883681870359</v>
      </c>
      <c r="Z797" s="26">
        <f t="shared" ref="Z797" si="2699">N797*U794+P797*U797-O797*V794-Q797*V797</f>
        <v>-1.7650080318933465</v>
      </c>
      <c r="AA797" s="27">
        <f t="shared" ref="AA797" si="2700">(N797*V794+O797*U794+P797*V797+Q797*U797)</f>
        <v>0</v>
      </c>
      <c r="AB797" s="8"/>
      <c r="AC797" s="39">
        <f t="shared" ref="AC797" si="2701">(180/PI())*ATAN(-1*(($X$8*Y794+AA794+$X$8*Y797+AA797)/($X$8*X794+Z794+$X$8*X797+Z797)))</f>
        <v>55.401238191941985</v>
      </c>
      <c r="AE797" s="218">
        <f t="shared" ref="AE797" si="2702">20*LOG(((($X$8*X794+Z794-$X$8*Y797-Z797)^2+($X$8*Y794+AA794-$X$8*Y797-AA797)^2)/(($X$8*X794+Z794+$X$8*X797+Z797)^2+($X$8*Y794+AA794+$X$8*Y797+AA797)^2))^0.5)</f>
        <v>-0.45600453978908617</v>
      </c>
      <c r="AF797" s="9"/>
      <c r="AG797" s="29"/>
      <c r="AH797" s="29"/>
      <c r="AI797" s="29"/>
      <c r="AJ797" s="29"/>
    </row>
    <row r="798" spans="2:36" ht="18.649999999999999" customHeight="1">
      <c r="AE798" s="33"/>
    </row>
    <row r="799" spans="2:36" ht="18.649999999999999" customHeight="1" thickBot="1">
      <c r="E799" s="21" t="s">
        <v>0</v>
      </c>
      <c r="J799" s="21" t="s">
        <v>1</v>
      </c>
      <c r="O799" s="21" t="s">
        <v>2</v>
      </c>
      <c r="T799" s="21" t="s">
        <v>3</v>
      </c>
      <c r="Y799" s="21" t="s">
        <v>4</v>
      </c>
    </row>
    <row r="800" spans="2:36" ht="18.649999999999999" customHeight="1" thickBot="1">
      <c r="B800" s="20"/>
      <c r="D800" s="235" t="s">
        <v>6</v>
      </c>
      <c r="E800" s="236"/>
      <c r="F800" s="237" t="s">
        <v>7</v>
      </c>
      <c r="G800" s="238"/>
      <c r="I800" s="235" t="s">
        <v>8</v>
      </c>
      <c r="J800" s="236"/>
      <c r="K800" s="237" t="s">
        <v>9</v>
      </c>
      <c r="L800" s="238"/>
      <c r="N800" s="235" t="s">
        <v>10</v>
      </c>
      <c r="O800" s="236"/>
      <c r="P800" s="237" t="s">
        <v>11</v>
      </c>
      <c r="Q800" s="238"/>
      <c r="S800" s="235" t="s">
        <v>6</v>
      </c>
      <c r="T800" s="236"/>
      <c r="U800" s="237" t="s">
        <v>7</v>
      </c>
      <c r="V800" s="238"/>
      <c r="X800" s="235" t="s">
        <v>10</v>
      </c>
      <c r="Y800" s="236"/>
      <c r="Z800" s="237" t="s">
        <v>11</v>
      </c>
      <c r="AA800" s="238"/>
      <c r="AB800" s="4"/>
      <c r="AC800" s="212" t="s">
        <v>70</v>
      </c>
      <c r="AE800" s="213" t="s">
        <v>37</v>
      </c>
      <c r="AF800" s="9"/>
      <c r="AG800" s="29"/>
      <c r="AH800" s="29"/>
      <c r="AI800" s="29"/>
      <c r="AJ800" s="29"/>
    </row>
    <row r="801" spans="2:36" ht="18.649999999999999" customHeight="1" thickTop="1" thickBot="1">
      <c r="B801" s="40">
        <f t="shared" ref="B801" si="2703">B794+$E$5</f>
        <v>0.95549999999999391</v>
      </c>
      <c r="D801" s="24">
        <v>1</v>
      </c>
      <c r="E801" s="25">
        <v>0</v>
      </c>
      <c r="F801" s="26">
        <v>0</v>
      </c>
      <c r="G801" s="27">
        <f t="shared" ref="G801" si="2704">-1/($E$8*$B801)</f>
        <v>-7.1879977688455376</v>
      </c>
      <c r="I801" s="24">
        <v>1</v>
      </c>
      <c r="J801" s="28">
        <v>0</v>
      </c>
      <c r="K801" s="26">
        <v>0</v>
      </c>
      <c r="L801" s="27">
        <v>0</v>
      </c>
      <c r="N801" s="24">
        <f t="shared" ref="N801" si="2705">D801*I801+F801*I804-E801*J801-G801*J804</f>
        <v>-1.7558990164585127</v>
      </c>
      <c r="O801" s="28">
        <f t="shared" ref="O801" si="2706">(D801*J801+E801*I801+F801*J804+G801*I804)</f>
        <v>0</v>
      </c>
      <c r="P801" s="26">
        <f t="shared" ref="P801" si="2707">D801*K801+F801*K804-E801*L801-G801*L804</f>
        <v>0</v>
      </c>
      <c r="Q801" s="27">
        <f t="shared" ref="Q801" si="2708">(D801*L801+E801*K801+F801*L804+G801*K804)</f>
        <v>-7.1879977688455376</v>
      </c>
      <c r="S801" s="24">
        <v>1</v>
      </c>
      <c r="T801" s="25">
        <v>0</v>
      </c>
      <c r="U801" s="26">
        <v>0</v>
      </c>
      <c r="V801" s="27">
        <f t="shared" ref="V801" si="2709">-1/($T$8*$B801)</f>
        <v>-7.1879977688455376</v>
      </c>
      <c r="X801" s="24">
        <f t="shared" ref="X801" si="2710">N801*S801+P801*S804-O801*T801-Q801*T804</f>
        <v>-1.7558990164585127</v>
      </c>
      <c r="Y801" s="28">
        <f t="shared" ref="Y801" si="2711">(N801*T801+O801*S801+P801*T804+Q801*S804)</f>
        <v>0</v>
      </c>
      <c r="Z801" s="26">
        <f t="shared" ref="Z801" si="2712">N801*U801+P801*U804-O801*V801-Q801*V804</f>
        <v>0</v>
      </c>
      <c r="AA801" s="27">
        <f t="shared" ref="AA801" si="2713">(N801*V801+O801*U801+P801*V804+Q801*U804)</f>
        <v>5.4334004437763248</v>
      </c>
      <c r="AB801" s="8"/>
      <c r="AC801" s="214">
        <f t="shared" ref="AC801" si="2714">20*LOG((2*$X$8)/(($X$8*X801+Z801+$Z$8*X804+Z804)^2+($X$8*Y801+AA801+$X$8*Y804+AA804)^2)^0.5)</f>
        <v>-9.7583605256605992</v>
      </c>
      <c r="AE801" s="215">
        <f t="shared" ref="AE801" si="2715">((X801^2+Y801^2)/(X804^2+Y804^2))^0.5</f>
        <v>4.579775288298146</v>
      </c>
      <c r="AF801" s="9"/>
      <c r="AG801" s="29"/>
      <c r="AH801" s="29"/>
      <c r="AI801" s="29"/>
      <c r="AJ801" s="29"/>
    </row>
    <row r="802" spans="2:36" ht="18.649999999999999" customHeight="1" thickBot="1">
      <c r="D802" s="30"/>
      <c r="G802" s="31"/>
      <c r="I802" s="30"/>
      <c r="K802" s="239" t="s">
        <v>15</v>
      </c>
      <c r="L802" s="240"/>
      <c r="N802" s="30"/>
      <c r="P802" s="239" t="s">
        <v>17</v>
      </c>
      <c r="Q802" s="240"/>
      <c r="S802" s="30"/>
      <c r="V802" s="31"/>
      <c r="X802" s="30"/>
      <c r="AA802" s="31"/>
      <c r="AE802" s="216"/>
      <c r="AF802" s="9"/>
      <c r="AG802" s="29"/>
      <c r="AH802" s="29"/>
      <c r="AI802" s="29"/>
      <c r="AJ802" s="29"/>
    </row>
    <row r="803" spans="2:36" ht="18.649999999999999" customHeight="1" thickBot="1">
      <c r="D803" s="235" t="s">
        <v>12</v>
      </c>
      <c r="E803" s="236"/>
      <c r="F803" s="237" t="s">
        <v>13</v>
      </c>
      <c r="G803" s="238"/>
      <c r="I803" s="235" t="s">
        <v>14</v>
      </c>
      <c r="J803" s="236"/>
      <c r="K803" s="241"/>
      <c r="L803" s="242"/>
      <c r="N803" s="235" t="s">
        <v>16</v>
      </c>
      <c r="O803" s="236"/>
      <c r="P803" s="241"/>
      <c r="Q803" s="242"/>
      <c r="S803" s="235" t="s">
        <v>12</v>
      </c>
      <c r="T803" s="236"/>
      <c r="U803" s="237" t="s">
        <v>13</v>
      </c>
      <c r="V803" s="238"/>
      <c r="X803" s="235" t="s">
        <v>16</v>
      </c>
      <c r="Y803" s="236"/>
      <c r="Z803" s="237" t="s">
        <v>17</v>
      </c>
      <c r="AA803" s="238"/>
      <c r="AB803" s="4"/>
      <c r="AC803" s="37" t="s">
        <v>71</v>
      </c>
      <c r="AE803" s="217" t="s">
        <v>72</v>
      </c>
      <c r="AF803" s="9"/>
      <c r="AG803" s="29"/>
      <c r="AH803" s="29"/>
      <c r="AI803" s="29"/>
      <c r="AJ803" s="29"/>
    </row>
    <row r="804" spans="2:36" ht="18.649999999999999" customHeight="1" thickTop="1" thickBot="1">
      <c r="D804" s="24">
        <v>0</v>
      </c>
      <c r="E804" s="28">
        <v>0</v>
      </c>
      <c r="F804" s="26">
        <v>1</v>
      </c>
      <c r="G804" s="27">
        <v>0</v>
      </c>
      <c r="I804" s="24">
        <v>0</v>
      </c>
      <c r="J804" s="28">
        <f t="shared" ref="J804" si="2716">IF(0=(1-$J$8*$K$8*$B801^2),0,-1*(1-$J$8*$K$8*$B801^2)/($B801*$K$8))</f>
        <v>-0.38340287588891903</v>
      </c>
      <c r="K804" s="26">
        <v>1</v>
      </c>
      <c r="L804" s="27">
        <v>0</v>
      </c>
      <c r="N804" s="24">
        <f t="shared" ref="N804" si="2717">D804*I801+F804*I804-E804*J801-G804*J804</f>
        <v>0</v>
      </c>
      <c r="O804" s="28">
        <f t="shared" ref="O804" si="2718">(D804*J801+E804*I801+F804*J804+G804*I804)</f>
        <v>-0.38340287588891903</v>
      </c>
      <c r="P804" s="26">
        <f t="shared" ref="P804" si="2719">D804*K801+F804*K804-E804*L801-G804*L804</f>
        <v>1</v>
      </c>
      <c r="Q804" s="27">
        <f t="shared" ref="Q804" si="2720">(D804*L801+E804*K801+F804*L804+G804*K804)</f>
        <v>0</v>
      </c>
      <c r="S804" s="24">
        <v>0</v>
      </c>
      <c r="T804" s="28">
        <v>0</v>
      </c>
      <c r="U804" s="26">
        <v>1</v>
      </c>
      <c r="V804" s="27">
        <v>0</v>
      </c>
      <c r="X804" s="24">
        <f t="shared" ref="X804" si="2721">N804*S801+P804*S804-O804*T801-Q804*T804</f>
        <v>0</v>
      </c>
      <c r="Y804" s="28">
        <f t="shared" ref="Y804" si="2722">(N804*T801+O804*S801+P804*T804+Q804*S804)</f>
        <v>-0.38340287588891903</v>
      </c>
      <c r="Z804" s="26">
        <f t="shared" ref="Z804" si="2723">N804*U801+P804*U804-O804*V801-Q804*V804</f>
        <v>-1.7558990164585127</v>
      </c>
      <c r="AA804" s="27">
        <f t="shared" ref="AA804" si="2724">(N804*V801+O804*U801+P804*V804+Q804*U804)</f>
        <v>0</v>
      </c>
      <c r="AB804" s="8"/>
      <c r="AC804" s="39">
        <f t="shared" ref="AC804" si="2725">(180/PI())*ATAN(-1*(($X$8*Y801+AA801+$X$8*Y804+AA804)/($X$8*X801+Z801+$X$8*X804+Z804)))</f>
        <v>55.185021311617113</v>
      </c>
      <c r="AE804" s="218">
        <f t="shared" ref="AE804" si="2726">20*LOG(((($X$8*X801+Z801-$X$8*Y804-Z804)^2+($X$8*Y801+AA801-$X$8*Y804-AA804)^2)/(($X$8*X801+Z801+$X$8*X804+Z804)^2+($X$8*Y801+AA801+$X$8*Y804+AA804)^2))^0.5)</f>
        <v>-0.46644569897317534</v>
      </c>
      <c r="AF804" s="9"/>
      <c r="AG804" s="29"/>
      <c r="AH804" s="29"/>
      <c r="AI804" s="29"/>
      <c r="AJ804" s="29"/>
    </row>
    <row r="805" spans="2:36" ht="18.649999999999999" customHeight="1">
      <c r="AE805" s="33"/>
    </row>
    <row r="806" spans="2:36" ht="18.649999999999999" customHeight="1" thickBot="1">
      <c r="E806" s="21" t="s">
        <v>0</v>
      </c>
      <c r="J806" s="21" t="s">
        <v>1</v>
      </c>
      <c r="O806" s="21" t="s">
        <v>2</v>
      </c>
      <c r="T806" s="21" t="s">
        <v>3</v>
      </c>
      <c r="Y806" s="21" t="s">
        <v>4</v>
      </c>
    </row>
    <row r="807" spans="2:36" ht="18.649999999999999" customHeight="1" thickBot="1">
      <c r="B807" s="20"/>
      <c r="D807" s="235" t="s">
        <v>6</v>
      </c>
      <c r="E807" s="236"/>
      <c r="F807" s="237" t="s">
        <v>7</v>
      </c>
      <c r="G807" s="238"/>
      <c r="I807" s="235" t="s">
        <v>8</v>
      </c>
      <c r="J807" s="236"/>
      <c r="K807" s="237" t="s">
        <v>9</v>
      </c>
      <c r="L807" s="238"/>
      <c r="N807" s="235" t="s">
        <v>10</v>
      </c>
      <c r="O807" s="236"/>
      <c r="P807" s="237" t="s">
        <v>11</v>
      </c>
      <c r="Q807" s="238"/>
      <c r="S807" s="235" t="s">
        <v>6</v>
      </c>
      <c r="T807" s="236"/>
      <c r="U807" s="237" t="s">
        <v>7</v>
      </c>
      <c r="V807" s="238"/>
      <c r="X807" s="235" t="s">
        <v>10</v>
      </c>
      <c r="Y807" s="236"/>
      <c r="Z807" s="237" t="s">
        <v>11</v>
      </c>
      <c r="AA807" s="238"/>
      <c r="AB807" s="4"/>
      <c r="AC807" s="212" t="s">
        <v>70</v>
      </c>
      <c r="AE807" s="213" t="s">
        <v>37</v>
      </c>
      <c r="AF807" s="9"/>
      <c r="AG807" s="29"/>
      <c r="AH807" s="29"/>
      <c r="AI807" s="29"/>
      <c r="AJ807" s="29"/>
    </row>
    <row r="808" spans="2:36" ht="18.649999999999999" customHeight="1" thickTop="1" thickBot="1">
      <c r="B808" s="40">
        <f t="shared" ref="B808" si="2727">B801+$E$5</f>
        <v>0.95599999999999385</v>
      </c>
      <c r="D808" s="24">
        <v>1</v>
      </c>
      <c r="E808" s="25">
        <v>0</v>
      </c>
      <c r="F808" s="26">
        <v>0</v>
      </c>
      <c r="G808" s="27">
        <f t="shared" ref="G808" si="2728">-1/($E$8*$B808)</f>
        <v>-7.184238355786519</v>
      </c>
      <c r="I808" s="24">
        <v>1</v>
      </c>
      <c r="J808" s="28">
        <v>0</v>
      </c>
      <c r="K808" s="26">
        <v>0</v>
      </c>
      <c r="L808" s="27">
        <v>0</v>
      </c>
      <c r="N808" s="24">
        <f t="shared" ref="N808" si="2729">D808*I808+F808*I811-E808*J808-G808*J811</f>
        <v>-1.7468042896740386</v>
      </c>
      <c r="O808" s="28">
        <f t="shared" ref="O808" si="2730">(D808*J808+E808*I808+F808*J811+G808*I811)</f>
        <v>0</v>
      </c>
      <c r="P808" s="26">
        <f t="shared" ref="P808" si="2731">D808*K808+F808*K811-E808*L808-G808*L811</f>
        <v>0</v>
      </c>
      <c r="Q808" s="27">
        <f t="shared" ref="Q808" si="2732">(D808*L808+E808*K808+F808*L811+G808*K811)</f>
        <v>-7.184238355786519</v>
      </c>
      <c r="S808" s="24">
        <v>1</v>
      </c>
      <c r="T808" s="25">
        <v>0</v>
      </c>
      <c r="U808" s="26">
        <v>0</v>
      </c>
      <c r="V808" s="27">
        <f t="shared" ref="V808" si="2733">-1/($T$8*$B808)</f>
        <v>-7.184238355786519</v>
      </c>
      <c r="X808" s="24">
        <f t="shared" ref="X808" si="2734">N808*S808+P808*S811-O808*T808-Q808*T811</f>
        <v>-1.7468042896740386</v>
      </c>
      <c r="Y808" s="28">
        <f t="shared" ref="Y808" si="2735">(N808*T808+O808*S808+P808*T811+Q808*S811)</f>
        <v>0</v>
      </c>
      <c r="Z808" s="26">
        <f t="shared" ref="Z808" si="2736">N808*U808+P808*U811-O808*V808-Q808*V811</f>
        <v>0</v>
      </c>
      <c r="AA808" s="27">
        <f t="shared" ref="AA808" si="2737">(N808*V808+O808*U808+P808*V811+Q808*U811)</f>
        <v>5.3652200221421342</v>
      </c>
      <c r="AB808" s="8"/>
      <c r="AC808" s="214">
        <f t="shared" ref="AC808" si="2738">20*LOG((2*$X$8)/(($X$8*X808+Z808+$Z$8*X811+Z811)^2+($X$8*Y808+AA808+$X$8*Y811+AA811)^2)^0.5)</f>
        <v>-9.665455369730612</v>
      </c>
      <c r="AE808" s="215">
        <f t="shared" ref="AE808" si="2739">((X808^2+Y808^2)/(X811^2+Y811^2))^0.5</f>
        <v>4.568748645509757</v>
      </c>
      <c r="AF808" s="9"/>
      <c r="AG808" s="29"/>
      <c r="AH808" s="29"/>
      <c r="AI808" s="29"/>
      <c r="AJ808" s="29"/>
    </row>
    <row r="809" spans="2:36" ht="18.649999999999999" customHeight="1" thickBot="1">
      <c r="D809" s="30"/>
      <c r="G809" s="31"/>
      <c r="I809" s="30"/>
      <c r="K809" s="239" t="s">
        <v>15</v>
      </c>
      <c r="L809" s="240"/>
      <c r="N809" s="30"/>
      <c r="P809" s="239" t="s">
        <v>17</v>
      </c>
      <c r="Q809" s="240"/>
      <c r="S809" s="30"/>
      <c r="V809" s="31"/>
      <c r="X809" s="30"/>
      <c r="AA809" s="31"/>
      <c r="AE809" s="216"/>
      <c r="AF809" s="9"/>
      <c r="AG809" s="29"/>
      <c r="AH809" s="29"/>
      <c r="AI809" s="29"/>
      <c r="AJ809" s="29"/>
    </row>
    <row r="810" spans="2:36" ht="18.649999999999999" customHeight="1" thickBot="1">
      <c r="D810" s="235" t="s">
        <v>12</v>
      </c>
      <c r="E810" s="236"/>
      <c r="F810" s="237" t="s">
        <v>13</v>
      </c>
      <c r="G810" s="238"/>
      <c r="I810" s="235" t="s">
        <v>14</v>
      </c>
      <c r="J810" s="236"/>
      <c r="K810" s="241"/>
      <c r="L810" s="242"/>
      <c r="N810" s="235" t="s">
        <v>16</v>
      </c>
      <c r="O810" s="236"/>
      <c r="P810" s="241"/>
      <c r="Q810" s="242"/>
      <c r="S810" s="235" t="s">
        <v>12</v>
      </c>
      <c r="T810" s="236"/>
      <c r="U810" s="237" t="s">
        <v>13</v>
      </c>
      <c r="V810" s="238"/>
      <c r="X810" s="235" t="s">
        <v>16</v>
      </c>
      <c r="Y810" s="236"/>
      <c r="Z810" s="237" t="s">
        <v>17</v>
      </c>
      <c r="AA810" s="238"/>
      <c r="AB810" s="4"/>
      <c r="AC810" s="37" t="s">
        <v>71</v>
      </c>
      <c r="AE810" s="217" t="s">
        <v>72</v>
      </c>
      <c r="AF810" s="9"/>
      <c r="AG810" s="29"/>
      <c r="AH810" s="29"/>
      <c r="AI810" s="29"/>
      <c r="AJ810" s="29"/>
    </row>
    <row r="811" spans="2:36" ht="18.649999999999999" customHeight="1" thickTop="1" thickBot="1">
      <c r="D811" s="24">
        <v>0</v>
      </c>
      <c r="E811" s="28">
        <v>0</v>
      </c>
      <c r="F811" s="26">
        <v>1</v>
      </c>
      <c r="G811" s="27">
        <v>0</v>
      </c>
      <c r="I811" s="24">
        <v>0</v>
      </c>
      <c r="J811" s="28">
        <f t="shared" ref="J811" si="2740">IF(0=(1-$J$8*$K$8*$B808^2),0,-1*(1-$J$8*$K$8*$B808^2)/($B808*$K$8))</f>
        <v>-0.38233757757516978</v>
      </c>
      <c r="K811" s="26">
        <v>1</v>
      </c>
      <c r="L811" s="27">
        <v>0</v>
      </c>
      <c r="N811" s="24">
        <f t="shared" ref="N811" si="2741">D811*I808+F811*I811-E811*J808-G811*J811</f>
        <v>0</v>
      </c>
      <c r="O811" s="28">
        <f t="shared" ref="O811" si="2742">(D811*J808+E811*I808+F811*J811+G811*I811)</f>
        <v>-0.38233757757516978</v>
      </c>
      <c r="P811" s="26">
        <f t="shared" ref="P811" si="2743">D811*K808+F811*K811-E811*L808-G811*L811</f>
        <v>1</v>
      </c>
      <c r="Q811" s="27">
        <f t="shared" ref="Q811" si="2744">(D811*L808+E811*K808+F811*L811+G811*K811)</f>
        <v>0</v>
      </c>
      <c r="S811" s="24">
        <v>0</v>
      </c>
      <c r="T811" s="28">
        <v>0</v>
      </c>
      <c r="U811" s="26">
        <v>1</v>
      </c>
      <c r="V811" s="27">
        <v>0</v>
      </c>
      <c r="X811" s="24">
        <f t="shared" ref="X811" si="2745">N811*S808+P811*S811-O811*T808-Q811*T811</f>
        <v>0</v>
      </c>
      <c r="Y811" s="28">
        <f t="shared" ref="Y811" si="2746">(N811*T808+O811*S808+P811*T811+Q811*S811)</f>
        <v>-0.38233757757516978</v>
      </c>
      <c r="Z811" s="26">
        <f t="shared" ref="Z811" si="2747">N811*U808+P811*U811-O811*V808-Q811*V811</f>
        <v>-1.7468042896740386</v>
      </c>
      <c r="AA811" s="27">
        <f t="shared" ref="AA811" si="2748">(N811*V808+O811*U808+P811*V811+Q811*U811)</f>
        <v>0</v>
      </c>
      <c r="AB811" s="8"/>
      <c r="AC811" s="39">
        <f t="shared" ref="AC811" si="2749">(180/PI())*ATAN(-1*(($X$8*Y808+AA808+$X$8*Y811+AA811)/($X$8*X808+Z808+$X$8*X811+Z811)))</f>
        <v>54.964857093455585</v>
      </c>
      <c r="AE811" s="218">
        <f t="shared" ref="AE811" si="2750">20*LOG(((($X$8*X808+Z808-$X$8*Y811-Z811)^2+($X$8*Y808+AA808-$X$8*Y811-AA811)^2)/(($X$8*X808+Z808+$X$8*X811+Z811)^2+($X$8*Y808+AA808+$X$8*Y811+AA811)^2))^0.5)</f>
        <v>-0.47721288214210944</v>
      </c>
      <c r="AF811" s="9"/>
      <c r="AG811" s="29"/>
      <c r="AH811" s="29"/>
      <c r="AI811" s="29"/>
      <c r="AJ811" s="29"/>
    </row>
    <row r="812" spans="2:36" ht="18.649999999999999" customHeight="1">
      <c r="AE812" s="33"/>
    </row>
    <row r="813" spans="2:36" ht="18.649999999999999" customHeight="1" thickBot="1">
      <c r="E813" s="21" t="s">
        <v>0</v>
      </c>
      <c r="J813" s="21" t="s">
        <v>1</v>
      </c>
      <c r="O813" s="21" t="s">
        <v>2</v>
      </c>
      <c r="T813" s="21" t="s">
        <v>3</v>
      </c>
      <c r="Y813" s="21" t="s">
        <v>4</v>
      </c>
    </row>
    <row r="814" spans="2:36" ht="18.649999999999999" customHeight="1" thickBot="1">
      <c r="B814" s="20"/>
      <c r="D814" s="235" t="s">
        <v>6</v>
      </c>
      <c r="E814" s="236"/>
      <c r="F814" s="237" t="s">
        <v>7</v>
      </c>
      <c r="G814" s="238"/>
      <c r="I814" s="235" t="s">
        <v>8</v>
      </c>
      <c r="J814" s="236"/>
      <c r="K814" s="237" t="s">
        <v>9</v>
      </c>
      <c r="L814" s="238"/>
      <c r="N814" s="235" t="s">
        <v>10</v>
      </c>
      <c r="O814" s="236"/>
      <c r="P814" s="237" t="s">
        <v>11</v>
      </c>
      <c r="Q814" s="238"/>
      <c r="S814" s="235" t="s">
        <v>6</v>
      </c>
      <c r="T814" s="236"/>
      <c r="U814" s="237" t="s">
        <v>7</v>
      </c>
      <c r="V814" s="238"/>
      <c r="X814" s="235" t="s">
        <v>10</v>
      </c>
      <c r="Y814" s="236"/>
      <c r="Z814" s="237" t="s">
        <v>11</v>
      </c>
      <c r="AA814" s="238"/>
      <c r="AB814" s="4"/>
      <c r="AC814" s="212" t="s">
        <v>70</v>
      </c>
      <c r="AE814" s="213" t="s">
        <v>37</v>
      </c>
      <c r="AF814" s="9"/>
      <c r="AG814" s="29"/>
      <c r="AH814" s="29"/>
      <c r="AI814" s="29"/>
      <c r="AJ814" s="29"/>
    </row>
    <row r="815" spans="2:36" ht="18.649999999999999" customHeight="1" thickTop="1" thickBot="1">
      <c r="B815" s="40">
        <f t="shared" ref="B815" si="2751">B808+$E$5</f>
        <v>0.9564999999999938</v>
      </c>
      <c r="D815" s="24">
        <v>1</v>
      </c>
      <c r="E815" s="25">
        <v>0</v>
      </c>
      <c r="F815" s="26">
        <v>0</v>
      </c>
      <c r="G815" s="27">
        <f t="shared" ref="G815" si="2752">-1/($E$8*$B815)</f>
        <v>-7.1804828731122976</v>
      </c>
      <c r="I815" s="24">
        <v>1</v>
      </c>
      <c r="J815" s="28">
        <v>0</v>
      </c>
      <c r="K815" s="26">
        <v>0</v>
      </c>
      <c r="L815" s="27">
        <v>0</v>
      </c>
      <c r="N815" s="24">
        <f t="shared" ref="N815" si="2753">D815*I815+F815*I818-E815*J815-G815*J818</f>
        <v>-1.7377238216707838</v>
      </c>
      <c r="O815" s="28">
        <f t="shared" ref="O815" si="2754">(D815*J815+E815*I815+F815*J818+G815*I818)</f>
        <v>0</v>
      </c>
      <c r="P815" s="26">
        <f t="shared" ref="P815" si="2755">D815*K815+F815*K818-E815*L815-G815*L818</f>
        <v>0</v>
      </c>
      <c r="Q815" s="27">
        <f t="shared" ref="Q815" si="2756">(D815*L815+E815*K815+F815*L818+G815*K818)</f>
        <v>-7.1804828731122976</v>
      </c>
      <c r="S815" s="24">
        <v>1</v>
      </c>
      <c r="T815" s="25">
        <v>0</v>
      </c>
      <c r="U815" s="26">
        <v>0</v>
      </c>
      <c r="V815" s="27">
        <f t="shared" ref="V815" si="2757">-1/($T$8*$B815)</f>
        <v>-7.1804828731122976</v>
      </c>
      <c r="X815" s="24">
        <f t="shared" ref="X815" si="2758">N815*S815+P815*S818-O815*T815-Q815*T818</f>
        <v>-1.7377238216707838</v>
      </c>
      <c r="Y815" s="28">
        <f t="shared" ref="Y815" si="2759">(N815*T815+O815*S815+P815*T818+Q815*S818)</f>
        <v>0</v>
      </c>
      <c r="Z815" s="26">
        <f t="shared" ref="Z815" si="2760">N815*U815+P815*U818-O815*V815-Q815*V818</f>
        <v>0</v>
      </c>
      <c r="AA815" s="27">
        <f t="shared" ref="AA815" si="2761">(N815*V815+O815*U815+P815*V818+Q815*U818)</f>
        <v>5.2972132665940128</v>
      </c>
      <c r="AB815" s="8"/>
      <c r="AC815" s="214">
        <f t="shared" ref="AC815" si="2762">20*LOG((2*$X$8)/(($X$8*X815+Z815+$Z$8*X818+Z818)^2+($X$8*Y815+AA815+$X$8*Y818+AA818)^2)^0.5)</f>
        <v>-9.5719057638744758</v>
      </c>
      <c r="AE815" s="215">
        <f t="shared" ref="AE815" si="2763">((X815^2+Y815^2)/(X818^2+Y818^2))^0.5</f>
        <v>4.5576898739520759</v>
      </c>
      <c r="AF815" s="9"/>
      <c r="AG815" s="29"/>
      <c r="AH815" s="29"/>
      <c r="AI815" s="29"/>
      <c r="AJ815" s="29"/>
    </row>
    <row r="816" spans="2:36" ht="18.649999999999999" customHeight="1" thickBot="1">
      <c r="D816" s="30"/>
      <c r="G816" s="31"/>
      <c r="I816" s="30"/>
      <c r="K816" s="239" t="s">
        <v>15</v>
      </c>
      <c r="L816" s="240"/>
      <c r="N816" s="30"/>
      <c r="P816" s="239" t="s">
        <v>17</v>
      </c>
      <c r="Q816" s="240"/>
      <c r="S816" s="30"/>
      <c r="V816" s="31"/>
      <c r="X816" s="30"/>
      <c r="AA816" s="31"/>
      <c r="AE816" s="216"/>
      <c r="AF816" s="9"/>
      <c r="AG816" s="29"/>
      <c r="AH816" s="29"/>
      <c r="AI816" s="29"/>
      <c r="AJ816" s="29"/>
    </row>
    <row r="817" spans="2:36" ht="18.649999999999999" customHeight="1" thickBot="1">
      <c r="D817" s="235" t="s">
        <v>12</v>
      </c>
      <c r="E817" s="236"/>
      <c r="F817" s="237" t="s">
        <v>13</v>
      </c>
      <c r="G817" s="238"/>
      <c r="I817" s="235" t="s">
        <v>14</v>
      </c>
      <c r="J817" s="236"/>
      <c r="K817" s="241"/>
      <c r="L817" s="242"/>
      <c r="N817" s="235" t="s">
        <v>16</v>
      </c>
      <c r="O817" s="236"/>
      <c r="P817" s="241"/>
      <c r="Q817" s="242"/>
      <c r="S817" s="235" t="s">
        <v>12</v>
      </c>
      <c r="T817" s="236"/>
      <c r="U817" s="237" t="s">
        <v>13</v>
      </c>
      <c r="V817" s="238"/>
      <c r="X817" s="235" t="s">
        <v>16</v>
      </c>
      <c r="Y817" s="236"/>
      <c r="Z817" s="237" t="s">
        <v>17</v>
      </c>
      <c r="AA817" s="238"/>
      <c r="AB817" s="4"/>
      <c r="AC817" s="37" t="s">
        <v>71</v>
      </c>
      <c r="AE817" s="217" t="s">
        <v>72</v>
      </c>
      <c r="AF817" s="9"/>
      <c r="AG817" s="29"/>
      <c r="AH817" s="29"/>
      <c r="AI817" s="29"/>
      <c r="AJ817" s="29"/>
    </row>
    <row r="818" spans="2:36" ht="18.649999999999999" customHeight="1" thickTop="1" thickBot="1">
      <c r="D818" s="24">
        <v>0</v>
      </c>
      <c r="E818" s="28">
        <v>0</v>
      </c>
      <c r="F818" s="26">
        <v>1</v>
      </c>
      <c r="G818" s="27">
        <v>0</v>
      </c>
      <c r="I818" s="24">
        <v>0</v>
      </c>
      <c r="J818" s="28">
        <f t="shared" ref="J818" si="2764">IF(0=(1-$J$8*$K$8*$B815^2),0,-1*(1-$J$8*$K$8*$B815^2)/($B815*$K$8))</f>
        <v>-0.38127294083832958</v>
      </c>
      <c r="K818" s="26">
        <v>1</v>
      </c>
      <c r="L818" s="27">
        <v>0</v>
      </c>
      <c r="N818" s="24">
        <f t="shared" ref="N818" si="2765">D818*I815+F818*I818-E818*J815-G818*J818</f>
        <v>0</v>
      </c>
      <c r="O818" s="28">
        <f t="shared" ref="O818" si="2766">(D818*J815+E818*I815+F818*J818+G818*I818)</f>
        <v>-0.38127294083832958</v>
      </c>
      <c r="P818" s="26">
        <f t="shared" ref="P818" si="2767">D818*K815+F818*K818-E818*L815-G818*L818</f>
        <v>1</v>
      </c>
      <c r="Q818" s="27">
        <f t="shared" ref="Q818" si="2768">(D818*L815+E818*K815+F818*L818+G818*K818)</f>
        <v>0</v>
      </c>
      <c r="S818" s="24">
        <v>0</v>
      </c>
      <c r="T818" s="28">
        <v>0</v>
      </c>
      <c r="U818" s="26">
        <v>1</v>
      </c>
      <c r="V818" s="27">
        <v>0</v>
      </c>
      <c r="X818" s="24">
        <f t="shared" ref="X818" si="2769">N818*S815+P818*S818-O818*T815-Q818*T818</f>
        <v>0</v>
      </c>
      <c r="Y818" s="28">
        <f t="shared" ref="Y818" si="2770">(N818*T815+O818*S815+P818*T818+Q818*S818)</f>
        <v>-0.38127294083832958</v>
      </c>
      <c r="Z818" s="26">
        <f t="shared" ref="Z818" si="2771">N818*U815+P818*U818-O818*V815-Q818*V818</f>
        <v>-1.7377238216707838</v>
      </c>
      <c r="AA818" s="27">
        <f t="shared" ref="AA818" si="2772">(N818*V815+O818*U815+P818*V818+Q818*U818)</f>
        <v>0</v>
      </c>
      <c r="AB818" s="8"/>
      <c r="AC818" s="39">
        <f t="shared" ref="AC818" si="2773">(180/PI())*ATAN(-1*(($X$8*Y815+AA815+$X$8*Y818+AA818)/($X$8*X815+Z815+$X$8*X818+Z818)))</f>
        <v>54.740638615669482</v>
      </c>
      <c r="AE818" s="218">
        <f t="shared" ref="AE818" si="2774">20*LOG(((($X$8*X815+Z815-$X$8*Y818-Z818)^2+($X$8*Y815+AA815-$X$8*Y818-AA818)^2)/(($X$8*X815+Z815+$X$8*X818+Z818)^2+($X$8*Y815+AA815+$X$8*Y818+AA818)^2))^0.5)</f>
        <v>-0.48831914520420266</v>
      </c>
      <c r="AF818" s="9"/>
      <c r="AG818" s="29"/>
      <c r="AH818" s="29"/>
      <c r="AI818" s="29"/>
      <c r="AJ818" s="29"/>
    </row>
    <row r="819" spans="2:36" ht="18.649999999999999" customHeight="1">
      <c r="AE819" s="33"/>
    </row>
    <row r="820" spans="2:36" ht="18.649999999999999" customHeight="1" thickBot="1">
      <c r="E820" s="21" t="s">
        <v>0</v>
      </c>
      <c r="J820" s="21" t="s">
        <v>1</v>
      </c>
      <c r="O820" s="21" t="s">
        <v>2</v>
      </c>
      <c r="T820" s="21" t="s">
        <v>3</v>
      </c>
      <c r="Y820" s="21" t="s">
        <v>4</v>
      </c>
    </row>
    <row r="821" spans="2:36" ht="18.649999999999999" customHeight="1" thickBot="1">
      <c r="B821" s="20"/>
      <c r="D821" s="235" t="s">
        <v>6</v>
      </c>
      <c r="E821" s="236"/>
      <c r="F821" s="237" t="s">
        <v>7</v>
      </c>
      <c r="G821" s="238"/>
      <c r="I821" s="235" t="s">
        <v>8</v>
      </c>
      <c r="J821" s="236"/>
      <c r="K821" s="237" t="s">
        <v>9</v>
      </c>
      <c r="L821" s="238"/>
      <c r="N821" s="235" t="s">
        <v>10</v>
      </c>
      <c r="O821" s="236"/>
      <c r="P821" s="237" t="s">
        <v>11</v>
      </c>
      <c r="Q821" s="238"/>
      <c r="S821" s="235" t="s">
        <v>6</v>
      </c>
      <c r="T821" s="236"/>
      <c r="U821" s="237" t="s">
        <v>7</v>
      </c>
      <c r="V821" s="238"/>
      <c r="X821" s="235" t="s">
        <v>10</v>
      </c>
      <c r="Y821" s="236"/>
      <c r="Z821" s="237" t="s">
        <v>11</v>
      </c>
      <c r="AA821" s="238"/>
      <c r="AB821" s="4"/>
      <c r="AC821" s="212" t="s">
        <v>70</v>
      </c>
      <c r="AE821" s="213" t="s">
        <v>37</v>
      </c>
      <c r="AF821" s="9"/>
      <c r="AG821" s="29"/>
      <c r="AH821" s="29"/>
      <c r="AI821" s="29"/>
      <c r="AJ821" s="29"/>
    </row>
    <row r="822" spans="2:36" ht="18.649999999999999" customHeight="1" thickTop="1" thickBot="1">
      <c r="B822" s="40">
        <f t="shared" ref="B822" si="2775">B815+$E$5</f>
        <v>0.95699999999999374</v>
      </c>
      <c r="D822" s="24">
        <v>1</v>
      </c>
      <c r="E822" s="25">
        <v>0</v>
      </c>
      <c r="F822" s="26">
        <v>0</v>
      </c>
      <c r="G822" s="27">
        <f t="shared" ref="G822" si="2776">-1/($E$8*$B822)</f>
        <v>-7.176731314662395</v>
      </c>
      <c r="I822" s="24">
        <v>1</v>
      </c>
      <c r="J822" s="28">
        <v>0</v>
      </c>
      <c r="K822" s="26">
        <v>0</v>
      </c>
      <c r="L822" s="27">
        <v>0</v>
      </c>
      <c r="N822" s="24">
        <f t="shared" ref="N822" si="2777">D822*I822+F822*I825-E822*J822-G822*J825</f>
        <v>-1.7286575826576218</v>
      </c>
      <c r="O822" s="28">
        <f t="shared" ref="O822" si="2778">(D822*J822+E822*I822+F822*J825+G822*I825)</f>
        <v>0</v>
      </c>
      <c r="P822" s="26">
        <f t="shared" ref="P822" si="2779">D822*K822+F822*K825-E822*L822-G822*L825</f>
        <v>0</v>
      </c>
      <c r="Q822" s="27">
        <f t="shared" ref="Q822" si="2780">(D822*L822+E822*K822+F822*L825+G822*K825)</f>
        <v>-7.176731314662395</v>
      </c>
      <c r="S822" s="24">
        <v>1</v>
      </c>
      <c r="T822" s="25">
        <v>0</v>
      </c>
      <c r="U822" s="26">
        <v>0</v>
      </c>
      <c r="V822" s="27">
        <f t="shared" ref="V822" si="2781">-1/($T$8*$B822)</f>
        <v>-7.176731314662395</v>
      </c>
      <c r="X822" s="24">
        <f t="shared" ref="X822" si="2782">N822*S822+P822*S825-O822*T822-Q822*T825</f>
        <v>-1.7286575826576218</v>
      </c>
      <c r="Y822" s="28">
        <f t="shared" ref="Y822" si="2783">(N822*T822+O822*S822+P822*T825+Q822*S825)</f>
        <v>0</v>
      </c>
      <c r="Z822" s="26">
        <f t="shared" ref="Z822" si="2784">N822*U822+P822*U825-O822*V822-Q822*V825</f>
        <v>0</v>
      </c>
      <c r="AA822" s="27">
        <f t="shared" ref="AA822" si="2785">(N822*V822+O822*U822+P822*V825+Q822*U825)</f>
        <v>5.2293796911251578</v>
      </c>
      <c r="AB822" s="8"/>
      <c r="AC822" s="214">
        <f t="shared" ref="AC822" si="2786">20*LOG((2*$X$8)/(($X$8*X822+Z822+$Z$8*X825+Z825)^2+($X$8*Y822+AA822+$X$8*Y825+AA825)^2)^0.5)</f>
        <v>-9.4777040102143477</v>
      </c>
      <c r="AE822" s="215">
        <f t="shared" ref="AE822" si="2787">((X822^2+Y822^2)/(X825^2+Y825^2))^0.5</f>
        <v>4.5465986955037474</v>
      </c>
      <c r="AF822" s="9"/>
      <c r="AG822" s="29"/>
      <c r="AH822" s="29"/>
      <c r="AI822" s="29"/>
      <c r="AJ822" s="29"/>
    </row>
    <row r="823" spans="2:36" ht="18.649999999999999" customHeight="1" thickBot="1">
      <c r="D823" s="30"/>
      <c r="G823" s="31"/>
      <c r="I823" s="30"/>
      <c r="K823" s="239" t="s">
        <v>15</v>
      </c>
      <c r="L823" s="240"/>
      <c r="N823" s="30"/>
      <c r="P823" s="239" t="s">
        <v>17</v>
      </c>
      <c r="Q823" s="240"/>
      <c r="S823" s="30"/>
      <c r="V823" s="31"/>
      <c r="X823" s="30"/>
      <c r="AA823" s="31"/>
      <c r="AE823" s="216"/>
      <c r="AF823" s="9"/>
      <c r="AG823" s="29"/>
      <c r="AH823" s="29"/>
      <c r="AI823" s="29"/>
      <c r="AJ823" s="29"/>
    </row>
    <row r="824" spans="2:36" ht="18.649999999999999" customHeight="1" thickBot="1">
      <c r="D824" s="235" t="s">
        <v>12</v>
      </c>
      <c r="E824" s="236"/>
      <c r="F824" s="237" t="s">
        <v>13</v>
      </c>
      <c r="G824" s="238"/>
      <c r="I824" s="235" t="s">
        <v>14</v>
      </c>
      <c r="J824" s="236"/>
      <c r="K824" s="241"/>
      <c r="L824" s="242"/>
      <c r="N824" s="235" t="s">
        <v>16</v>
      </c>
      <c r="O824" s="236"/>
      <c r="P824" s="241"/>
      <c r="Q824" s="242"/>
      <c r="S824" s="235" t="s">
        <v>12</v>
      </c>
      <c r="T824" s="236"/>
      <c r="U824" s="237" t="s">
        <v>13</v>
      </c>
      <c r="V824" s="238"/>
      <c r="X824" s="235" t="s">
        <v>16</v>
      </c>
      <c r="Y824" s="236"/>
      <c r="Z824" s="237" t="s">
        <v>17</v>
      </c>
      <c r="AA824" s="238"/>
      <c r="AB824" s="4"/>
      <c r="AC824" s="37" t="s">
        <v>71</v>
      </c>
      <c r="AE824" s="217" t="s">
        <v>72</v>
      </c>
      <c r="AF824" s="9"/>
      <c r="AG824" s="29"/>
      <c r="AH824" s="29"/>
      <c r="AI824" s="29"/>
      <c r="AJ824" s="29"/>
    </row>
    <row r="825" spans="2:36" ht="18.649999999999999" customHeight="1" thickTop="1" thickBot="1">
      <c r="D825" s="24">
        <v>0</v>
      </c>
      <c r="E825" s="28">
        <v>0</v>
      </c>
      <c r="F825" s="26">
        <v>1</v>
      </c>
      <c r="G825" s="27">
        <v>0</v>
      </c>
      <c r="I825" s="24">
        <v>0</v>
      </c>
      <c r="J825" s="28">
        <f t="shared" ref="J825" si="2788">IF(0=(1-$J$8*$K$8*$B822^2),0,-1*(1-$J$8*$K$8*$B822^2)/($B822*$K$8))</f>
        <v>-0.38020896464144449</v>
      </c>
      <c r="K825" s="26">
        <v>1</v>
      </c>
      <c r="L825" s="27">
        <v>0</v>
      </c>
      <c r="N825" s="24">
        <f t="shared" ref="N825" si="2789">D825*I822+F825*I825-E825*J822-G825*J825</f>
        <v>0</v>
      </c>
      <c r="O825" s="28">
        <f t="shared" ref="O825" si="2790">(D825*J822+E825*I822+F825*J825+G825*I825)</f>
        <v>-0.38020896464144449</v>
      </c>
      <c r="P825" s="26">
        <f t="shared" ref="P825" si="2791">D825*K822+F825*K825-E825*L822-G825*L825</f>
        <v>1</v>
      </c>
      <c r="Q825" s="27">
        <f t="shared" ref="Q825" si="2792">(D825*L822+E825*K822+F825*L825+G825*K825)</f>
        <v>0</v>
      </c>
      <c r="S825" s="24">
        <v>0</v>
      </c>
      <c r="T825" s="28">
        <v>0</v>
      </c>
      <c r="U825" s="26">
        <v>1</v>
      </c>
      <c r="V825" s="27">
        <v>0</v>
      </c>
      <c r="X825" s="24">
        <f t="shared" ref="X825" si="2793">N825*S822+P825*S825-O825*T822-Q825*T825</f>
        <v>0</v>
      </c>
      <c r="Y825" s="28">
        <f t="shared" ref="Y825" si="2794">(N825*T822+O825*S822+P825*T825+Q825*S825)</f>
        <v>-0.38020896464144449</v>
      </c>
      <c r="Z825" s="26">
        <f t="shared" ref="Z825" si="2795">N825*U822+P825*U825-O825*V822-Q825*V825</f>
        <v>-1.7286575826576218</v>
      </c>
      <c r="AA825" s="27">
        <f t="shared" ref="AA825" si="2796">(N825*V822+O825*U822+P825*V825+Q825*U825)</f>
        <v>0</v>
      </c>
      <c r="AB825" s="8"/>
      <c r="AC825" s="39">
        <f t="shared" ref="AC825" si="2797">(180/PI())*ATAN(-1*(($X$8*Y822+AA822+$X$8*Y825+AA825)/($X$8*X822+Z822+$X$8*X825+Z825)))</f>
        <v>54.512255308823882</v>
      </c>
      <c r="AE825" s="218">
        <f t="shared" ref="AE825" si="2798">20*LOG(((($X$8*X822+Z822-$X$8*Y825-Z825)^2+($X$8*Y822+AA822-$X$8*Y825-AA825)^2)/(($X$8*X822+Z822+$X$8*X825+Z825)^2+($X$8*Y822+AA822+$X$8*Y825+AA825)^2))^0.5)</f>
        <v>-0.49977818119475015</v>
      </c>
      <c r="AF825" s="9"/>
      <c r="AG825" s="29"/>
      <c r="AH825" s="29"/>
      <c r="AI825" s="29"/>
      <c r="AJ825" s="29"/>
    </row>
    <row r="826" spans="2:36" ht="18.649999999999999" customHeight="1">
      <c r="AE826" s="33"/>
    </row>
    <row r="827" spans="2:36" ht="18.649999999999999" customHeight="1" thickBot="1">
      <c r="E827" s="21" t="s">
        <v>0</v>
      </c>
      <c r="J827" s="21" t="s">
        <v>1</v>
      </c>
      <c r="O827" s="21" t="s">
        <v>2</v>
      </c>
      <c r="T827" s="21" t="s">
        <v>3</v>
      </c>
      <c r="Y827" s="21" t="s">
        <v>4</v>
      </c>
    </row>
    <row r="828" spans="2:36" ht="18.649999999999999" customHeight="1" thickBot="1">
      <c r="B828" s="20"/>
      <c r="D828" s="235" t="s">
        <v>6</v>
      </c>
      <c r="E828" s="236"/>
      <c r="F828" s="237" t="s">
        <v>7</v>
      </c>
      <c r="G828" s="238"/>
      <c r="I828" s="235" t="s">
        <v>8</v>
      </c>
      <c r="J828" s="236"/>
      <c r="K828" s="237" t="s">
        <v>9</v>
      </c>
      <c r="L828" s="238"/>
      <c r="N828" s="235" t="s">
        <v>10</v>
      </c>
      <c r="O828" s="236"/>
      <c r="P828" s="237" t="s">
        <v>11</v>
      </c>
      <c r="Q828" s="238"/>
      <c r="S828" s="235" t="s">
        <v>6</v>
      </c>
      <c r="T828" s="236"/>
      <c r="U828" s="237" t="s">
        <v>7</v>
      </c>
      <c r="V828" s="238"/>
      <c r="X828" s="235" t="s">
        <v>10</v>
      </c>
      <c r="Y828" s="236"/>
      <c r="Z828" s="237" t="s">
        <v>11</v>
      </c>
      <c r="AA828" s="238"/>
      <c r="AB828" s="4"/>
      <c r="AC828" s="212" t="s">
        <v>70</v>
      </c>
      <c r="AE828" s="213" t="s">
        <v>37</v>
      </c>
      <c r="AF828" s="9"/>
      <c r="AG828" s="29"/>
      <c r="AH828" s="29"/>
      <c r="AI828" s="29"/>
      <c r="AJ828" s="29"/>
    </row>
    <row r="829" spans="2:36" ht="18.649999999999999" customHeight="1" thickTop="1" thickBot="1">
      <c r="B829" s="40">
        <f t="shared" ref="B829" si="2799">B822+$E$5</f>
        <v>0.95749999999999369</v>
      </c>
      <c r="D829" s="24">
        <v>1</v>
      </c>
      <c r="E829" s="25">
        <v>0</v>
      </c>
      <c r="F829" s="26">
        <v>0</v>
      </c>
      <c r="G829" s="27">
        <f t="shared" ref="G829" si="2800">-1/($E$8*$B829)</f>
        <v>-7.1729836742892044</v>
      </c>
      <c r="I829" s="24">
        <v>1</v>
      </c>
      <c r="J829" s="28">
        <v>0</v>
      </c>
      <c r="K829" s="26">
        <v>0</v>
      </c>
      <c r="L829" s="27">
        <v>0</v>
      </c>
      <c r="N829" s="24">
        <f t="shared" ref="N829" si="2801">D829*I829+F829*I832-E829*J829-G829*J832</f>
        <v>-1.7196055429211854</v>
      </c>
      <c r="O829" s="28">
        <f t="shared" ref="O829" si="2802">(D829*J829+E829*I829+F829*J832+G829*I832)</f>
        <v>0</v>
      </c>
      <c r="P829" s="26">
        <f t="shared" ref="P829" si="2803">D829*K829+F829*K832-E829*L829-G829*L832</f>
        <v>0</v>
      </c>
      <c r="Q829" s="27">
        <f t="shared" ref="Q829" si="2804">(D829*L829+E829*K829+F829*L832+G829*K832)</f>
        <v>-7.1729836742892044</v>
      </c>
      <c r="S829" s="24">
        <v>1</v>
      </c>
      <c r="T829" s="25">
        <v>0</v>
      </c>
      <c r="U829" s="26">
        <v>0</v>
      </c>
      <c r="V829" s="27">
        <f t="shared" ref="V829" si="2805">-1/($T$8*$B829)</f>
        <v>-7.1729836742892044</v>
      </c>
      <c r="X829" s="24">
        <f t="shared" ref="X829" si="2806">N829*S829+P829*S832-O829*T829-Q829*T832</f>
        <v>-1.7196055429211854</v>
      </c>
      <c r="Y829" s="28">
        <f t="shared" ref="Y829" si="2807">(N829*T829+O829*S829+P829*T832+Q829*S832)</f>
        <v>0</v>
      </c>
      <c r="Z829" s="26">
        <f t="shared" ref="Z829" si="2808">N829*U829+P829*U832-O829*V829-Q829*V832</f>
        <v>0</v>
      </c>
      <c r="AA829" s="27">
        <f t="shared" ref="AA829" si="2809">(N829*V829+O829*U829+P829*V832+Q829*U832)</f>
        <v>5.1617188113016823</v>
      </c>
      <c r="AB829" s="8"/>
      <c r="AC829" s="214">
        <f t="shared" ref="AC829" si="2810">20*LOG((2*$X$8)/(($X$8*X829+Z829+$Z$8*X832+Z832)^2+($X$8*Y829+AA829+$X$8*Y832+AA832)^2)^0.5)</f>
        <v>-9.3828423865883455</v>
      </c>
      <c r="AE829" s="215">
        <f t="shared" ref="AE829" si="2811">((X829^2+Y829^2)/(X832^2+Y832^2))^0.5</f>
        <v>4.535474829317315</v>
      </c>
      <c r="AF829" s="9"/>
      <c r="AG829" s="29"/>
      <c r="AH829" s="29"/>
      <c r="AI829" s="29"/>
      <c r="AJ829" s="29"/>
    </row>
    <row r="830" spans="2:36" ht="18.649999999999999" customHeight="1" thickBot="1">
      <c r="D830" s="30"/>
      <c r="G830" s="31"/>
      <c r="I830" s="30"/>
      <c r="K830" s="239" t="s">
        <v>15</v>
      </c>
      <c r="L830" s="240"/>
      <c r="N830" s="30"/>
      <c r="P830" s="239" t="s">
        <v>17</v>
      </c>
      <c r="Q830" s="240"/>
      <c r="S830" s="30"/>
      <c r="V830" s="31"/>
      <c r="X830" s="30"/>
      <c r="AA830" s="31"/>
      <c r="AE830" s="216"/>
      <c r="AF830" s="9"/>
      <c r="AG830" s="29"/>
      <c r="AH830" s="29"/>
      <c r="AI830" s="29"/>
      <c r="AJ830" s="29"/>
    </row>
    <row r="831" spans="2:36" ht="18.649999999999999" customHeight="1" thickBot="1">
      <c r="D831" s="235" t="s">
        <v>12</v>
      </c>
      <c r="E831" s="236"/>
      <c r="F831" s="237" t="s">
        <v>13</v>
      </c>
      <c r="G831" s="238"/>
      <c r="I831" s="235" t="s">
        <v>14</v>
      </c>
      <c r="J831" s="236"/>
      <c r="K831" s="241"/>
      <c r="L831" s="242"/>
      <c r="N831" s="235" t="s">
        <v>16</v>
      </c>
      <c r="O831" s="236"/>
      <c r="P831" s="241"/>
      <c r="Q831" s="242"/>
      <c r="S831" s="235" t="s">
        <v>12</v>
      </c>
      <c r="T831" s="236"/>
      <c r="U831" s="237" t="s">
        <v>13</v>
      </c>
      <c r="V831" s="238"/>
      <c r="X831" s="235" t="s">
        <v>16</v>
      </c>
      <c r="Y831" s="236"/>
      <c r="Z831" s="237" t="s">
        <v>17</v>
      </c>
      <c r="AA831" s="238"/>
      <c r="AB831" s="4"/>
      <c r="AC831" s="37" t="s">
        <v>71</v>
      </c>
      <c r="AE831" s="217" t="s">
        <v>72</v>
      </c>
      <c r="AF831" s="9"/>
      <c r="AG831" s="29"/>
      <c r="AH831" s="29"/>
      <c r="AI831" s="29"/>
      <c r="AJ831" s="29"/>
    </row>
    <row r="832" spans="2:36" ht="18.649999999999999" customHeight="1" thickTop="1" thickBot="1">
      <c r="D832" s="24">
        <v>0</v>
      </c>
      <c r="E832" s="28">
        <v>0</v>
      </c>
      <c r="F832" s="26">
        <v>1</v>
      </c>
      <c r="G832" s="27">
        <v>0</v>
      </c>
      <c r="I832" s="24">
        <v>0</v>
      </c>
      <c r="J832" s="28">
        <f t="shared" ref="J832" si="2812">IF(0=(1-$J$8*$K$8*$B829^2),0,-1*(1-$J$8*$K$8*$B829^2)/($B829*$K$8))</f>
        <v>-0.37914564794972583</v>
      </c>
      <c r="K832" s="26">
        <v>1</v>
      </c>
      <c r="L832" s="27">
        <v>0</v>
      </c>
      <c r="N832" s="24">
        <f t="shared" ref="N832" si="2813">D832*I829+F832*I832-E832*J829-G832*J832</f>
        <v>0</v>
      </c>
      <c r="O832" s="28">
        <f t="shared" ref="O832" si="2814">(D832*J829+E832*I829+F832*J832+G832*I832)</f>
        <v>-0.37914564794972583</v>
      </c>
      <c r="P832" s="26">
        <f t="shared" ref="P832" si="2815">D832*K829+F832*K832-E832*L829-G832*L832</f>
        <v>1</v>
      </c>
      <c r="Q832" s="27">
        <f t="shared" ref="Q832" si="2816">(D832*L829+E832*K829+F832*L832+G832*K832)</f>
        <v>0</v>
      </c>
      <c r="S832" s="24">
        <v>0</v>
      </c>
      <c r="T832" s="28">
        <v>0</v>
      </c>
      <c r="U832" s="26">
        <v>1</v>
      </c>
      <c r="V832" s="27">
        <v>0</v>
      </c>
      <c r="X832" s="24">
        <f t="shared" ref="X832" si="2817">N832*S829+P832*S832-O832*T829-Q832*T832</f>
        <v>0</v>
      </c>
      <c r="Y832" s="28">
        <f t="shared" ref="Y832" si="2818">(N832*T829+O832*S829+P832*T832+Q832*S832)</f>
        <v>-0.37914564794972583</v>
      </c>
      <c r="Z832" s="26">
        <f t="shared" ref="Z832" si="2819">N832*U829+P832*U832-O832*V829-Q832*V832</f>
        <v>-1.7196055429211854</v>
      </c>
      <c r="AA832" s="27">
        <f t="shared" ref="AA832" si="2820">(N832*V829+O832*U829+P832*V832+Q832*U832)</f>
        <v>0</v>
      </c>
      <c r="AB832" s="8"/>
      <c r="AC832" s="39">
        <f t="shared" ref="AC832" si="2821">(180/PI())*ATAN(-1*(($X$8*Y829+AA829+$X$8*Y832+AA832)/($X$8*X829+Z829+$X$8*X832+Z832)))</f>
        <v>54.279592812100041</v>
      </c>
      <c r="AE832" s="218">
        <f t="shared" ref="AE832" si="2822">20*LOG(((($X$8*X829+Z829-$X$8*Y832-Z832)^2+($X$8*Y829+AA829-$X$8*Y832-AA832)^2)/(($X$8*X829+Z829+$X$8*X832+Z832)^2+($X$8*Y829+AA829+$X$8*Y832+AA832)^2))^0.5)</f>
        <v>-0.51160435676450133</v>
      </c>
      <c r="AF832" s="9"/>
      <c r="AG832" s="29"/>
      <c r="AH832" s="29"/>
      <c r="AI832" s="29"/>
      <c r="AJ832" s="29"/>
    </row>
    <row r="833" spans="2:36" ht="18.649999999999999" customHeight="1">
      <c r="AE833" s="33"/>
    </row>
    <row r="834" spans="2:36" ht="18.649999999999999" customHeight="1" thickBot="1">
      <c r="E834" s="21" t="s">
        <v>0</v>
      </c>
      <c r="J834" s="21" t="s">
        <v>1</v>
      </c>
      <c r="O834" s="21" t="s">
        <v>2</v>
      </c>
      <c r="T834" s="21" t="s">
        <v>3</v>
      </c>
      <c r="Y834" s="21" t="s">
        <v>4</v>
      </c>
    </row>
    <row r="835" spans="2:36" ht="18.649999999999999" customHeight="1" thickBot="1">
      <c r="B835" s="20"/>
      <c r="D835" s="235" t="s">
        <v>6</v>
      </c>
      <c r="E835" s="236"/>
      <c r="F835" s="237" t="s">
        <v>7</v>
      </c>
      <c r="G835" s="238"/>
      <c r="I835" s="235" t="s">
        <v>8</v>
      </c>
      <c r="J835" s="236"/>
      <c r="K835" s="237" t="s">
        <v>9</v>
      </c>
      <c r="L835" s="238"/>
      <c r="N835" s="235" t="s">
        <v>10</v>
      </c>
      <c r="O835" s="236"/>
      <c r="P835" s="237" t="s">
        <v>11</v>
      </c>
      <c r="Q835" s="238"/>
      <c r="S835" s="235" t="s">
        <v>6</v>
      </c>
      <c r="T835" s="236"/>
      <c r="U835" s="237" t="s">
        <v>7</v>
      </c>
      <c r="V835" s="238"/>
      <c r="X835" s="235" t="s">
        <v>10</v>
      </c>
      <c r="Y835" s="236"/>
      <c r="Z835" s="237" t="s">
        <v>11</v>
      </c>
      <c r="AA835" s="238"/>
      <c r="AB835" s="4"/>
      <c r="AC835" s="212" t="s">
        <v>70</v>
      </c>
      <c r="AE835" s="213" t="s">
        <v>37</v>
      </c>
      <c r="AF835" s="9"/>
      <c r="AG835" s="29"/>
      <c r="AH835" s="29"/>
      <c r="AI835" s="29"/>
      <c r="AJ835" s="29"/>
    </row>
    <row r="836" spans="2:36" ht="18.649999999999999" customHeight="1" thickTop="1" thickBot="1">
      <c r="B836" s="40">
        <f t="shared" ref="B836" si="2823">B829+$E$5</f>
        <v>0.95799999999999363</v>
      </c>
      <c r="D836" s="24">
        <v>1</v>
      </c>
      <c r="E836" s="25">
        <v>0</v>
      </c>
      <c r="F836" s="26">
        <v>0</v>
      </c>
      <c r="G836" s="27">
        <f t="shared" ref="G836" si="2824">-1/($E$8*$B836)</f>
        <v>-7.1692399458579477</v>
      </c>
      <c r="I836" s="24">
        <v>1</v>
      </c>
      <c r="J836" s="28">
        <v>0</v>
      </c>
      <c r="K836" s="26">
        <v>0</v>
      </c>
      <c r="L836" s="27">
        <v>0</v>
      </c>
      <c r="N836" s="24">
        <f t="shared" ref="N836" si="2825">D836*I836+F836*I839-E836*J836-G836*J839</f>
        <v>-1.7105676728256274</v>
      </c>
      <c r="O836" s="28">
        <f t="shared" ref="O836" si="2826">(D836*J836+E836*I836+F836*J839+G836*I839)</f>
        <v>0</v>
      </c>
      <c r="P836" s="26">
        <f t="shared" ref="P836" si="2827">D836*K836+F836*K839-E836*L836-G836*L839</f>
        <v>0</v>
      </c>
      <c r="Q836" s="27">
        <f t="shared" ref="Q836" si="2828">(D836*L836+E836*K836+F836*L839+G836*K839)</f>
        <v>-7.1692399458579477</v>
      </c>
      <c r="S836" s="24">
        <v>1</v>
      </c>
      <c r="T836" s="25">
        <v>0</v>
      </c>
      <c r="U836" s="26">
        <v>0</v>
      </c>
      <c r="V836" s="27">
        <f t="shared" ref="V836" si="2829">-1/($T$8*$B836)</f>
        <v>-7.1692399458579477</v>
      </c>
      <c r="X836" s="24">
        <f t="shared" ref="X836" si="2830">N836*S836+P836*S839-O836*T836-Q836*T839</f>
        <v>-1.7105676728256274</v>
      </c>
      <c r="Y836" s="28">
        <f t="shared" ref="Y836" si="2831">(N836*T836+O836*S836+P836*T839+Q836*S839)</f>
        <v>0</v>
      </c>
      <c r="Z836" s="26">
        <f t="shared" ref="Z836" si="2832">N836*U836+P836*U839-O836*V836-Q836*V839</f>
        <v>0</v>
      </c>
      <c r="AA836" s="27">
        <f t="shared" ref="AA836" si="2833">(N836*V836+O836*U836+P836*V839+Q836*U839)</f>
        <v>5.0942301442568088</v>
      </c>
      <c r="AB836" s="8"/>
      <c r="AC836" s="214">
        <f t="shared" ref="AC836" si="2834">20*LOG((2*$X$8)/(($X$8*X836+Z836+$Z$8*X839+Z839)^2+($X$8*Y836+AA836+$X$8*Y839+AA839)^2)^0.5)</f>
        <v>-9.2873131548267533</v>
      </c>
      <c r="AE836" s="215">
        <f t="shared" ref="AE836" si="2835">((X836^2+Y836^2)/(X839^2+Y839^2))^0.5</f>
        <v>4.5243179917846206</v>
      </c>
      <c r="AF836" s="9"/>
      <c r="AG836" s="29"/>
      <c r="AH836" s="29"/>
      <c r="AI836" s="29"/>
      <c r="AJ836" s="29"/>
    </row>
    <row r="837" spans="2:36" ht="18.649999999999999" customHeight="1" thickBot="1">
      <c r="D837" s="30"/>
      <c r="G837" s="31"/>
      <c r="I837" s="30"/>
      <c r="K837" s="239" t="s">
        <v>15</v>
      </c>
      <c r="L837" s="240"/>
      <c r="N837" s="30"/>
      <c r="P837" s="239" t="s">
        <v>17</v>
      </c>
      <c r="Q837" s="240"/>
      <c r="S837" s="30"/>
      <c r="V837" s="31"/>
      <c r="X837" s="30"/>
      <c r="AA837" s="31"/>
      <c r="AE837" s="216"/>
      <c r="AF837" s="9"/>
      <c r="AG837" s="29"/>
      <c r="AH837" s="29"/>
      <c r="AI837" s="29"/>
      <c r="AJ837" s="29"/>
    </row>
    <row r="838" spans="2:36" ht="18.649999999999999" customHeight="1" thickBot="1">
      <c r="D838" s="235" t="s">
        <v>12</v>
      </c>
      <c r="E838" s="236"/>
      <c r="F838" s="237" t="s">
        <v>13</v>
      </c>
      <c r="G838" s="238"/>
      <c r="I838" s="235" t="s">
        <v>14</v>
      </c>
      <c r="J838" s="236"/>
      <c r="K838" s="241"/>
      <c r="L838" s="242"/>
      <c r="N838" s="235" t="s">
        <v>16</v>
      </c>
      <c r="O838" s="236"/>
      <c r="P838" s="241"/>
      <c r="Q838" s="242"/>
      <c r="S838" s="235" t="s">
        <v>12</v>
      </c>
      <c r="T838" s="236"/>
      <c r="U838" s="237" t="s">
        <v>13</v>
      </c>
      <c r="V838" s="238"/>
      <c r="X838" s="235" t="s">
        <v>16</v>
      </c>
      <c r="Y838" s="236"/>
      <c r="Z838" s="237" t="s">
        <v>17</v>
      </c>
      <c r="AA838" s="238"/>
      <c r="AB838" s="4"/>
      <c r="AC838" s="37" t="s">
        <v>71</v>
      </c>
      <c r="AE838" s="217" t="s">
        <v>72</v>
      </c>
      <c r="AF838" s="9"/>
      <c r="AG838" s="29"/>
      <c r="AH838" s="29"/>
      <c r="AI838" s="29"/>
      <c r="AJ838" s="29"/>
    </row>
    <row r="839" spans="2:36" ht="18.649999999999999" customHeight="1" thickTop="1" thickBot="1">
      <c r="D839" s="24">
        <v>0</v>
      </c>
      <c r="E839" s="28">
        <v>0</v>
      </c>
      <c r="F839" s="26">
        <v>1</v>
      </c>
      <c r="G839" s="27">
        <v>0</v>
      </c>
      <c r="I839" s="24">
        <v>0</v>
      </c>
      <c r="J839" s="28">
        <f t="shared" ref="J839" si="2836">IF(0=(1-$J$8*$K$8*$B836^2),0,-1*(1-$J$8*$K$8*$B836^2)/($B836*$K$8))</f>
        <v>-0.37808298973054555</v>
      </c>
      <c r="K839" s="26">
        <v>1</v>
      </c>
      <c r="L839" s="27">
        <v>0</v>
      </c>
      <c r="N839" s="24">
        <f t="shared" ref="N839" si="2837">D839*I836+F839*I839-E839*J836-G839*J839</f>
        <v>0</v>
      </c>
      <c r="O839" s="28">
        <f t="shared" ref="O839" si="2838">(D839*J836+E839*I836+F839*J839+G839*I839)</f>
        <v>-0.37808298973054555</v>
      </c>
      <c r="P839" s="26">
        <f t="shared" ref="P839" si="2839">D839*K836+F839*K839-E839*L836-G839*L839</f>
        <v>1</v>
      </c>
      <c r="Q839" s="27">
        <f t="shared" ref="Q839" si="2840">(D839*L836+E839*K836+F839*L839+G839*K839)</f>
        <v>0</v>
      </c>
      <c r="S839" s="24">
        <v>0</v>
      </c>
      <c r="T839" s="28">
        <v>0</v>
      </c>
      <c r="U839" s="26">
        <v>1</v>
      </c>
      <c r="V839" s="27">
        <v>0</v>
      </c>
      <c r="X839" s="24">
        <f t="shared" ref="X839" si="2841">N839*S836+P839*S839-O839*T836-Q839*T839</f>
        <v>0</v>
      </c>
      <c r="Y839" s="28">
        <f t="shared" ref="Y839" si="2842">(N839*T836+O839*S836+P839*T839+Q839*S839)</f>
        <v>-0.37808298973054555</v>
      </c>
      <c r="Z839" s="26">
        <f t="shared" ref="Z839" si="2843">N839*U836+P839*U839-O839*V836-Q839*V839</f>
        <v>-1.7105676728256274</v>
      </c>
      <c r="AA839" s="27">
        <f t="shared" ref="AA839" si="2844">(N839*V836+O839*U836+P839*V839+Q839*U839)</f>
        <v>0</v>
      </c>
      <c r="AB839" s="8"/>
      <c r="AC839" s="39">
        <f t="shared" ref="AC839" si="2845">(180/PI())*ATAN(-1*(($X$8*Y836+AA836+$X$8*Y839+AA839)/($X$8*X836+Z836+$X$8*X839+Z839)))</f>
        <v>54.042532823574476</v>
      </c>
      <c r="AE839" s="218">
        <f t="shared" ref="AE839" si="2846">20*LOG(((($X$8*X836+Z836-$X$8*Y839-Z839)^2+($X$8*Y836+AA836-$X$8*Y839-AA839)^2)/(($X$8*X836+Z836+$X$8*X839+Z839)^2+($X$8*Y836+AA836+$X$8*Y839+AA839)^2))^0.5)</f>
        <v>-0.52381275105211522</v>
      </c>
      <c r="AF839" s="9"/>
      <c r="AG839" s="29"/>
      <c r="AH839" s="29"/>
      <c r="AI839" s="29"/>
      <c r="AJ839" s="29"/>
    </row>
    <row r="840" spans="2:36" ht="18.649999999999999" customHeight="1">
      <c r="AE840" s="33"/>
    </row>
    <row r="841" spans="2:36" ht="18.649999999999999" customHeight="1" thickBot="1">
      <c r="E841" s="21" t="s">
        <v>0</v>
      </c>
      <c r="J841" s="21" t="s">
        <v>1</v>
      </c>
      <c r="O841" s="21" t="s">
        <v>2</v>
      </c>
      <c r="T841" s="21" t="s">
        <v>3</v>
      </c>
      <c r="Y841" s="21" t="s">
        <v>4</v>
      </c>
    </row>
    <row r="842" spans="2:36" ht="18.649999999999999" customHeight="1" thickBot="1">
      <c r="B842" s="20"/>
      <c r="D842" s="235" t="s">
        <v>6</v>
      </c>
      <c r="E842" s="236"/>
      <c r="F842" s="237" t="s">
        <v>7</v>
      </c>
      <c r="G842" s="238"/>
      <c r="I842" s="235" t="s">
        <v>8</v>
      </c>
      <c r="J842" s="236"/>
      <c r="K842" s="237" t="s">
        <v>9</v>
      </c>
      <c r="L842" s="238"/>
      <c r="N842" s="235" t="s">
        <v>10</v>
      </c>
      <c r="O842" s="236"/>
      <c r="P842" s="237" t="s">
        <v>11</v>
      </c>
      <c r="Q842" s="238"/>
      <c r="S842" s="235" t="s">
        <v>6</v>
      </c>
      <c r="T842" s="236"/>
      <c r="U842" s="237" t="s">
        <v>7</v>
      </c>
      <c r="V842" s="238"/>
      <c r="X842" s="235" t="s">
        <v>10</v>
      </c>
      <c r="Y842" s="236"/>
      <c r="Z842" s="237" t="s">
        <v>11</v>
      </c>
      <c r="AA842" s="238"/>
      <c r="AB842" s="4"/>
      <c r="AC842" s="212" t="s">
        <v>70</v>
      </c>
      <c r="AE842" s="213" t="s">
        <v>37</v>
      </c>
      <c r="AF842" s="9"/>
      <c r="AG842" s="29"/>
      <c r="AH842" s="29"/>
      <c r="AI842" s="29"/>
      <c r="AJ842" s="29"/>
    </row>
    <row r="843" spans="2:36" ht="18.649999999999999" customHeight="1" thickTop="1" thickBot="1">
      <c r="B843" s="40">
        <f t="shared" ref="B843" si="2847">B836+$E$5</f>
        <v>0.95849999999999358</v>
      </c>
      <c r="D843" s="24">
        <v>1</v>
      </c>
      <c r="E843" s="25">
        <v>0</v>
      </c>
      <c r="F843" s="26">
        <v>0</v>
      </c>
      <c r="G843" s="27">
        <f t="shared" ref="G843" si="2848">-1/($E$8*$B843)</f>
        <v>-7.16550012324665</v>
      </c>
      <c r="I843" s="24">
        <v>1</v>
      </c>
      <c r="J843" s="28">
        <v>0</v>
      </c>
      <c r="K843" s="26">
        <v>0</v>
      </c>
      <c r="L843" s="27">
        <v>0</v>
      </c>
      <c r="N843" s="24">
        <f t="shared" ref="N843" si="2849">D843*I843+F843*I846-E843*J843-G843*J846</f>
        <v>-1.7015439428123775</v>
      </c>
      <c r="O843" s="28">
        <f t="shared" ref="O843" si="2850">(D843*J843+E843*I843+F843*J846+G843*I846)</f>
        <v>0</v>
      </c>
      <c r="P843" s="26">
        <f t="shared" ref="P843" si="2851">D843*K843+F843*K846-E843*L843-G843*L846</f>
        <v>0</v>
      </c>
      <c r="Q843" s="27">
        <f t="shared" ref="Q843" si="2852">(D843*L843+E843*K843+F843*L846+G843*K846)</f>
        <v>-7.16550012324665</v>
      </c>
      <c r="S843" s="24">
        <v>1</v>
      </c>
      <c r="T843" s="25">
        <v>0</v>
      </c>
      <c r="U843" s="26">
        <v>0</v>
      </c>
      <c r="V843" s="27">
        <f t="shared" ref="V843" si="2853">-1/($T$8*$B843)</f>
        <v>-7.16550012324665</v>
      </c>
      <c r="X843" s="24">
        <f t="shared" ref="X843" si="2854">N843*S843+P843*S846-O843*T843-Q843*T846</f>
        <v>-1.7015439428123775</v>
      </c>
      <c r="Y843" s="28">
        <f t="shared" ref="Y843" si="2855">(N843*T843+O843*S843+P843*T846+Q843*S846)</f>
        <v>0</v>
      </c>
      <c r="Z843" s="26">
        <f t="shared" ref="Z843" si="2856">N843*U843+P843*U846-O843*V843-Q843*V846</f>
        <v>0</v>
      </c>
      <c r="AA843" s="27">
        <f t="shared" ref="AA843" si="2857">(N843*V843+O843*U843+P843*V846+Q843*U846)</f>
        <v>5.0269132086850323</v>
      </c>
      <c r="AB843" s="8"/>
      <c r="AC843" s="214">
        <f t="shared" ref="AC843" si="2858">20*LOG((2*$X$8)/(($X$8*X843+Z843+$Z$8*X846+Z846)^2+($X$8*Y843+AA843+$X$8*Y846+AA846)^2)^0.5)</f>
        <v>-9.1911085698969544</v>
      </c>
      <c r="AE843" s="215">
        <f t="shared" ref="AE843" si="2859">((X843^2+Y843^2)/(X846^2+Y846^2))^0.5</f>
        <v>4.5131278965016799</v>
      </c>
      <c r="AF843" s="9"/>
      <c r="AG843" s="29"/>
      <c r="AH843" s="29"/>
      <c r="AI843" s="29"/>
      <c r="AJ843" s="29"/>
    </row>
    <row r="844" spans="2:36" ht="18.649999999999999" customHeight="1" thickBot="1">
      <c r="D844" s="30"/>
      <c r="G844" s="31"/>
      <c r="I844" s="30"/>
      <c r="K844" s="239" t="s">
        <v>15</v>
      </c>
      <c r="L844" s="240"/>
      <c r="N844" s="30"/>
      <c r="P844" s="239" t="s">
        <v>17</v>
      </c>
      <c r="Q844" s="240"/>
      <c r="S844" s="30"/>
      <c r="V844" s="31"/>
      <c r="X844" s="30"/>
      <c r="AA844" s="31"/>
      <c r="AE844" s="216"/>
      <c r="AF844" s="9"/>
      <c r="AG844" s="29"/>
      <c r="AH844" s="29"/>
      <c r="AI844" s="29"/>
      <c r="AJ844" s="29"/>
    </row>
    <row r="845" spans="2:36" ht="18.649999999999999" customHeight="1" thickBot="1">
      <c r="D845" s="235" t="s">
        <v>12</v>
      </c>
      <c r="E845" s="236"/>
      <c r="F845" s="237" t="s">
        <v>13</v>
      </c>
      <c r="G845" s="238"/>
      <c r="I845" s="235" t="s">
        <v>14</v>
      </c>
      <c r="J845" s="236"/>
      <c r="K845" s="241"/>
      <c r="L845" s="242"/>
      <c r="N845" s="235" t="s">
        <v>16</v>
      </c>
      <c r="O845" s="236"/>
      <c r="P845" s="241"/>
      <c r="Q845" s="242"/>
      <c r="S845" s="235" t="s">
        <v>12</v>
      </c>
      <c r="T845" s="236"/>
      <c r="U845" s="237" t="s">
        <v>13</v>
      </c>
      <c r="V845" s="238"/>
      <c r="X845" s="235" t="s">
        <v>16</v>
      </c>
      <c r="Y845" s="236"/>
      <c r="Z845" s="237" t="s">
        <v>17</v>
      </c>
      <c r="AA845" s="238"/>
      <c r="AB845" s="4"/>
      <c r="AC845" s="37" t="s">
        <v>71</v>
      </c>
      <c r="AE845" s="217" t="s">
        <v>72</v>
      </c>
      <c r="AF845" s="9"/>
      <c r="AG845" s="29"/>
      <c r="AH845" s="29"/>
      <c r="AI845" s="29"/>
      <c r="AJ845" s="29"/>
    </row>
    <row r="846" spans="2:36" ht="18.649999999999999" customHeight="1" thickTop="1" thickBot="1">
      <c r="D846" s="24">
        <v>0</v>
      </c>
      <c r="E846" s="28">
        <v>0</v>
      </c>
      <c r="F846" s="26">
        <v>1</v>
      </c>
      <c r="G846" s="27">
        <v>0</v>
      </c>
      <c r="I846" s="24">
        <v>0</v>
      </c>
      <c r="J846" s="28">
        <f t="shared" ref="J846" si="2860">IF(0=(1-$J$8*$K$8*$B843^2),0,-1*(1-$J$8*$K$8*$B843^2)/($B843*$K$8))</f>
        <v>-0.37702098895343017</v>
      </c>
      <c r="K846" s="26">
        <v>1</v>
      </c>
      <c r="L846" s="27">
        <v>0</v>
      </c>
      <c r="N846" s="24">
        <f t="shared" ref="N846" si="2861">D846*I843+F846*I846-E846*J843-G846*J846</f>
        <v>0</v>
      </c>
      <c r="O846" s="28">
        <f t="shared" ref="O846" si="2862">(D846*J843+E846*I843+F846*J846+G846*I846)</f>
        <v>-0.37702098895343017</v>
      </c>
      <c r="P846" s="26">
        <f t="shared" ref="P846" si="2863">D846*K843+F846*K846-E846*L843-G846*L846</f>
        <v>1</v>
      </c>
      <c r="Q846" s="27">
        <f t="shared" ref="Q846" si="2864">(D846*L843+E846*K843+F846*L846+G846*K846)</f>
        <v>0</v>
      </c>
      <c r="S846" s="24">
        <v>0</v>
      </c>
      <c r="T846" s="28">
        <v>0</v>
      </c>
      <c r="U846" s="26">
        <v>1</v>
      </c>
      <c r="V846" s="27">
        <v>0</v>
      </c>
      <c r="X846" s="24">
        <f t="shared" ref="X846" si="2865">N846*S843+P846*S846-O846*T843-Q846*T846</f>
        <v>0</v>
      </c>
      <c r="Y846" s="28">
        <f t="shared" ref="Y846" si="2866">(N846*T843+O846*S843+P846*T846+Q846*S846)</f>
        <v>-0.37702098895343017</v>
      </c>
      <c r="Z846" s="26">
        <f t="shared" ref="Z846" si="2867">N846*U843+P846*U846-O846*V843-Q846*V846</f>
        <v>-1.7015439428123775</v>
      </c>
      <c r="AA846" s="27">
        <f t="shared" ref="AA846" si="2868">(N846*V843+O846*U843+P846*V846+Q846*U846)</f>
        <v>0</v>
      </c>
      <c r="AB846" s="8"/>
      <c r="AC846" s="39">
        <f t="shared" ref="AC846" si="2869">(180/PI())*ATAN(-1*(($X$8*Y843+AA843+$X$8*Y846+AA846)/($X$8*X843+Z843+$X$8*X846+Z846)))</f>
        <v>53.800952944291446</v>
      </c>
      <c r="AE846" s="218">
        <f t="shared" ref="AE846" si="2870">20*LOG(((($X$8*X843+Z843-$X$8*Y846-Z846)^2+($X$8*Y843+AA843-$X$8*Y846-AA846)^2)/(($X$8*X843+Z843+$X$8*X846+Z846)^2+($X$8*Y843+AA843+$X$8*Y846+AA846)^2))^0.5)</f>
        <v>-0.53641919711436303</v>
      </c>
      <c r="AF846" s="9"/>
      <c r="AG846" s="29"/>
      <c r="AH846" s="29"/>
      <c r="AI846" s="29"/>
      <c r="AJ846" s="29"/>
    </row>
    <row r="847" spans="2:36" ht="18.649999999999999" customHeight="1">
      <c r="AE847" s="33"/>
    </row>
    <row r="848" spans="2:36" ht="18.649999999999999" customHeight="1" thickBot="1">
      <c r="E848" s="21" t="s">
        <v>0</v>
      </c>
      <c r="J848" s="21" t="s">
        <v>1</v>
      </c>
      <c r="O848" s="21" t="s">
        <v>2</v>
      </c>
      <c r="T848" s="21" t="s">
        <v>3</v>
      </c>
      <c r="Y848" s="21" t="s">
        <v>4</v>
      </c>
    </row>
    <row r="849" spans="2:36" ht="18.649999999999999" customHeight="1" thickBot="1">
      <c r="B849" s="20"/>
      <c r="D849" s="235" t="s">
        <v>6</v>
      </c>
      <c r="E849" s="236"/>
      <c r="F849" s="237" t="s">
        <v>7</v>
      </c>
      <c r="G849" s="238"/>
      <c r="I849" s="235" t="s">
        <v>8</v>
      </c>
      <c r="J849" s="236"/>
      <c r="K849" s="237" t="s">
        <v>9</v>
      </c>
      <c r="L849" s="238"/>
      <c r="N849" s="235" t="s">
        <v>10</v>
      </c>
      <c r="O849" s="236"/>
      <c r="P849" s="237" t="s">
        <v>11</v>
      </c>
      <c r="Q849" s="238"/>
      <c r="S849" s="235" t="s">
        <v>6</v>
      </c>
      <c r="T849" s="236"/>
      <c r="U849" s="237" t="s">
        <v>7</v>
      </c>
      <c r="V849" s="238"/>
      <c r="X849" s="235" t="s">
        <v>10</v>
      </c>
      <c r="Y849" s="236"/>
      <c r="Z849" s="237" t="s">
        <v>11</v>
      </c>
      <c r="AA849" s="238"/>
      <c r="AB849" s="4"/>
      <c r="AC849" s="212" t="s">
        <v>70</v>
      </c>
      <c r="AE849" s="213" t="s">
        <v>37</v>
      </c>
      <c r="AF849" s="9"/>
      <c r="AG849" s="29"/>
      <c r="AH849" s="29"/>
      <c r="AI849" s="29"/>
      <c r="AJ849" s="29"/>
    </row>
    <row r="850" spans="2:36" ht="18.649999999999999" customHeight="1" thickTop="1" thickBot="1">
      <c r="B850" s="40">
        <f t="shared" ref="B850" si="2871">B843+$E$5</f>
        <v>0.95899999999999352</v>
      </c>
      <c r="D850" s="24">
        <v>1</v>
      </c>
      <c r="E850" s="25">
        <v>0</v>
      </c>
      <c r="F850" s="26">
        <v>0</v>
      </c>
      <c r="G850" s="27">
        <f t="shared" ref="G850" si="2872">-1/($E$8*$B850)</f>
        <v>-7.1617642003461039</v>
      </c>
      <c r="I850" s="24">
        <v>1</v>
      </c>
      <c r="J850" s="28">
        <v>0</v>
      </c>
      <c r="K850" s="26">
        <v>0</v>
      </c>
      <c r="L850" s="27">
        <v>0</v>
      </c>
      <c r="N850" s="24">
        <f t="shared" ref="N850" si="2873">D850*I850+F850*I853-E850*J850-G850*J853</f>
        <v>-1.6925343233999017</v>
      </c>
      <c r="O850" s="28">
        <f t="shared" ref="O850" si="2874">(D850*J850+E850*I850+F850*J853+G850*I853)</f>
        <v>0</v>
      </c>
      <c r="P850" s="26">
        <f t="shared" ref="P850" si="2875">D850*K850+F850*K853-E850*L850-G850*L853</f>
        <v>0</v>
      </c>
      <c r="Q850" s="27">
        <f t="shared" ref="Q850" si="2876">(D850*L850+E850*K850+F850*L853+G850*K853)</f>
        <v>-7.1617642003461039</v>
      </c>
      <c r="S850" s="24">
        <v>1</v>
      </c>
      <c r="T850" s="25">
        <v>0</v>
      </c>
      <c r="U850" s="26">
        <v>0</v>
      </c>
      <c r="V850" s="27">
        <f t="shared" ref="V850" si="2877">-1/($T$8*$B850)</f>
        <v>-7.1617642003461039</v>
      </c>
      <c r="X850" s="24">
        <f t="shared" ref="X850" si="2878">N850*S850+P850*S853-O850*T850-Q850*T853</f>
        <v>-1.6925343233999017</v>
      </c>
      <c r="Y850" s="28">
        <f t="shared" ref="Y850" si="2879">(N850*T850+O850*S850+P850*T853+Q850*S853)</f>
        <v>0</v>
      </c>
      <c r="Z850" s="26">
        <f t="shared" ref="Z850" si="2880">N850*U850+P850*U853-O850*V850-Q850*V853</f>
        <v>0</v>
      </c>
      <c r="AA850" s="27">
        <f t="shared" ref="AA850" si="2881">(N850*V850+O850*U850+P850*V853+Q850*U853)</f>
        <v>4.9597675248363267</v>
      </c>
      <c r="AB850" s="8"/>
      <c r="AC850" s="214">
        <f t="shared" ref="AC850" si="2882">20*LOG((2*$X$8)/(($X$8*X850+Z850+$Z$8*X853+Z853)^2+($X$8*Y850+AA850+$X$8*Y853+AA853)^2)^0.5)</f>
        <v>-9.0942208899921226</v>
      </c>
      <c r="AE850" s="215">
        <f t="shared" ref="AE850" si="2883">((X850^2+Y850^2)/(X853^2+Y853^2))^0.5</f>
        <v>4.5019042542330157</v>
      </c>
      <c r="AF850" s="9"/>
      <c r="AG850" s="29"/>
      <c r="AH850" s="29"/>
      <c r="AI850" s="29"/>
      <c r="AJ850" s="29"/>
    </row>
    <row r="851" spans="2:36" ht="18.649999999999999" customHeight="1" thickBot="1">
      <c r="D851" s="30"/>
      <c r="G851" s="31"/>
      <c r="I851" s="30"/>
      <c r="K851" s="239" t="s">
        <v>15</v>
      </c>
      <c r="L851" s="240"/>
      <c r="N851" s="30"/>
      <c r="P851" s="239" t="s">
        <v>17</v>
      </c>
      <c r="Q851" s="240"/>
      <c r="S851" s="30"/>
      <c r="V851" s="31"/>
      <c r="X851" s="30"/>
      <c r="AA851" s="31"/>
      <c r="AE851" s="216"/>
      <c r="AF851" s="9"/>
      <c r="AG851" s="29"/>
      <c r="AH851" s="29"/>
      <c r="AI851" s="29"/>
      <c r="AJ851" s="29"/>
    </row>
    <row r="852" spans="2:36" ht="18.649999999999999" customHeight="1" thickBot="1">
      <c r="D852" s="235" t="s">
        <v>12</v>
      </c>
      <c r="E852" s="236"/>
      <c r="F852" s="237" t="s">
        <v>13</v>
      </c>
      <c r="G852" s="238"/>
      <c r="I852" s="235" t="s">
        <v>14</v>
      </c>
      <c r="J852" s="236"/>
      <c r="K852" s="241"/>
      <c r="L852" s="242"/>
      <c r="N852" s="235" t="s">
        <v>16</v>
      </c>
      <c r="O852" s="236"/>
      <c r="P852" s="241"/>
      <c r="Q852" s="242"/>
      <c r="S852" s="235" t="s">
        <v>12</v>
      </c>
      <c r="T852" s="236"/>
      <c r="U852" s="237" t="s">
        <v>13</v>
      </c>
      <c r="V852" s="238"/>
      <c r="X852" s="235" t="s">
        <v>16</v>
      </c>
      <c r="Y852" s="236"/>
      <c r="Z852" s="237" t="s">
        <v>17</v>
      </c>
      <c r="AA852" s="238"/>
      <c r="AB852" s="4"/>
      <c r="AC852" s="37" t="s">
        <v>71</v>
      </c>
      <c r="AE852" s="217" t="s">
        <v>72</v>
      </c>
      <c r="AF852" s="9"/>
      <c r="AG852" s="29"/>
      <c r="AH852" s="29"/>
      <c r="AI852" s="29"/>
      <c r="AJ852" s="29"/>
    </row>
    <row r="853" spans="2:36" ht="18.649999999999999" customHeight="1" thickTop="1" thickBot="1">
      <c r="D853" s="24">
        <v>0</v>
      </c>
      <c r="E853" s="28">
        <v>0</v>
      </c>
      <c r="F853" s="26">
        <v>1</v>
      </c>
      <c r="G853" s="27">
        <v>0</v>
      </c>
      <c r="I853" s="24">
        <v>0</v>
      </c>
      <c r="J853" s="28">
        <f t="shared" ref="J853" si="2884">IF(0=(1-$J$8*$K$8*$B850^2),0,-1*(1-$J$8*$K$8*$B850^2)/($B850*$K$8))</f>
        <v>-0.37595964459005515</v>
      </c>
      <c r="K853" s="26">
        <v>1</v>
      </c>
      <c r="L853" s="27">
        <v>0</v>
      </c>
      <c r="N853" s="24">
        <f t="shared" ref="N853" si="2885">D853*I850+F853*I853-E853*J850-G853*J853</f>
        <v>0</v>
      </c>
      <c r="O853" s="28">
        <f t="shared" ref="O853" si="2886">(D853*J850+E853*I850+F853*J853+G853*I853)</f>
        <v>-0.37595964459005515</v>
      </c>
      <c r="P853" s="26">
        <f t="shared" ref="P853" si="2887">D853*K850+F853*K853-E853*L850-G853*L853</f>
        <v>1</v>
      </c>
      <c r="Q853" s="27">
        <f t="shared" ref="Q853" si="2888">(D853*L850+E853*K850+F853*L853+G853*K853)</f>
        <v>0</v>
      </c>
      <c r="S853" s="24">
        <v>0</v>
      </c>
      <c r="T853" s="28">
        <v>0</v>
      </c>
      <c r="U853" s="26">
        <v>1</v>
      </c>
      <c r="V853" s="27">
        <v>0</v>
      </c>
      <c r="X853" s="24">
        <f t="shared" ref="X853" si="2889">N853*S850+P853*S853-O853*T850-Q853*T853</f>
        <v>0</v>
      </c>
      <c r="Y853" s="28">
        <f t="shared" ref="Y853" si="2890">(N853*T850+O853*S850+P853*T853+Q853*S853)</f>
        <v>-0.37595964459005515</v>
      </c>
      <c r="Z853" s="26">
        <f t="shared" ref="Z853" si="2891">N853*U850+P853*U853-O853*V850-Q853*V853</f>
        <v>-1.6925343233999017</v>
      </c>
      <c r="AA853" s="27">
        <f t="shared" ref="AA853" si="2892">(N853*V850+O853*U850+P853*V853+Q853*U853)</f>
        <v>0</v>
      </c>
      <c r="AB853" s="8"/>
      <c r="AC853" s="39">
        <f t="shared" ref="AC853" si="2893">(180/PI())*ATAN(-1*(($X$8*Y850+AA850+$X$8*Y853+AA853)/($X$8*X850+Z850+$X$8*X853+Z853)))</f>
        <v>53.554726515905507</v>
      </c>
      <c r="AE853" s="218">
        <f t="shared" ref="AE853" si="2894">20*LOG(((($X$8*X850+Z850-$X$8*Y853-Z853)^2+($X$8*Y850+AA850-$X$8*Y853-AA853)^2)/(($X$8*X850+Z850+$X$8*X853+Z853)^2+($X$8*Y850+AA850+$X$8*Y853+AA853)^2))^0.5)</f>
        <v>-0.54944032610170424</v>
      </c>
      <c r="AF853" s="9"/>
      <c r="AG853" s="29"/>
      <c r="AH853" s="29"/>
      <c r="AI853" s="29"/>
      <c r="AJ853" s="29"/>
    </row>
    <row r="854" spans="2:36" ht="18.649999999999999" customHeight="1">
      <c r="AE854" s="33"/>
    </row>
    <row r="855" spans="2:36" ht="18.649999999999999" customHeight="1" thickBot="1">
      <c r="E855" s="21" t="s">
        <v>0</v>
      </c>
      <c r="J855" s="21" t="s">
        <v>1</v>
      </c>
      <c r="O855" s="21" t="s">
        <v>2</v>
      </c>
      <c r="T855" s="21" t="s">
        <v>3</v>
      </c>
      <c r="Y855" s="21" t="s">
        <v>4</v>
      </c>
    </row>
    <row r="856" spans="2:36" ht="18.649999999999999" customHeight="1" thickBot="1">
      <c r="B856" s="20"/>
      <c r="D856" s="235" t="s">
        <v>6</v>
      </c>
      <c r="E856" s="236"/>
      <c r="F856" s="237" t="s">
        <v>7</v>
      </c>
      <c r="G856" s="238"/>
      <c r="I856" s="235" t="s">
        <v>8</v>
      </c>
      <c r="J856" s="236"/>
      <c r="K856" s="237" t="s">
        <v>9</v>
      </c>
      <c r="L856" s="238"/>
      <c r="N856" s="235" t="s">
        <v>10</v>
      </c>
      <c r="O856" s="236"/>
      <c r="P856" s="237" t="s">
        <v>11</v>
      </c>
      <c r="Q856" s="238"/>
      <c r="S856" s="235" t="s">
        <v>6</v>
      </c>
      <c r="T856" s="236"/>
      <c r="U856" s="237" t="s">
        <v>7</v>
      </c>
      <c r="V856" s="238"/>
      <c r="X856" s="235" t="s">
        <v>10</v>
      </c>
      <c r="Y856" s="236"/>
      <c r="Z856" s="237" t="s">
        <v>11</v>
      </c>
      <c r="AA856" s="238"/>
      <c r="AB856" s="4"/>
      <c r="AC856" s="212" t="s">
        <v>70</v>
      </c>
      <c r="AE856" s="213" t="s">
        <v>37</v>
      </c>
      <c r="AF856" s="9"/>
      <c r="AG856" s="29"/>
      <c r="AH856" s="29"/>
      <c r="AI856" s="29"/>
      <c r="AJ856" s="29"/>
    </row>
    <row r="857" spans="2:36" ht="18.649999999999999" customHeight="1" thickTop="1" thickBot="1">
      <c r="B857" s="40">
        <f t="shared" ref="B857" si="2895">B850+$E$5</f>
        <v>0.95949999999999347</v>
      </c>
      <c r="D857" s="24">
        <v>1</v>
      </c>
      <c r="E857" s="25">
        <v>0</v>
      </c>
      <c r="F857" s="26">
        <v>0</v>
      </c>
      <c r="G857" s="27">
        <f t="shared" ref="G857" si="2896">-1/($E$8*$B857)</f>
        <v>-7.1580321710598378</v>
      </c>
      <c r="I857" s="24">
        <v>1</v>
      </c>
      <c r="J857" s="28">
        <v>0</v>
      </c>
      <c r="K857" s="26">
        <v>0</v>
      </c>
      <c r="L857" s="27">
        <v>0</v>
      </c>
      <c r="N857" s="24">
        <f t="shared" ref="N857" si="2897">D857*I857+F857*I860-E857*J857-G857*J860</f>
        <v>-1.6835387851834618</v>
      </c>
      <c r="O857" s="28">
        <f t="shared" ref="O857" si="2898">(D857*J857+E857*I857+F857*J860+G857*I860)</f>
        <v>0</v>
      </c>
      <c r="P857" s="26">
        <f t="shared" ref="P857" si="2899">D857*K857+F857*K860-E857*L857-G857*L860</f>
        <v>0</v>
      </c>
      <c r="Q857" s="27">
        <f t="shared" ref="Q857" si="2900">(D857*L857+E857*K857+F857*L860+G857*K860)</f>
        <v>-7.1580321710598378</v>
      </c>
      <c r="S857" s="24">
        <v>1</v>
      </c>
      <c r="T857" s="25">
        <v>0</v>
      </c>
      <c r="U857" s="26">
        <v>0</v>
      </c>
      <c r="V857" s="27">
        <f t="shared" ref="V857" si="2901">-1/($T$8*$B857)</f>
        <v>-7.1580321710598378</v>
      </c>
      <c r="X857" s="24">
        <f t="shared" ref="X857" si="2902">N857*S857+P857*S860-O857*T857-Q857*T860</f>
        <v>-1.6835387851834618</v>
      </c>
      <c r="Y857" s="28">
        <f t="shared" ref="Y857" si="2903">(N857*T857+O857*S857+P857*T860+Q857*S860)</f>
        <v>0</v>
      </c>
      <c r="Z857" s="26">
        <f t="shared" ref="Z857" si="2904">N857*U857+P857*U860-O857*V857-Q857*V860</f>
        <v>0</v>
      </c>
      <c r="AA857" s="27">
        <f t="shared" ref="AA857" si="2905">(N857*V857+O857*U857+P857*V860+Q857*U860)</f>
        <v>4.8927926145103795</v>
      </c>
      <c r="AB857" s="8"/>
      <c r="AC857" s="214">
        <f t="shared" ref="AC857" si="2906">20*LOG((2*$X$8)/(($X$8*X857+Z857+$Z$8*X860+Z860)^2+($X$8*Y857+AA857+$X$8*Y860+AA860)^2)^0.5)</f>
        <v>-8.9966423876448705</v>
      </c>
      <c r="AE857" s="215">
        <f t="shared" ref="AE857" si="2907">((X857^2+Y857^2)/(X860^2+Y860^2))^0.5</f>
        <v>4.4906467728754489</v>
      </c>
      <c r="AF857" s="9"/>
      <c r="AG857" s="29"/>
      <c r="AH857" s="29"/>
      <c r="AI857" s="29"/>
      <c r="AJ857" s="29"/>
    </row>
    <row r="858" spans="2:36" ht="18.649999999999999" customHeight="1" thickBot="1">
      <c r="D858" s="30"/>
      <c r="G858" s="31"/>
      <c r="I858" s="30"/>
      <c r="K858" s="239" t="s">
        <v>15</v>
      </c>
      <c r="L858" s="240"/>
      <c r="N858" s="30"/>
      <c r="P858" s="239" t="s">
        <v>17</v>
      </c>
      <c r="Q858" s="240"/>
      <c r="S858" s="30"/>
      <c r="V858" s="31"/>
      <c r="X858" s="30"/>
      <c r="AA858" s="31"/>
      <c r="AE858" s="216"/>
      <c r="AF858" s="9"/>
      <c r="AG858" s="29"/>
      <c r="AH858" s="29"/>
      <c r="AI858" s="29"/>
      <c r="AJ858" s="29"/>
    </row>
    <row r="859" spans="2:36" ht="18.649999999999999" customHeight="1" thickBot="1">
      <c r="D859" s="235" t="s">
        <v>12</v>
      </c>
      <c r="E859" s="236"/>
      <c r="F859" s="237" t="s">
        <v>13</v>
      </c>
      <c r="G859" s="238"/>
      <c r="I859" s="235" t="s">
        <v>14</v>
      </c>
      <c r="J859" s="236"/>
      <c r="K859" s="241"/>
      <c r="L859" s="242"/>
      <c r="N859" s="235" t="s">
        <v>16</v>
      </c>
      <c r="O859" s="236"/>
      <c r="P859" s="241"/>
      <c r="Q859" s="242"/>
      <c r="S859" s="235" t="s">
        <v>12</v>
      </c>
      <c r="T859" s="236"/>
      <c r="U859" s="237" t="s">
        <v>13</v>
      </c>
      <c r="V859" s="238"/>
      <c r="X859" s="235" t="s">
        <v>16</v>
      </c>
      <c r="Y859" s="236"/>
      <c r="Z859" s="237" t="s">
        <v>17</v>
      </c>
      <c r="AA859" s="238"/>
      <c r="AB859" s="4"/>
      <c r="AC859" s="37" t="s">
        <v>71</v>
      </c>
      <c r="AE859" s="217" t="s">
        <v>72</v>
      </c>
      <c r="AF859" s="9"/>
      <c r="AG859" s="29"/>
      <c r="AH859" s="29"/>
      <c r="AI859" s="29"/>
      <c r="AJ859" s="29"/>
    </row>
    <row r="860" spans="2:36" ht="18.649999999999999" customHeight="1" thickTop="1" thickBot="1">
      <c r="D860" s="24">
        <v>0</v>
      </c>
      <c r="E860" s="28">
        <v>0</v>
      </c>
      <c r="F860" s="26">
        <v>1</v>
      </c>
      <c r="G860" s="27">
        <v>0</v>
      </c>
      <c r="I860" s="24">
        <v>0</v>
      </c>
      <c r="J860" s="28">
        <f t="shared" ref="J860" si="2908">IF(0=(1-$J$8*$K$8*$B857^2),0,-1*(1-$J$8*$K$8*$B857^2)/($B857*$K$8))</f>
        <v>-0.37489895561423969</v>
      </c>
      <c r="K860" s="26">
        <v>1</v>
      </c>
      <c r="L860" s="27">
        <v>0</v>
      </c>
      <c r="N860" s="24">
        <f t="shared" ref="N860" si="2909">D860*I857+F860*I860-E860*J857-G860*J860</f>
        <v>0</v>
      </c>
      <c r="O860" s="28">
        <f t="shared" ref="O860" si="2910">(D860*J857+E860*I857+F860*J860+G860*I860)</f>
        <v>-0.37489895561423969</v>
      </c>
      <c r="P860" s="26">
        <f t="shared" ref="P860" si="2911">D860*K857+F860*K860-E860*L857-G860*L860</f>
        <v>1</v>
      </c>
      <c r="Q860" s="27">
        <f t="shared" ref="Q860" si="2912">(D860*L857+E860*K857+F860*L860+G860*K860)</f>
        <v>0</v>
      </c>
      <c r="S860" s="24">
        <v>0</v>
      </c>
      <c r="T860" s="28">
        <v>0</v>
      </c>
      <c r="U860" s="26">
        <v>1</v>
      </c>
      <c r="V860" s="27">
        <v>0</v>
      </c>
      <c r="X860" s="24">
        <f t="shared" ref="X860" si="2913">N860*S857+P860*S860-O860*T857-Q860*T860</f>
        <v>0</v>
      </c>
      <c r="Y860" s="28">
        <f t="shared" ref="Y860" si="2914">(N860*T857+O860*S857+P860*T860+Q860*S860)</f>
        <v>-0.37489895561423969</v>
      </c>
      <c r="Z860" s="26">
        <f t="shared" ref="Z860" si="2915">N860*U857+P860*U860-O860*V857-Q860*V860</f>
        <v>-1.6835387851834618</v>
      </c>
      <c r="AA860" s="27">
        <f t="shared" ref="AA860" si="2916">(N860*V857+O860*U857+P860*V860+Q860*U860)</f>
        <v>0</v>
      </c>
      <c r="AB860" s="8"/>
      <c r="AC860" s="39">
        <f t="shared" ref="AC860" si="2917">(180/PI())*ATAN(-1*(($X$8*Y857+AA857+$X$8*Y860+AA860)/($X$8*X857+Z857+$X$8*X860+Z860)))</f>
        <v>53.303722451669096</v>
      </c>
      <c r="AE860" s="218">
        <f t="shared" ref="AE860" si="2918">20*LOG(((($X$8*X857+Z857-$X$8*Y860-Z860)^2+($X$8*Y857+AA857-$X$8*Y860-AA860)^2)/(($X$8*X857+Z857+$X$8*X860+Z860)^2+($X$8*Y857+AA857+$X$8*Y860+AA860)^2))^0.5)</f>
        <v>-0.56289361438189478</v>
      </c>
      <c r="AF860" s="9"/>
      <c r="AG860" s="29"/>
      <c r="AH860" s="29"/>
      <c r="AI860" s="29"/>
      <c r="AJ860" s="29"/>
    </row>
    <row r="861" spans="2:36" ht="18.649999999999999" customHeight="1">
      <c r="AE861" s="33"/>
    </row>
    <row r="862" spans="2:36" ht="18.649999999999999" customHeight="1" thickBot="1">
      <c r="E862" s="21" t="s">
        <v>0</v>
      </c>
      <c r="J862" s="21" t="s">
        <v>1</v>
      </c>
      <c r="O862" s="21" t="s">
        <v>2</v>
      </c>
      <c r="T862" s="21" t="s">
        <v>3</v>
      </c>
      <c r="Y862" s="21" t="s">
        <v>4</v>
      </c>
    </row>
    <row r="863" spans="2:36" ht="18.649999999999999" customHeight="1" thickBot="1">
      <c r="B863" s="20"/>
      <c r="D863" s="235" t="s">
        <v>6</v>
      </c>
      <c r="E863" s="236"/>
      <c r="F863" s="237" t="s">
        <v>7</v>
      </c>
      <c r="G863" s="238"/>
      <c r="I863" s="235" t="s">
        <v>8</v>
      </c>
      <c r="J863" s="236"/>
      <c r="K863" s="237" t="s">
        <v>9</v>
      </c>
      <c r="L863" s="238"/>
      <c r="N863" s="235" t="s">
        <v>10</v>
      </c>
      <c r="O863" s="236"/>
      <c r="P863" s="237" t="s">
        <v>11</v>
      </c>
      <c r="Q863" s="238"/>
      <c r="S863" s="235" t="s">
        <v>6</v>
      </c>
      <c r="T863" s="236"/>
      <c r="U863" s="237" t="s">
        <v>7</v>
      </c>
      <c r="V863" s="238"/>
      <c r="X863" s="235" t="s">
        <v>10</v>
      </c>
      <c r="Y863" s="236"/>
      <c r="Z863" s="237" t="s">
        <v>11</v>
      </c>
      <c r="AA863" s="238"/>
      <c r="AB863" s="4"/>
      <c r="AC863" s="212" t="s">
        <v>70</v>
      </c>
      <c r="AE863" s="213" t="s">
        <v>37</v>
      </c>
      <c r="AF863" s="9"/>
      <c r="AG863" s="29"/>
      <c r="AH863" s="29"/>
      <c r="AI863" s="29"/>
      <c r="AJ863" s="29"/>
    </row>
    <row r="864" spans="2:36" ht="18.649999999999999" customHeight="1" thickTop="1" thickBot="1">
      <c r="B864" s="40">
        <f t="shared" ref="B864" si="2919">B857+$E$5</f>
        <v>0.95999999999999341</v>
      </c>
      <c r="D864" s="24">
        <v>1</v>
      </c>
      <c r="E864" s="25">
        <v>0</v>
      </c>
      <c r="F864" s="26">
        <v>0</v>
      </c>
      <c r="G864" s="27">
        <f t="shared" ref="G864" si="2920">-1/($E$8*$B864)</f>
        <v>-7.154304029304078</v>
      </c>
      <c r="I864" s="24">
        <v>1</v>
      </c>
      <c r="J864" s="28">
        <v>0</v>
      </c>
      <c r="K864" s="26">
        <v>0</v>
      </c>
      <c r="L864" s="27">
        <v>0</v>
      </c>
      <c r="N864" s="24">
        <f t="shared" ref="N864" si="2921">D864*I864+F864*I867-E864*J864-G864*J867</f>
        <v>-1.6745572988348738</v>
      </c>
      <c r="O864" s="28">
        <f t="shared" ref="O864" si="2922">(D864*J864+E864*I864+F864*J867+G864*I867)</f>
        <v>0</v>
      </c>
      <c r="P864" s="26">
        <f t="shared" ref="P864" si="2923">D864*K864+F864*K867-E864*L864-G864*L867</f>
        <v>0</v>
      </c>
      <c r="Q864" s="27">
        <f t="shared" ref="Q864" si="2924">(D864*L864+E864*K864+F864*L867+G864*K867)</f>
        <v>-7.154304029304078</v>
      </c>
      <c r="S864" s="24">
        <v>1</v>
      </c>
      <c r="T864" s="25">
        <v>0</v>
      </c>
      <c r="U864" s="26">
        <v>0</v>
      </c>
      <c r="V864" s="27">
        <f t="shared" ref="V864" si="2925">-1/($T$8*$B864)</f>
        <v>-7.154304029304078</v>
      </c>
      <c r="X864" s="24">
        <f t="shared" ref="X864" si="2926">N864*S864+P864*S867-O864*T864-Q864*T867</f>
        <v>-1.6745572988348738</v>
      </c>
      <c r="Y864" s="28">
        <f t="shared" ref="Y864" si="2927">(N864*T864+O864*S864+P864*T867+Q864*S867)</f>
        <v>0</v>
      </c>
      <c r="Z864" s="26">
        <f t="shared" ref="Z864" si="2928">N864*U864+P864*U867-O864*V864-Q864*V867</f>
        <v>0</v>
      </c>
      <c r="AA864" s="27">
        <f t="shared" ref="AA864" si="2929">(N864*V864+O864*U864+P864*V867+Q864*U867)</f>
        <v>4.8259880010508125</v>
      </c>
      <c r="AB864" s="8"/>
      <c r="AC864" s="214">
        <f t="shared" ref="AC864" si="2930">20*LOG((2*$X$8)/(($X$8*X864+Z864+$Z$8*X867+Z867)^2+($X$8*Y864+AA864+$X$8*Y867+AA867)^2)^0.5)</f>
        <v>-8.8983653619536405</v>
      </c>
      <c r="AE864" s="215">
        <f t="shared" ref="AE864" si="2931">((X864^2+Y864^2)/(X867^2+Y867^2))^0.5</f>
        <v>4.4793551574213435</v>
      </c>
      <c r="AF864" s="9"/>
      <c r="AG864" s="29"/>
      <c r="AH864" s="29"/>
      <c r="AI864" s="29"/>
      <c r="AJ864" s="29"/>
    </row>
    <row r="865" spans="2:36" ht="18.649999999999999" customHeight="1" thickBot="1">
      <c r="D865" s="30"/>
      <c r="G865" s="31"/>
      <c r="I865" s="30"/>
      <c r="K865" s="239" t="s">
        <v>15</v>
      </c>
      <c r="L865" s="240"/>
      <c r="N865" s="30"/>
      <c r="P865" s="239" t="s">
        <v>17</v>
      </c>
      <c r="Q865" s="240"/>
      <c r="S865" s="30"/>
      <c r="V865" s="31"/>
      <c r="X865" s="30"/>
      <c r="AA865" s="31"/>
      <c r="AE865" s="216"/>
      <c r="AF865" s="9"/>
      <c r="AG865" s="29"/>
      <c r="AH865" s="29"/>
      <c r="AI865" s="29"/>
      <c r="AJ865" s="29"/>
    </row>
    <row r="866" spans="2:36" ht="18.649999999999999" customHeight="1" thickBot="1">
      <c r="D866" s="235" t="s">
        <v>12</v>
      </c>
      <c r="E866" s="236"/>
      <c r="F866" s="237" t="s">
        <v>13</v>
      </c>
      <c r="G866" s="238"/>
      <c r="I866" s="235" t="s">
        <v>14</v>
      </c>
      <c r="J866" s="236"/>
      <c r="K866" s="241"/>
      <c r="L866" s="242"/>
      <c r="N866" s="235" t="s">
        <v>16</v>
      </c>
      <c r="O866" s="236"/>
      <c r="P866" s="241"/>
      <c r="Q866" s="242"/>
      <c r="S866" s="235" t="s">
        <v>12</v>
      </c>
      <c r="T866" s="236"/>
      <c r="U866" s="237" t="s">
        <v>13</v>
      </c>
      <c r="V866" s="238"/>
      <c r="X866" s="235" t="s">
        <v>16</v>
      </c>
      <c r="Y866" s="236"/>
      <c r="Z866" s="237" t="s">
        <v>17</v>
      </c>
      <c r="AA866" s="238"/>
      <c r="AB866" s="4"/>
      <c r="AC866" s="37" t="s">
        <v>71</v>
      </c>
      <c r="AE866" s="217" t="s">
        <v>72</v>
      </c>
      <c r="AF866" s="9"/>
      <c r="AG866" s="29"/>
      <c r="AH866" s="29"/>
      <c r="AI866" s="29"/>
      <c r="AJ866" s="29"/>
    </row>
    <row r="867" spans="2:36" ht="18.649999999999999" customHeight="1" thickTop="1" thickBot="1">
      <c r="D867" s="24">
        <v>0</v>
      </c>
      <c r="E867" s="28">
        <v>0</v>
      </c>
      <c r="F867" s="26">
        <v>1</v>
      </c>
      <c r="G867" s="27">
        <v>0</v>
      </c>
      <c r="I867" s="24">
        <v>0</v>
      </c>
      <c r="J867" s="28">
        <f t="shared" ref="J867" si="2932">IF(0=(1-$J$8*$K$8*$B864^2),0,-1*(1-$J$8*$K$8*$B864^2)/($B864*$K$8))</f>
        <v>-0.37383892100194077</v>
      </c>
      <c r="K867" s="26">
        <v>1</v>
      </c>
      <c r="L867" s="27">
        <v>0</v>
      </c>
      <c r="N867" s="24">
        <f t="shared" ref="N867" si="2933">D867*I864+F867*I867-E867*J864-G867*J867</f>
        <v>0</v>
      </c>
      <c r="O867" s="28">
        <f t="shared" ref="O867" si="2934">(D867*J864+E867*I864+F867*J867+G867*I867)</f>
        <v>-0.37383892100194077</v>
      </c>
      <c r="P867" s="26">
        <f t="shared" ref="P867" si="2935">D867*K864+F867*K867-E867*L864-G867*L867</f>
        <v>1</v>
      </c>
      <c r="Q867" s="27">
        <f t="shared" ref="Q867" si="2936">(D867*L864+E867*K864+F867*L867+G867*K867)</f>
        <v>0</v>
      </c>
      <c r="S867" s="24">
        <v>0</v>
      </c>
      <c r="T867" s="28">
        <v>0</v>
      </c>
      <c r="U867" s="26">
        <v>1</v>
      </c>
      <c r="V867" s="27">
        <v>0</v>
      </c>
      <c r="X867" s="24">
        <f t="shared" ref="X867" si="2937">N867*S864+P867*S867-O867*T864-Q867*T867</f>
        <v>0</v>
      </c>
      <c r="Y867" s="28">
        <f t="shared" ref="Y867" si="2938">(N867*T864+O867*S864+P867*T867+Q867*S867)</f>
        <v>-0.37383892100194077</v>
      </c>
      <c r="Z867" s="26">
        <f t="shared" ref="Z867" si="2939">N867*U864+P867*U867-O867*V864-Q867*V867</f>
        <v>-1.6745572988348738</v>
      </c>
      <c r="AA867" s="27">
        <f t="shared" ref="AA867" si="2940">(N867*V864+O867*U864+P867*V867+Q867*U867)</f>
        <v>0</v>
      </c>
      <c r="AB867" s="8"/>
      <c r="AC867" s="39">
        <f t="shared" ref="AC867" si="2941">(180/PI())*ATAN(-1*(($X$8*Y864+AA864+$X$8*Y867+AA867)/($X$8*X864+Z864+$X$8*X867+Z867)))</f>
        <v>53.047805060541073</v>
      </c>
      <c r="AE867" s="218">
        <f t="shared" ref="AE867" si="2942">20*LOG(((($X$8*X864+Z864-$X$8*Y867-Z867)^2+($X$8*Y864+AA864-$X$8*Y867-AA867)^2)/(($X$8*X864+Z864+$X$8*X867+Z867)^2+($X$8*Y864+AA864+$X$8*Y867+AA867)^2))^0.5)</f>
        <v>-0.57679743383070858</v>
      </c>
      <c r="AF867" s="9"/>
      <c r="AG867" s="29"/>
      <c r="AH867" s="29"/>
      <c r="AI867" s="29"/>
      <c r="AJ867" s="29"/>
    </row>
    <row r="868" spans="2:36" ht="18.649999999999999" customHeight="1">
      <c r="AE868" s="33"/>
    </row>
    <row r="869" spans="2:36" ht="18.649999999999999" customHeight="1" thickBot="1">
      <c r="E869" s="21" t="s">
        <v>0</v>
      </c>
      <c r="J869" s="21" t="s">
        <v>1</v>
      </c>
      <c r="O869" s="21" t="s">
        <v>2</v>
      </c>
      <c r="T869" s="21" t="s">
        <v>3</v>
      </c>
      <c r="Y869" s="21" t="s">
        <v>4</v>
      </c>
    </row>
    <row r="870" spans="2:36" ht="18.649999999999999" customHeight="1" thickBot="1">
      <c r="B870" s="20"/>
      <c r="D870" s="235" t="s">
        <v>6</v>
      </c>
      <c r="E870" s="236"/>
      <c r="F870" s="237" t="s">
        <v>7</v>
      </c>
      <c r="G870" s="238"/>
      <c r="I870" s="235" t="s">
        <v>8</v>
      </c>
      <c r="J870" s="236"/>
      <c r="K870" s="237" t="s">
        <v>9</v>
      </c>
      <c r="L870" s="238"/>
      <c r="N870" s="235" t="s">
        <v>10</v>
      </c>
      <c r="O870" s="236"/>
      <c r="P870" s="237" t="s">
        <v>11</v>
      </c>
      <c r="Q870" s="238"/>
      <c r="S870" s="235" t="s">
        <v>6</v>
      </c>
      <c r="T870" s="236"/>
      <c r="U870" s="237" t="s">
        <v>7</v>
      </c>
      <c r="V870" s="238"/>
      <c r="X870" s="235" t="s">
        <v>10</v>
      </c>
      <c r="Y870" s="236"/>
      <c r="Z870" s="237" t="s">
        <v>11</v>
      </c>
      <c r="AA870" s="238"/>
      <c r="AB870" s="4"/>
      <c r="AC870" s="212" t="s">
        <v>70</v>
      </c>
      <c r="AE870" s="213" t="s">
        <v>37</v>
      </c>
      <c r="AF870" s="9"/>
      <c r="AG870" s="29"/>
      <c r="AH870" s="29"/>
      <c r="AI870" s="29"/>
      <c r="AJ870" s="29"/>
    </row>
    <row r="871" spans="2:36" ht="18.649999999999999" customHeight="1" thickTop="1" thickBot="1">
      <c r="B871" s="40">
        <f t="shared" ref="B871" si="2943">B864+$E$5</f>
        <v>0.96049999999999336</v>
      </c>
      <c r="D871" s="24">
        <v>1</v>
      </c>
      <c r="E871" s="25">
        <v>0</v>
      </c>
      <c r="F871" s="26">
        <v>0</v>
      </c>
      <c r="G871" s="27">
        <f t="shared" ref="G871" si="2944">-1/($E$8*$B871)</f>
        <v>-7.1505797690077193</v>
      </c>
      <c r="I871" s="24">
        <v>1</v>
      </c>
      <c r="J871" s="28">
        <v>0</v>
      </c>
      <c r="K871" s="26">
        <v>0</v>
      </c>
      <c r="L871" s="27">
        <v>0</v>
      </c>
      <c r="N871" s="24">
        <f t="shared" ref="N871" si="2945">D871*I871+F871*I874-E871*J871-G871*J874</f>
        <v>-1.665589835102268</v>
      </c>
      <c r="O871" s="28">
        <f t="shared" ref="O871" si="2946">(D871*J871+E871*I871+F871*J874+G871*I874)</f>
        <v>0</v>
      </c>
      <c r="P871" s="26">
        <f t="shared" ref="P871" si="2947">D871*K871+F871*K874-E871*L871-G871*L874</f>
        <v>0</v>
      </c>
      <c r="Q871" s="27">
        <f t="shared" ref="Q871" si="2948">(D871*L871+E871*K871+F871*L874+G871*K874)</f>
        <v>-7.1505797690077193</v>
      </c>
      <c r="S871" s="24">
        <v>1</v>
      </c>
      <c r="T871" s="25">
        <v>0</v>
      </c>
      <c r="U871" s="26">
        <v>0</v>
      </c>
      <c r="V871" s="27">
        <f t="shared" ref="V871" si="2949">-1/($T$8*$B871)</f>
        <v>-7.1505797690077193</v>
      </c>
      <c r="X871" s="24">
        <f t="shared" ref="X871" si="2950">N871*S871+P871*S874-O871*T871-Q871*T874</f>
        <v>-1.665589835102268</v>
      </c>
      <c r="Y871" s="28">
        <f t="shared" ref="Y871" si="2951">(N871*T871+O871*S871+P871*T874+Q871*S874)</f>
        <v>0</v>
      </c>
      <c r="Z871" s="26">
        <f t="shared" ref="Z871" si="2952">N871*U871+P871*U874-O871*V871-Q871*V874</f>
        <v>0</v>
      </c>
      <c r="AA871" s="27">
        <f t="shared" ref="AA871" si="2953">(N871*V871+O871*U871+P871*V874+Q871*U874)</f>
        <v>4.7593532093394613</v>
      </c>
      <c r="AB871" s="8"/>
      <c r="AC871" s="214">
        <f t="shared" ref="AC871" si="2954">20*LOG((2*$X$8)/(($X$8*X871+Z871+$Z$8*X874+Z874)^2+($X$8*Y871+AA871+$X$8*Y874+AA874)^2)^0.5)</f>
        <v>-8.7993821520171522</v>
      </c>
      <c r="AE871" s="215">
        <f t="shared" ref="AE871" si="2955">((X871^2+Y871^2)/(X874^2+Y874^2))^0.5</f>
        <v>4.4680291099212734</v>
      </c>
      <c r="AF871" s="9"/>
      <c r="AG871" s="29"/>
      <c r="AH871" s="29"/>
      <c r="AI871" s="29"/>
      <c r="AJ871" s="29"/>
    </row>
    <row r="872" spans="2:36" ht="18.649999999999999" customHeight="1" thickBot="1">
      <c r="D872" s="30"/>
      <c r="G872" s="31"/>
      <c r="I872" s="30"/>
      <c r="K872" s="239" t="s">
        <v>15</v>
      </c>
      <c r="L872" s="240"/>
      <c r="N872" s="30"/>
      <c r="P872" s="239" t="s">
        <v>17</v>
      </c>
      <c r="Q872" s="240"/>
      <c r="S872" s="30"/>
      <c r="V872" s="31"/>
      <c r="X872" s="30"/>
      <c r="AA872" s="31"/>
      <c r="AE872" s="216"/>
      <c r="AF872" s="9"/>
      <c r="AG872" s="29"/>
      <c r="AH872" s="29"/>
      <c r="AI872" s="29"/>
      <c r="AJ872" s="29"/>
    </row>
    <row r="873" spans="2:36" ht="18.649999999999999" customHeight="1" thickBot="1">
      <c r="D873" s="235" t="s">
        <v>12</v>
      </c>
      <c r="E873" s="236"/>
      <c r="F873" s="237" t="s">
        <v>13</v>
      </c>
      <c r="G873" s="238"/>
      <c r="I873" s="235" t="s">
        <v>14</v>
      </c>
      <c r="J873" s="236"/>
      <c r="K873" s="241"/>
      <c r="L873" s="242"/>
      <c r="N873" s="235" t="s">
        <v>16</v>
      </c>
      <c r="O873" s="236"/>
      <c r="P873" s="241"/>
      <c r="Q873" s="242"/>
      <c r="S873" s="235" t="s">
        <v>12</v>
      </c>
      <c r="T873" s="236"/>
      <c r="U873" s="237" t="s">
        <v>13</v>
      </c>
      <c r="V873" s="238"/>
      <c r="X873" s="235" t="s">
        <v>16</v>
      </c>
      <c r="Y873" s="236"/>
      <c r="Z873" s="237" t="s">
        <v>17</v>
      </c>
      <c r="AA873" s="238"/>
      <c r="AB873" s="4"/>
      <c r="AC873" s="37" t="s">
        <v>71</v>
      </c>
      <c r="AE873" s="217" t="s">
        <v>72</v>
      </c>
      <c r="AF873" s="9"/>
      <c r="AG873" s="29"/>
      <c r="AH873" s="29"/>
      <c r="AI873" s="29"/>
      <c r="AJ873" s="29"/>
    </row>
    <row r="874" spans="2:36" ht="18.649999999999999" customHeight="1" thickTop="1" thickBot="1">
      <c r="D874" s="24">
        <v>0</v>
      </c>
      <c r="E874" s="28">
        <v>0</v>
      </c>
      <c r="F874" s="26">
        <v>1</v>
      </c>
      <c r="G874" s="27">
        <v>0</v>
      </c>
      <c r="I874" s="24">
        <v>0</v>
      </c>
      <c r="J874" s="28">
        <f t="shared" ref="J874" si="2956">IF(0=(1-$J$8*$K$8*$B871^2),0,-1*(1-$J$8*$K$8*$B871^2)/($B871*$K$8))</f>
        <v>-0.37277953973124756</v>
      </c>
      <c r="K874" s="26">
        <v>1</v>
      </c>
      <c r="L874" s="27">
        <v>0</v>
      </c>
      <c r="N874" s="24">
        <f t="shared" ref="N874" si="2957">D874*I871+F874*I874-E874*J871-G874*J874</f>
        <v>0</v>
      </c>
      <c r="O874" s="28">
        <f t="shared" ref="O874" si="2958">(D874*J871+E874*I871+F874*J874+G874*I874)</f>
        <v>-0.37277953973124756</v>
      </c>
      <c r="P874" s="26">
        <f t="shared" ref="P874" si="2959">D874*K871+F874*K874-E874*L871-G874*L874</f>
        <v>1</v>
      </c>
      <c r="Q874" s="27">
        <f t="shared" ref="Q874" si="2960">(D874*L871+E874*K871+F874*L874+G874*K874)</f>
        <v>0</v>
      </c>
      <c r="S874" s="24">
        <v>0</v>
      </c>
      <c r="T874" s="28">
        <v>0</v>
      </c>
      <c r="U874" s="26">
        <v>1</v>
      </c>
      <c r="V874" s="27">
        <v>0</v>
      </c>
      <c r="X874" s="24">
        <f t="shared" ref="X874" si="2961">N874*S871+P874*S874-O874*T871-Q874*T874</f>
        <v>0</v>
      </c>
      <c r="Y874" s="28">
        <f t="shared" ref="Y874" si="2962">(N874*T871+O874*S871+P874*T874+Q874*S874)</f>
        <v>-0.37277953973124756</v>
      </c>
      <c r="Z874" s="26">
        <f t="shared" ref="Z874" si="2963">N874*U871+P874*U874-O874*V871-Q874*V874</f>
        <v>-1.665589835102268</v>
      </c>
      <c r="AA874" s="27">
        <f t="shared" ref="AA874" si="2964">(N874*V871+O874*U871+P874*V874+Q874*U874)</f>
        <v>0</v>
      </c>
      <c r="AB874" s="8"/>
      <c r="AC874" s="39">
        <f t="shared" ref="AC874" si="2965">(180/PI())*ATAN(-1*(($X$8*Y871+AA871+$X$8*Y874+AA874)/($X$8*X871+Z871+$X$8*X874+Z874)))</f>
        <v>52.786833864194442</v>
      </c>
      <c r="AE874" s="218">
        <f t="shared" ref="AE874" si="2966">20*LOG(((($X$8*X871+Z871-$X$8*Y874-Z874)^2+($X$8*Y871+AA871-$X$8*Y874-AA874)^2)/(($X$8*X871+Z871+$X$8*X874+Z874)^2+($X$8*Y871+AA871+$X$8*Y874+AA874)^2))^0.5)</f>
        <v>-0.59117110552654062</v>
      </c>
      <c r="AF874" s="9"/>
      <c r="AG874" s="29"/>
      <c r="AH874" s="29"/>
      <c r="AI874" s="29"/>
      <c r="AJ874" s="29"/>
    </row>
    <row r="875" spans="2:36" ht="18.649999999999999" customHeight="1">
      <c r="AE875" s="33"/>
    </row>
    <row r="876" spans="2:36" ht="18.649999999999999" customHeight="1" thickBot="1">
      <c r="E876" s="21" t="s">
        <v>0</v>
      </c>
      <c r="J876" s="21" t="s">
        <v>1</v>
      </c>
      <c r="O876" s="21" t="s">
        <v>2</v>
      </c>
      <c r="T876" s="21" t="s">
        <v>3</v>
      </c>
      <c r="Y876" s="21" t="s">
        <v>4</v>
      </c>
    </row>
    <row r="877" spans="2:36" ht="18.649999999999999" customHeight="1" thickBot="1">
      <c r="B877" s="20"/>
      <c r="D877" s="235" t="s">
        <v>6</v>
      </c>
      <c r="E877" s="236"/>
      <c r="F877" s="237" t="s">
        <v>7</v>
      </c>
      <c r="G877" s="238"/>
      <c r="I877" s="235" t="s">
        <v>8</v>
      </c>
      <c r="J877" s="236"/>
      <c r="K877" s="237" t="s">
        <v>9</v>
      </c>
      <c r="L877" s="238"/>
      <c r="N877" s="235" t="s">
        <v>10</v>
      </c>
      <c r="O877" s="236"/>
      <c r="P877" s="237" t="s">
        <v>11</v>
      </c>
      <c r="Q877" s="238"/>
      <c r="S877" s="235" t="s">
        <v>6</v>
      </c>
      <c r="T877" s="236"/>
      <c r="U877" s="237" t="s">
        <v>7</v>
      </c>
      <c r="V877" s="238"/>
      <c r="X877" s="235" t="s">
        <v>10</v>
      </c>
      <c r="Y877" s="236"/>
      <c r="Z877" s="237" t="s">
        <v>11</v>
      </c>
      <c r="AA877" s="238"/>
      <c r="AB877" s="4"/>
      <c r="AC877" s="212" t="s">
        <v>70</v>
      </c>
      <c r="AE877" s="213" t="s">
        <v>37</v>
      </c>
      <c r="AF877" s="9"/>
      <c r="AG877" s="29"/>
      <c r="AH877" s="29"/>
      <c r="AI877" s="29"/>
      <c r="AJ877" s="29"/>
    </row>
    <row r="878" spans="2:36" ht="18.649999999999999" customHeight="1" thickTop="1" thickBot="1">
      <c r="B878" s="40">
        <f t="shared" ref="B878" si="2967">B871+$E$5</f>
        <v>0.9609999999999933</v>
      </c>
      <c r="D878" s="24">
        <v>1</v>
      </c>
      <c r="E878" s="25">
        <v>0</v>
      </c>
      <c r="F878" s="26">
        <v>0</v>
      </c>
      <c r="G878" s="27">
        <f t="shared" ref="G878" si="2968">-1/($E$8*$B878)</f>
        <v>-7.1468593841122949</v>
      </c>
      <c r="I878" s="24">
        <v>1</v>
      </c>
      <c r="J878" s="28">
        <v>0</v>
      </c>
      <c r="K878" s="26">
        <v>0</v>
      </c>
      <c r="L878" s="27">
        <v>0</v>
      </c>
      <c r="N878" s="24">
        <f t="shared" ref="N878" si="2969">D878*I878+F878*I881-E878*J878-G878*J881</f>
        <v>-1.6566363648098545</v>
      </c>
      <c r="O878" s="28">
        <f t="shared" ref="O878" si="2970">(D878*J878+E878*I878+F878*J881+G878*I881)</f>
        <v>0</v>
      </c>
      <c r="P878" s="26">
        <f t="shared" ref="P878" si="2971">D878*K878+F878*K881-E878*L878-G878*L881</f>
        <v>0</v>
      </c>
      <c r="Q878" s="27">
        <f t="shared" ref="Q878" si="2972">(D878*L878+E878*K878+F878*L881+G878*K881)</f>
        <v>-7.1468593841122949</v>
      </c>
      <c r="S878" s="24">
        <v>1</v>
      </c>
      <c r="T878" s="25">
        <v>0</v>
      </c>
      <c r="U878" s="26">
        <v>0</v>
      </c>
      <c r="V878" s="27">
        <f t="shared" ref="V878" si="2973">-1/($T$8*$B878)</f>
        <v>-7.1468593841122949</v>
      </c>
      <c r="X878" s="24">
        <f t="shared" ref="X878" si="2974">N878*S878+P878*S881-O878*T878-Q878*T881</f>
        <v>-1.6566363648098545</v>
      </c>
      <c r="Y878" s="28">
        <f t="shared" ref="Y878" si="2975">(N878*T878+O878*S878+P878*T881+Q878*S881)</f>
        <v>0</v>
      </c>
      <c r="Z878" s="26">
        <f t="shared" ref="Z878" si="2976">N878*U878+P878*U881-O878*V878-Q878*V881</f>
        <v>0</v>
      </c>
      <c r="AA878" s="27">
        <f t="shared" ref="AA878" si="2977">(N878*V878+O878*U878+P878*V881+Q878*U881)</f>
        <v>4.6928877657906938</v>
      </c>
      <c r="AB878" s="8"/>
      <c r="AC878" s="214">
        <f t="shared" ref="AC878" si="2978">20*LOG((2*$X$8)/(($X$8*X878+Z878+$Z$8*X881+Z881)^2+($X$8*Y878+AA878+$X$8*Y881+AA881)^2)^0.5)</f>
        <v>-8.6996851516798799</v>
      </c>
      <c r="AE878" s="215">
        <f t="shared" ref="AE878" si="2979">((X878^2+Y878^2)/(X881^2+Y881^2))^0.5</f>
        <v>4.4566683294461358</v>
      </c>
      <c r="AF878" s="9"/>
      <c r="AG878" s="29"/>
      <c r="AH878" s="29"/>
      <c r="AI878" s="29"/>
      <c r="AJ878" s="29"/>
    </row>
    <row r="879" spans="2:36" ht="18.649999999999999" customHeight="1" thickBot="1">
      <c r="D879" s="30"/>
      <c r="G879" s="31"/>
      <c r="I879" s="30"/>
      <c r="K879" s="239" t="s">
        <v>15</v>
      </c>
      <c r="L879" s="240"/>
      <c r="N879" s="30"/>
      <c r="P879" s="239" t="s">
        <v>17</v>
      </c>
      <c r="Q879" s="240"/>
      <c r="S879" s="30"/>
      <c r="V879" s="31"/>
      <c r="X879" s="30"/>
      <c r="AA879" s="31"/>
      <c r="AE879" s="216"/>
      <c r="AF879" s="9"/>
      <c r="AG879" s="29"/>
      <c r="AH879" s="29"/>
      <c r="AI879" s="29"/>
      <c r="AJ879" s="29"/>
    </row>
    <row r="880" spans="2:36" ht="18.649999999999999" customHeight="1" thickBot="1">
      <c r="D880" s="235" t="s">
        <v>12</v>
      </c>
      <c r="E880" s="236"/>
      <c r="F880" s="237" t="s">
        <v>13</v>
      </c>
      <c r="G880" s="238"/>
      <c r="I880" s="235" t="s">
        <v>14</v>
      </c>
      <c r="J880" s="236"/>
      <c r="K880" s="241"/>
      <c r="L880" s="242"/>
      <c r="N880" s="235" t="s">
        <v>16</v>
      </c>
      <c r="O880" s="236"/>
      <c r="P880" s="241"/>
      <c r="Q880" s="242"/>
      <c r="S880" s="235" t="s">
        <v>12</v>
      </c>
      <c r="T880" s="236"/>
      <c r="U880" s="237" t="s">
        <v>13</v>
      </c>
      <c r="V880" s="238"/>
      <c r="X880" s="235" t="s">
        <v>16</v>
      </c>
      <c r="Y880" s="236"/>
      <c r="Z880" s="237" t="s">
        <v>17</v>
      </c>
      <c r="AA880" s="238"/>
      <c r="AB880" s="4"/>
      <c r="AC880" s="37" t="s">
        <v>71</v>
      </c>
      <c r="AE880" s="217" t="s">
        <v>72</v>
      </c>
      <c r="AF880" s="9"/>
      <c r="AG880" s="29"/>
      <c r="AH880" s="29"/>
      <c r="AI880" s="29"/>
      <c r="AJ880" s="29"/>
    </row>
    <row r="881" spans="2:36" ht="18.649999999999999" customHeight="1" thickTop="1" thickBot="1">
      <c r="D881" s="24">
        <v>0</v>
      </c>
      <c r="E881" s="28">
        <v>0</v>
      </c>
      <c r="F881" s="26">
        <v>1</v>
      </c>
      <c r="G881" s="27">
        <v>0</v>
      </c>
      <c r="I881" s="24">
        <v>0</v>
      </c>
      <c r="J881" s="28">
        <f t="shared" ref="J881" si="2980">IF(0=(1-$J$8*$K$8*$B878^2),0,-1*(1-$J$8*$K$8*$B878^2)/($B878*$K$8))</f>
        <v>-0.37172081078237595</v>
      </c>
      <c r="K881" s="26">
        <v>1</v>
      </c>
      <c r="L881" s="27">
        <v>0</v>
      </c>
      <c r="N881" s="24">
        <f t="shared" ref="N881" si="2981">D881*I878+F881*I881-E881*J878-G881*J881</f>
        <v>0</v>
      </c>
      <c r="O881" s="28">
        <f t="shared" ref="O881" si="2982">(D881*J878+E881*I878+F881*J881+G881*I881)</f>
        <v>-0.37172081078237595</v>
      </c>
      <c r="P881" s="26">
        <f t="shared" ref="P881" si="2983">D881*K878+F881*K881-E881*L878-G881*L881</f>
        <v>1</v>
      </c>
      <c r="Q881" s="27">
        <f t="shared" ref="Q881" si="2984">(D881*L878+E881*K878+F881*L881+G881*K881)</f>
        <v>0</v>
      </c>
      <c r="S881" s="24">
        <v>0</v>
      </c>
      <c r="T881" s="28">
        <v>0</v>
      </c>
      <c r="U881" s="26">
        <v>1</v>
      </c>
      <c r="V881" s="27">
        <v>0</v>
      </c>
      <c r="X881" s="24">
        <f t="shared" ref="X881" si="2985">N881*S878+P881*S881-O881*T878-Q881*T881</f>
        <v>0</v>
      </c>
      <c r="Y881" s="28">
        <f t="shared" ref="Y881" si="2986">(N881*T878+O881*S878+P881*T881+Q881*S881)</f>
        <v>-0.37172081078237595</v>
      </c>
      <c r="Z881" s="26">
        <f t="shared" ref="Z881" si="2987">N881*U878+P881*U881-O881*V878-Q881*V881</f>
        <v>-1.6566363648098545</v>
      </c>
      <c r="AA881" s="27">
        <f t="shared" ref="AA881" si="2988">(N881*V878+O881*U878+P881*V881+Q881*U881)</f>
        <v>0</v>
      </c>
      <c r="AB881" s="8"/>
      <c r="AC881" s="39">
        <f t="shared" ref="AC881" si="2989">(180/PI())*ATAN(-1*(($X$8*Y878+AA878+$X$8*Y881+AA881)/($X$8*X878+Z878+$X$8*X881+Z881)))</f>
        <v>52.520663406704927</v>
      </c>
      <c r="AE881" s="218">
        <f t="shared" ref="AE881" si="2990">20*LOG(((($X$8*X878+Z878-$X$8*Y881-Z881)^2+($X$8*Y878+AA878-$X$8*Y881-AA881)^2)/(($X$8*X878+Z878+$X$8*X881+Z881)^2+($X$8*Y878+AA878+$X$8*Y881+AA881)^2))^0.5)</f>
        <v>-0.60603495710503974</v>
      </c>
      <c r="AF881" s="9"/>
      <c r="AG881" s="29"/>
      <c r="AH881" s="29"/>
      <c r="AI881" s="29"/>
      <c r="AJ881" s="29"/>
    </row>
    <row r="882" spans="2:36" ht="18.649999999999999" customHeight="1">
      <c r="AE882" s="33"/>
    </row>
    <row r="883" spans="2:36" ht="18.649999999999999" customHeight="1" thickBot="1">
      <c r="E883" s="21" t="s">
        <v>0</v>
      </c>
      <c r="J883" s="21" t="s">
        <v>1</v>
      </c>
      <c r="O883" s="21" t="s">
        <v>2</v>
      </c>
      <c r="T883" s="21" t="s">
        <v>3</v>
      </c>
      <c r="Y883" s="21" t="s">
        <v>4</v>
      </c>
    </row>
    <row r="884" spans="2:36" ht="18.649999999999999" customHeight="1" thickBot="1">
      <c r="B884" s="20"/>
      <c r="D884" s="235" t="s">
        <v>6</v>
      </c>
      <c r="E884" s="236"/>
      <c r="F884" s="237" t="s">
        <v>7</v>
      </c>
      <c r="G884" s="238"/>
      <c r="I884" s="235" t="s">
        <v>8</v>
      </c>
      <c r="J884" s="236"/>
      <c r="K884" s="237" t="s">
        <v>9</v>
      </c>
      <c r="L884" s="238"/>
      <c r="N884" s="235" t="s">
        <v>10</v>
      </c>
      <c r="O884" s="236"/>
      <c r="P884" s="237" t="s">
        <v>11</v>
      </c>
      <c r="Q884" s="238"/>
      <c r="S884" s="235" t="s">
        <v>6</v>
      </c>
      <c r="T884" s="236"/>
      <c r="U884" s="237" t="s">
        <v>7</v>
      </c>
      <c r="V884" s="238"/>
      <c r="X884" s="235" t="s">
        <v>10</v>
      </c>
      <c r="Y884" s="236"/>
      <c r="Z884" s="237" t="s">
        <v>11</v>
      </c>
      <c r="AA884" s="238"/>
      <c r="AB884" s="4"/>
      <c r="AC884" s="212" t="s">
        <v>70</v>
      </c>
      <c r="AE884" s="213" t="s">
        <v>37</v>
      </c>
      <c r="AF884" s="9"/>
      <c r="AG884" s="29"/>
      <c r="AH884" s="29"/>
      <c r="AI884" s="29"/>
      <c r="AJ884" s="29"/>
    </row>
    <row r="885" spans="2:36" ht="18.649999999999999" customHeight="1" thickTop="1" thickBot="1">
      <c r="B885" s="40">
        <f t="shared" ref="B885" si="2991">B878+$E$5</f>
        <v>0.96149999999999325</v>
      </c>
      <c r="D885" s="24">
        <v>1</v>
      </c>
      <c r="E885" s="25">
        <v>0</v>
      </c>
      <c r="F885" s="26">
        <v>0</v>
      </c>
      <c r="G885" s="27">
        <f t="shared" ref="G885" si="2992">-1/($E$8*$B885)</f>
        <v>-7.1431428685719354</v>
      </c>
      <c r="I885" s="24">
        <v>1</v>
      </c>
      <c r="J885" s="28">
        <v>0</v>
      </c>
      <c r="K885" s="26">
        <v>0</v>
      </c>
      <c r="L885" s="27">
        <v>0</v>
      </c>
      <c r="N885" s="24">
        <f t="shared" ref="N885" si="2993">D885*I885+F885*I888-E885*J885-G885*J888</f>
        <v>-1.6476968588576826</v>
      </c>
      <c r="O885" s="28">
        <f t="shared" ref="O885" si="2994">(D885*J885+E885*I885+F885*J888+G885*I888)</f>
        <v>0</v>
      </c>
      <c r="P885" s="26">
        <f t="shared" ref="P885" si="2995">D885*K885+F885*K888-E885*L885-G885*L888</f>
        <v>0</v>
      </c>
      <c r="Q885" s="27">
        <f t="shared" ref="Q885" si="2996">(D885*L885+E885*K885+F885*L888+G885*K888)</f>
        <v>-7.1431428685719354</v>
      </c>
      <c r="S885" s="24">
        <v>1</v>
      </c>
      <c r="T885" s="25">
        <v>0</v>
      </c>
      <c r="U885" s="26">
        <v>0</v>
      </c>
      <c r="V885" s="27">
        <f t="shared" ref="V885" si="2997">-1/($T$8*$B885)</f>
        <v>-7.1431428685719354</v>
      </c>
      <c r="X885" s="24">
        <f t="shared" ref="X885" si="2998">N885*S885+P885*S888-O885*T885-Q885*T888</f>
        <v>-1.6476968588576826</v>
      </c>
      <c r="Y885" s="28">
        <f t="shared" ref="Y885" si="2999">(N885*T885+O885*S885+P885*T888+Q885*S888)</f>
        <v>0</v>
      </c>
      <c r="Z885" s="26">
        <f t="shared" ref="Z885" si="3000">N885*U885+P885*U888-O885*V885-Q885*V888</f>
        <v>0</v>
      </c>
      <c r="AA885" s="27">
        <f t="shared" ref="AA885" si="3001">(N885*V885+O885*U885+P885*V888+Q885*U888)</f>
        <v>4.6265911983456984</v>
      </c>
      <c r="AB885" s="8"/>
      <c r="AC885" s="214">
        <f t="shared" ref="AC885" si="3002">20*LOG((2*$X$8)/(($X$8*X885+Z885+$Z$8*X888+Z888)^2+($X$8*Y885+AA885+$X$8*Y888+AA888)^2)^0.5)</f>
        <v>-8.5992668256999565</v>
      </c>
      <c r="AE885" s="215">
        <f t="shared" ref="AE885" si="3003">((X885^2+Y885^2)/(X888^2+Y888^2))^0.5</f>
        <v>4.4452725120486587</v>
      </c>
      <c r="AF885" s="9"/>
      <c r="AG885" s="29"/>
      <c r="AH885" s="29"/>
      <c r="AI885" s="29"/>
      <c r="AJ885" s="29"/>
    </row>
    <row r="886" spans="2:36" ht="18.649999999999999" customHeight="1" thickBot="1">
      <c r="D886" s="30"/>
      <c r="G886" s="31"/>
      <c r="I886" s="30"/>
      <c r="K886" s="239" t="s">
        <v>15</v>
      </c>
      <c r="L886" s="240"/>
      <c r="N886" s="30"/>
      <c r="P886" s="239" t="s">
        <v>17</v>
      </c>
      <c r="Q886" s="240"/>
      <c r="S886" s="30"/>
      <c r="V886" s="31"/>
      <c r="X886" s="30"/>
      <c r="AA886" s="31"/>
      <c r="AE886" s="216"/>
      <c r="AF886" s="9"/>
      <c r="AG886" s="29"/>
      <c r="AH886" s="29"/>
      <c r="AI886" s="29"/>
      <c r="AJ886" s="29"/>
    </row>
    <row r="887" spans="2:36" ht="18.649999999999999" customHeight="1" thickBot="1">
      <c r="D887" s="235" t="s">
        <v>12</v>
      </c>
      <c r="E887" s="236"/>
      <c r="F887" s="237" t="s">
        <v>13</v>
      </c>
      <c r="G887" s="238"/>
      <c r="I887" s="235" t="s">
        <v>14</v>
      </c>
      <c r="J887" s="236"/>
      <c r="K887" s="241"/>
      <c r="L887" s="242"/>
      <c r="N887" s="235" t="s">
        <v>16</v>
      </c>
      <c r="O887" s="236"/>
      <c r="P887" s="241"/>
      <c r="Q887" s="242"/>
      <c r="S887" s="235" t="s">
        <v>12</v>
      </c>
      <c r="T887" s="236"/>
      <c r="U887" s="237" t="s">
        <v>13</v>
      </c>
      <c r="V887" s="238"/>
      <c r="X887" s="235" t="s">
        <v>16</v>
      </c>
      <c r="Y887" s="236"/>
      <c r="Z887" s="237" t="s">
        <v>17</v>
      </c>
      <c r="AA887" s="238"/>
      <c r="AB887" s="4"/>
      <c r="AC887" s="37" t="s">
        <v>71</v>
      </c>
      <c r="AE887" s="217" t="s">
        <v>72</v>
      </c>
      <c r="AF887" s="9"/>
      <c r="AG887" s="29"/>
      <c r="AH887" s="29"/>
      <c r="AI887" s="29"/>
      <c r="AJ887" s="29"/>
    </row>
    <row r="888" spans="2:36" ht="18.649999999999999" customHeight="1" thickTop="1" thickBot="1">
      <c r="D888" s="24">
        <v>0</v>
      </c>
      <c r="E888" s="28">
        <v>0</v>
      </c>
      <c r="F888" s="26">
        <v>1</v>
      </c>
      <c r="G888" s="27">
        <v>0</v>
      </c>
      <c r="I888" s="24">
        <v>0</v>
      </c>
      <c r="J888" s="28">
        <f t="shared" ref="J888" si="3004">IF(0=(1-$J$8*$K$8*$B885^2),0,-1*(1-$J$8*$K$8*$B885^2)/($B885*$K$8))</f>
        <v>-0.3706627331376634</v>
      </c>
      <c r="K888" s="26">
        <v>1</v>
      </c>
      <c r="L888" s="27">
        <v>0</v>
      </c>
      <c r="N888" s="24">
        <f t="shared" ref="N888" si="3005">D888*I885+F888*I888-E888*J885-G888*J888</f>
        <v>0</v>
      </c>
      <c r="O888" s="28">
        <f t="shared" ref="O888" si="3006">(D888*J885+E888*I885+F888*J888+G888*I888)</f>
        <v>-0.3706627331376634</v>
      </c>
      <c r="P888" s="26">
        <f t="shared" ref="P888" si="3007">D888*K885+F888*K888-E888*L885-G888*L888</f>
        <v>1</v>
      </c>
      <c r="Q888" s="27">
        <f t="shared" ref="Q888" si="3008">(D888*L885+E888*K885+F888*L888+G888*K888)</f>
        <v>0</v>
      </c>
      <c r="S888" s="24">
        <v>0</v>
      </c>
      <c r="T888" s="28">
        <v>0</v>
      </c>
      <c r="U888" s="26">
        <v>1</v>
      </c>
      <c r="V888" s="27">
        <v>0</v>
      </c>
      <c r="X888" s="24">
        <f t="shared" ref="X888" si="3009">N888*S885+P888*S888-O888*T885-Q888*T888</f>
        <v>0</v>
      </c>
      <c r="Y888" s="28">
        <f t="shared" ref="Y888" si="3010">(N888*T885+O888*S885+P888*T888+Q888*S888)</f>
        <v>-0.3706627331376634</v>
      </c>
      <c r="Z888" s="26">
        <f t="shared" ref="Z888" si="3011">N888*U885+P888*U888-O888*V885-Q888*V888</f>
        <v>-1.6476968588576826</v>
      </c>
      <c r="AA888" s="27">
        <f t="shared" ref="AA888" si="3012">(N888*V885+O888*U885+P888*V888+Q888*U888)</f>
        <v>0</v>
      </c>
      <c r="AB888" s="8"/>
      <c r="AC888" s="39">
        <f t="shared" ref="AC888" si="3013">(180/PI())*ATAN(-1*(($X$8*Y885+AA885+$X$8*Y888+AA888)/($X$8*X885+Z885+$X$8*X888+Z888)))</f>
        <v>52.249143056708704</v>
      </c>
      <c r="AE888" s="218">
        <f t="shared" ref="AE888" si="3014">20*LOG(((($X$8*X885+Z885-$X$8*Y888-Z888)^2+($X$8*Y885+AA885-$X$8*Y888-AA888)^2)/(($X$8*X885+Z885+$X$8*X888+Z888)^2+($X$8*Y885+AA885+$X$8*Y888+AA888)^2))^0.5)</f>
        <v>-0.62141038405094784</v>
      </c>
      <c r="AF888" s="9"/>
      <c r="AG888" s="29"/>
      <c r="AH888" s="29"/>
      <c r="AI888" s="29"/>
      <c r="AJ888" s="29"/>
    </row>
    <row r="889" spans="2:36" ht="18.649999999999999" customHeight="1">
      <c r="AE889" s="33"/>
    </row>
    <row r="890" spans="2:36" ht="18.649999999999999" customHeight="1" thickBot="1">
      <c r="E890" s="21" t="s">
        <v>0</v>
      </c>
      <c r="J890" s="21" t="s">
        <v>1</v>
      </c>
      <c r="O890" s="21" t="s">
        <v>2</v>
      </c>
      <c r="T890" s="21" t="s">
        <v>3</v>
      </c>
      <c r="Y890" s="21" t="s">
        <v>4</v>
      </c>
    </row>
    <row r="891" spans="2:36" ht="18.649999999999999" customHeight="1" thickBot="1">
      <c r="B891" s="20"/>
      <c r="D891" s="235" t="s">
        <v>6</v>
      </c>
      <c r="E891" s="236"/>
      <c r="F891" s="237" t="s">
        <v>7</v>
      </c>
      <c r="G891" s="238"/>
      <c r="I891" s="235" t="s">
        <v>8</v>
      </c>
      <c r="J891" s="236"/>
      <c r="K891" s="237" t="s">
        <v>9</v>
      </c>
      <c r="L891" s="238"/>
      <c r="N891" s="235" t="s">
        <v>10</v>
      </c>
      <c r="O891" s="236"/>
      <c r="P891" s="237" t="s">
        <v>11</v>
      </c>
      <c r="Q891" s="238"/>
      <c r="S891" s="235" t="s">
        <v>6</v>
      </c>
      <c r="T891" s="236"/>
      <c r="U891" s="237" t="s">
        <v>7</v>
      </c>
      <c r="V891" s="238"/>
      <c r="X891" s="235" t="s">
        <v>10</v>
      </c>
      <c r="Y891" s="236"/>
      <c r="Z891" s="237" t="s">
        <v>11</v>
      </c>
      <c r="AA891" s="238"/>
      <c r="AB891" s="4"/>
      <c r="AC891" s="212" t="s">
        <v>70</v>
      </c>
      <c r="AE891" s="213" t="s">
        <v>37</v>
      </c>
      <c r="AF891" s="9"/>
      <c r="AG891" s="29"/>
      <c r="AH891" s="29"/>
      <c r="AI891" s="29"/>
      <c r="AJ891" s="29"/>
    </row>
    <row r="892" spans="2:36" ht="18.649999999999999" customHeight="1" thickTop="1" thickBot="1">
      <c r="B892" s="40">
        <f t="shared" ref="B892" si="3015">B885+$E$5</f>
        <v>0.96199999999999319</v>
      </c>
      <c r="D892" s="24">
        <v>1</v>
      </c>
      <c r="E892" s="25">
        <v>0</v>
      </c>
      <c r="F892" s="26">
        <v>0</v>
      </c>
      <c r="G892" s="27">
        <f t="shared" ref="G892" si="3016">-1/($E$8*$B892)</f>
        <v>-7.1394302163533441</v>
      </c>
      <c r="I892" s="24">
        <v>1</v>
      </c>
      <c r="J892" s="28">
        <v>0</v>
      </c>
      <c r="K892" s="26">
        <v>0</v>
      </c>
      <c r="L892" s="27">
        <v>0</v>
      </c>
      <c r="N892" s="24">
        <f t="shared" ref="N892" si="3017">D892*I892+F892*I895-E892*J892-G892*J895</f>
        <v>-1.6387712882214069</v>
      </c>
      <c r="O892" s="28">
        <f t="shared" ref="O892" si="3018">(D892*J892+E892*I892+F892*J895+G892*I895)</f>
        <v>0</v>
      </c>
      <c r="P892" s="26">
        <f t="shared" ref="P892" si="3019">D892*K892+F892*K895-E892*L892-G892*L895</f>
        <v>0</v>
      </c>
      <c r="Q892" s="27">
        <f t="shared" ref="Q892" si="3020">(D892*L892+E892*K892+F892*L895+G892*K895)</f>
        <v>-7.1394302163533441</v>
      </c>
      <c r="S892" s="24">
        <v>1</v>
      </c>
      <c r="T892" s="25">
        <v>0</v>
      </c>
      <c r="U892" s="26">
        <v>0</v>
      </c>
      <c r="V892" s="27">
        <f t="shared" ref="V892" si="3021">-1/($T$8*$B892)</f>
        <v>-7.1394302163533441</v>
      </c>
      <c r="X892" s="24">
        <f t="shared" ref="X892" si="3022">N892*S892+P892*S895-O892*T892-Q892*T895</f>
        <v>-1.6387712882214069</v>
      </c>
      <c r="Y892" s="28">
        <f t="shared" ref="Y892" si="3023">(N892*T892+O892*S892+P892*T895+Q892*S895)</f>
        <v>0</v>
      </c>
      <c r="Z892" s="26">
        <f t="shared" ref="Z892" si="3024">N892*U892+P892*U895-O892*V892-Q892*V895</f>
        <v>0</v>
      </c>
      <c r="AA892" s="27">
        <f t="shared" ref="AA892" si="3025">(N892*V892+O892*U892+P892*V895+Q892*U895)</f>
        <v>4.5604630364668628</v>
      </c>
      <c r="AB892" s="8"/>
      <c r="AC892" s="214">
        <f t="shared" ref="AC892" si="3026">20*LOG((2*$X$8)/(($X$8*X892+Z892+$Z$8*X895+Z895)^2+($X$8*Y892+AA892+$X$8*Y895+AA895)^2)^0.5)</f>
        <v>-8.4981197274603364</v>
      </c>
      <c r="AE892" s="215">
        <f t="shared" ref="AE892" si="3027">((X892^2+Y892^2)/(X895^2+Y895^2))^0.5</f>
        <v>4.4338413507243395</v>
      </c>
      <c r="AF892" s="9"/>
      <c r="AG892" s="29"/>
      <c r="AH892" s="29"/>
      <c r="AI892" s="29"/>
      <c r="AJ892" s="29"/>
    </row>
    <row r="893" spans="2:36" ht="18.649999999999999" customHeight="1" thickBot="1">
      <c r="D893" s="30"/>
      <c r="G893" s="31"/>
      <c r="I893" s="30"/>
      <c r="K893" s="239" t="s">
        <v>15</v>
      </c>
      <c r="L893" s="240"/>
      <c r="N893" s="30"/>
      <c r="P893" s="239" t="s">
        <v>17</v>
      </c>
      <c r="Q893" s="240"/>
      <c r="S893" s="30"/>
      <c r="V893" s="31"/>
      <c r="X893" s="30"/>
      <c r="AA893" s="31"/>
      <c r="AE893" s="216"/>
      <c r="AF893" s="9"/>
      <c r="AG893" s="29"/>
      <c r="AH893" s="29"/>
      <c r="AI893" s="29"/>
      <c r="AJ893" s="29"/>
    </row>
    <row r="894" spans="2:36" ht="18.649999999999999" customHeight="1" thickBot="1">
      <c r="D894" s="235" t="s">
        <v>12</v>
      </c>
      <c r="E894" s="236"/>
      <c r="F894" s="237" t="s">
        <v>13</v>
      </c>
      <c r="G894" s="238"/>
      <c r="I894" s="235" t="s">
        <v>14</v>
      </c>
      <c r="J894" s="236"/>
      <c r="K894" s="241"/>
      <c r="L894" s="242"/>
      <c r="N894" s="235" t="s">
        <v>16</v>
      </c>
      <c r="O894" s="236"/>
      <c r="P894" s="241"/>
      <c r="Q894" s="242"/>
      <c r="S894" s="235" t="s">
        <v>12</v>
      </c>
      <c r="T894" s="236"/>
      <c r="U894" s="237" t="s">
        <v>13</v>
      </c>
      <c r="V894" s="238"/>
      <c r="X894" s="235" t="s">
        <v>16</v>
      </c>
      <c r="Y894" s="236"/>
      <c r="Z894" s="237" t="s">
        <v>17</v>
      </c>
      <c r="AA894" s="238"/>
      <c r="AB894" s="4"/>
      <c r="AC894" s="37" t="s">
        <v>71</v>
      </c>
      <c r="AE894" s="217" t="s">
        <v>72</v>
      </c>
      <c r="AF894" s="9"/>
      <c r="AG894" s="29"/>
      <c r="AH894" s="29"/>
      <c r="AI894" s="29"/>
      <c r="AJ894" s="29"/>
    </row>
    <row r="895" spans="2:36" ht="18.649999999999999" customHeight="1" thickTop="1" thickBot="1">
      <c r="D895" s="24">
        <v>0</v>
      </c>
      <c r="E895" s="28">
        <v>0</v>
      </c>
      <c r="F895" s="26">
        <v>1</v>
      </c>
      <c r="G895" s="27">
        <v>0</v>
      </c>
      <c r="I895" s="24">
        <v>0</v>
      </c>
      <c r="J895" s="28">
        <f t="shared" ref="J895" si="3028">IF(0=(1-$J$8*$K$8*$B892^2),0,-1*(1-$J$8*$K$8*$B892^2)/($B892*$K$8))</f>
        <v>-0.36960530578156281</v>
      </c>
      <c r="K895" s="26">
        <v>1</v>
      </c>
      <c r="L895" s="27">
        <v>0</v>
      </c>
      <c r="N895" s="24">
        <f t="shared" ref="N895" si="3029">D895*I892+F895*I895-E895*J892-G895*J895</f>
        <v>0</v>
      </c>
      <c r="O895" s="28">
        <f t="shared" ref="O895" si="3030">(D895*J892+E895*I892+F895*J895+G895*I895)</f>
        <v>-0.36960530578156281</v>
      </c>
      <c r="P895" s="26">
        <f t="shared" ref="P895" si="3031">D895*K892+F895*K895-E895*L892-G895*L895</f>
        <v>1</v>
      </c>
      <c r="Q895" s="27">
        <f t="shared" ref="Q895" si="3032">(D895*L892+E895*K892+F895*L895+G895*K895)</f>
        <v>0</v>
      </c>
      <c r="S895" s="24">
        <v>0</v>
      </c>
      <c r="T895" s="28">
        <v>0</v>
      </c>
      <c r="U895" s="26">
        <v>1</v>
      </c>
      <c r="V895" s="27">
        <v>0</v>
      </c>
      <c r="X895" s="24">
        <f t="shared" ref="X895" si="3033">N895*S892+P895*S895-O895*T892-Q895*T895</f>
        <v>0</v>
      </c>
      <c r="Y895" s="28">
        <f t="shared" ref="Y895" si="3034">(N895*T892+O895*S892+P895*T895+Q895*S895)</f>
        <v>-0.36960530578156281</v>
      </c>
      <c r="Z895" s="26">
        <f t="shared" ref="Z895" si="3035">N895*U892+P895*U895-O895*V892-Q895*V895</f>
        <v>-1.6387712882214069</v>
      </c>
      <c r="AA895" s="27">
        <f t="shared" ref="AA895" si="3036">(N895*V892+O895*U892+P895*V895+Q895*U895)</f>
        <v>0</v>
      </c>
      <c r="AB895" s="8"/>
      <c r="AC895" s="39">
        <f t="shared" ref="AC895" si="3037">(180/PI())*ATAN(-1*(($X$8*Y892+AA892+$X$8*Y895+AA895)/($X$8*X892+Z892+$X$8*X895+Z895)))</f>
        <v>51.972116801826608</v>
      </c>
      <c r="AE895" s="218">
        <f t="shared" ref="AE895" si="3038">20*LOG(((($X$8*X892+Z892-$X$8*Y895-Z895)^2+($X$8*Y892+AA892-$X$8*Y895-AA895)^2)/(($X$8*X892+Z892+$X$8*X895+Z895)^2+($X$8*Y892+AA892+$X$8*Y895+AA895)^2))^0.5)</f>
        <v>-0.63731991522712939</v>
      </c>
      <c r="AF895" s="9"/>
      <c r="AG895" s="29"/>
      <c r="AH895" s="29"/>
      <c r="AI895" s="29"/>
      <c r="AJ895" s="29"/>
    </row>
    <row r="896" spans="2:36" ht="18.649999999999999" customHeight="1">
      <c r="AE896" s="33"/>
    </row>
    <row r="897" spans="2:36" ht="18.649999999999999" customHeight="1" thickBot="1">
      <c r="E897" s="21" t="s">
        <v>0</v>
      </c>
      <c r="J897" s="21" t="s">
        <v>1</v>
      </c>
      <c r="O897" s="21" t="s">
        <v>2</v>
      </c>
      <c r="T897" s="21" t="s">
        <v>3</v>
      </c>
      <c r="Y897" s="21" t="s">
        <v>4</v>
      </c>
    </row>
    <row r="898" spans="2:36" ht="18.649999999999999" customHeight="1" thickBot="1">
      <c r="B898" s="20"/>
      <c r="D898" s="235" t="s">
        <v>6</v>
      </c>
      <c r="E898" s="236"/>
      <c r="F898" s="237" t="s">
        <v>7</v>
      </c>
      <c r="G898" s="238"/>
      <c r="I898" s="235" t="s">
        <v>8</v>
      </c>
      <c r="J898" s="236"/>
      <c r="K898" s="237" t="s">
        <v>9</v>
      </c>
      <c r="L898" s="238"/>
      <c r="N898" s="235" t="s">
        <v>10</v>
      </c>
      <c r="O898" s="236"/>
      <c r="P898" s="237" t="s">
        <v>11</v>
      </c>
      <c r="Q898" s="238"/>
      <c r="S898" s="235" t="s">
        <v>6</v>
      </c>
      <c r="T898" s="236"/>
      <c r="U898" s="237" t="s">
        <v>7</v>
      </c>
      <c r="V898" s="238"/>
      <c r="X898" s="235" t="s">
        <v>10</v>
      </c>
      <c r="Y898" s="236"/>
      <c r="Z898" s="237" t="s">
        <v>11</v>
      </c>
      <c r="AA898" s="238"/>
      <c r="AB898" s="4"/>
      <c r="AC898" s="212" t="s">
        <v>70</v>
      </c>
      <c r="AE898" s="213" t="s">
        <v>37</v>
      </c>
      <c r="AF898" s="9"/>
      <c r="AG898" s="29"/>
      <c r="AH898" s="29"/>
      <c r="AI898" s="29"/>
      <c r="AJ898" s="29"/>
    </row>
    <row r="899" spans="2:36" ht="18.649999999999999" customHeight="1" thickTop="1" thickBot="1">
      <c r="B899" s="40">
        <f t="shared" ref="B899" si="3039">B892+$E$5</f>
        <v>0.96249999999999314</v>
      </c>
      <c r="D899" s="24">
        <v>1</v>
      </c>
      <c r="E899" s="25">
        <v>0</v>
      </c>
      <c r="F899" s="26">
        <v>0</v>
      </c>
      <c r="G899" s="27">
        <f t="shared" ref="G899" si="3040">-1/($E$8*$B899)</f>
        <v>-7.1357214214357576</v>
      </c>
      <c r="I899" s="24">
        <v>1</v>
      </c>
      <c r="J899" s="28">
        <v>0</v>
      </c>
      <c r="K899" s="26">
        <v>0</v>
      </c>
      <c r="L899" s="27">
        <v>0</v>
      </c>
      <c r="N899" s="24">
        <f t="shared" ref="N899" si="3041">D899*I899+F899*I902-E899*J899-G899*J902</f>
        <v>-1.6298596239520493</v>
      </c>
      <c r="O899" s="28">
        <f t="shared" ref="O899" si="3042">(D899*J899+E899*I899+F899*J902+G899*I902)</f>
        <v>0</v>
      </c>
      <c r="P899" s="26">
        <f t="shared" ref="P899" si="3043">D899*K899+F899*K902-E899*L899-G899*L902</f>
        <v>0</v>
      </c>
      <c r="Q899" s="27">
        <f t="shared" ref="Q899" si="3044">(D899*L899+E899*K899+F899*L902+G899*K902)</f>
        <v>-7.1357214214357576</v>
      </c>
      <c r="S899" s="24">
        <v>1</v>
      </c>
      <c r="T899" s="25">
        <v>0</v>
      </c>
      <c r="U899" s="26">
        <v>0</v>
      </c>
      <c r="V899" s="27">
        <f t="shared" ref="V899" si="3045">-1/($T$8*$B899)</f>
        <v>-7.1357214214357576</v>
      </c>
      <c r="X899" s="24">
        <f t="shared" ref="X899" si="3046">N899*S899+P899*S902-O899*T899-Q899*T902</f>
        <v>-1.6298596239520493</v>
      </c>
      <c r="Y899" s="28">
        <f t="shared" ref="Y899" si="3047">(N899*T899+O899*S899+P899*T902+Q899*S902)</f>
        <v>0</v>
      </c>
      <c r="Z899" s="26">
        <f t="shared" ref="Z899" si="3048">N899*U899+P899*U902-O899*V899-Q899*V902</f>
        <v>0</v>
      </c>
      <c r="AA899" s="27">
        <f t="shared" ref="AA899" si="3049">(N899*V899+O899*U899+P899*V902+Q899*U902)</f>
        <v>4.4945028111321097</v>
      </c>
      <c r="AB899" s="8"/>
      <c r="AC899" s="214">
        <f t="shared" ref="AC899" si="3050">20*LOG((2*$X$8)/(($X$8*X899+Z899+$Z$8*X902+Z902)^2+($X$8*Y899+AA899+$X$8*Y902+AA902)^2)^0.5)</f>
        <v>-8.3962365183534651</v>
      </c>
      <c r="AE899" s="215">
        <f t="shared" ref="AE899" si="3051">((X899^2+Y899^2)/(X902^2+Y902^2))^0.5</f>
        <v>4.4223745353717492</v>
      </c>
      <c r="AF899" s="9"/>
      <c r="AG899" s="29"/>
      <c r="AH899" s="29"/>
      <c r="AI899" s="29"/>
      <c r="AJ899" s="29"/>
    </row>
    <row r="900" spans="2:36" ht="18.649999999999999" customHeight="1" thickBot="1">
      <c r="D900" s="30"/>
      <c r="G900" s="31"/>
      <c r="I900" s="30"/>
      <c r="K900" s="239" t="s">
        <v>15</v>
      </c>
      <c r="L900" s="240"/>
      <c r="N900" s="30"/>
      <c r="P900" s="239" t="s">
        <v>17</v>
      </c>
      <c r="Q900" s="240"/>
      <c r="S900" s="30"/>
      <c r="V900" s="31"/>
      <c r="X900" s="30"/>
      <c r="AA900" s="31"/>
      <c r="AE900" s="216"/>
      <c r="AF900" s="9"/>
      <c r="AG900" s="29"/>
      <c r="AH900" s="29"/>
      <c r="AI900" s="29"/>
      <c r="AJ900" s="29"/>
    </row>
    <row r="901" spans="2:36" ht="18.649999999999999" customHeight="1" thickBot="1">
      <c r="D901" s="235" t="s">
        <v>12</v>
      </c>
      <c r="E901" s="236"/>
      <c r="F901" s="237" t="s">
        <v>13</v>
      </c>
      <c r="G901" s="238"/>
      <c r="I901" s="235" t="s">
        <v>14</v>
      </c>
      <c r="J901" s="236"/>
      <c r="K901" s="241"/>
      <c r="L901" s="242"/>
      <c r="N901" s="235" t="s">
        <v>16</v>
      </c>
      <c r="O901" s="236"/>
      <c r="P901" s="241"/>
      <c r="Q901" s="242"/>
      <c r="S901" s="235" t="s">
        <v>12</v>
      </c>
      <c r="T901" s="236"/>
      <c r="U901" s="237" t="s">
        <v>13</v>
      </c>
      <c r="V901" s="238"/>
      <c r="X901" s="235" t="s">
        <v>16</v>
      </c>
      <c r="Y901" s="236"/>
      <c r="Z901" s="237" t="s">
        <v>17</v>
      </c>
      <c r="AA901" s="238"/>
      <c r="AB901" s="4"/>
      <c r="AC901" s="37" t="s">
        <v>71</v>
      </c>
      <c r="AE901" s="217" t="s">
        <v>72</v>
      </c>
      <c r="AF901" s="9"/>
      <c r="AG901" s="29"/>
      <c r="AH901" s="29"/>
      <c r="AI901" s="29"/>
      <c r="AJ901" s="29"/>
    </row>
    <row r="902" spans="2:36" ht="18.649999999999999" customHeight="1" thickTop="1" thickBot="1">
      <c r="D902" s="24">
        <v>0</v>
      </c>
      <c r="E902" s="28">
        <v>0</v>
      </c>
      <c r="F902" s="26">
        <v>1</v>
      </c>
      <c r="G902" s="27">
        <v>0</v>
      </c>
      <c r="I902" s="24">
        <v>0</v>
      </c>
      <c r="J902" s="28">
        <f t="shared" ref="J902" si="3052">IF(0=(1-$J$8*$K$8*$B899^2),0,-1*(1-$J$8*$K$8*$B899^2)/($B899*$K$8))</f>
        <v>-0.36854852770063756</v>
      </c>
      <c r="K902" s="26">
        <v>1</v>
      </c>
      <c r="L902" s="27">
        <v>0</v>
      </c>
      <c r="N902" s="24">
        <f t="shared" ref="N902" si="3053">D902*I899+F902*I902-E902*J899-G902*J902</f>
        <v>0</v>
      </c>
      <c r="O902" s="28">
        <f t="shared" ref="O902" si="3054">(D902*J899+E902*I899+F902*J902+G902*I902)</f>
        <v>-0.36854852770063756</v>
      </c>
      <c r="P902" s="26">
        <f t="shared" ref="P902" si="3055">D902*K899+F902*K902-E902*L899-G902*L902</f>
        <v>1</v>
      </c>
      <c r="Q902" s="27">
        <f t="shared" ref="Q902" si="3056">(D902*L899+E902*K899+F902*L902+G902*K902)</f>
        <v>0</v>
      </c>
      <c r="S902" s="24">
        <v>0</v>
      </c>
      <c r="T902" s="28">
        <v>0</v>
      </c>
      <c r="U902" s="26">
        <v>1</v>
      </c>
      <c r="V902" s="27">
        <v>0</v>
      </c>
      <c r="X902" s="24">
        <f t="shared" ref="X902" si="3057">N902*S899+P902*S902-O902*T899-Q902*T902</f>
        <v>0</v>
      </c>
      <c r="Y902" s="28">
        <f t="shared" ref="Y902" si="3058">(N902*T899+O902*S899+P902*T902+Q902*S902)</f>
        <v>-0.36854852770063756</v>
      </c>
      <c r="Z902" s="26">
        <f t="shared" ref="Z902" si="3059">N902*U899+P902*U902-O902*V899-Q902*V902</f>
        <v>-1.6298596239520493</v>
      </c>
      <c r="AA902" s="27">
        <f t="shared" ref="AA902" si="3060">(N902*V899+O902*U899+P902*V902+Q902*U902)</f>
        <v>0</v>
      </c>
      <c r="AB902" s="8"/>
      <c r="AC902" s="39">
        <f t="shared" ref="AC902" si="3061">(180/PI())*ATAN(-1*(($X$8*Y899+AA899+$X$8*Y902+AA902)/($X$8*X899+Z899+$X$8*X902+Z902)))</f>
        <v>51.689423035163564</v>
      </c>
      <c r="AE902" s="218">
        <f t="shared" ref="AE902" si="3062">20*LOG(((($X$8*X899+Z899-$X$8*Y902-Z902)^2+($X$8*Y899+AA899-$X$8*Y902-AA902)^2)/(($X$8*X899+Z899+$X$8*X902+Z902)^2+($X$8*Y899+AA899+$X$8*Y902+AA902)^2))^0.5)</f>
        <v>-0.65378728296573096</v>
      </c>
      <c r="AF902" s="9"/>
      <c r="AG902" s="29"/>
      <c r="AH902" s="29"/>
      <c r="AI902" s="29"/>
      <c r="AJ902" s="29"/>
    </row>
    <row r="903" spans="2:36" ht="18.649999999999999" customHeight="1">
      <c r="AE903" s="33"/>
    </row>
    <row r="904" spans="2:36" ht="18.649999999999999" customHeight="1" thickBot="1">
      <c r="E904" s="21" t="s">
        <v>0</v>
      </c>
      <c r="J904" s="21" t="s">
        <v>1</v>
      </c>
      <c r="O904" s="21" t="s">
        <v>2</v>
      </c>
      <c r="T904" s="21" t="s">
        <v>3</v>
      </c>
      <c r="Y904" s="21" t="s">
        <v>4</v>
      </c>
    </row>
    <row r="905" spans="2:36" ht="18.649999999999999" customHeight="1" thickBot="1">
      <c r="B905" s="20"/>
      <c r="D905" s="235" t="s">
        <v>6</v>
      </c>
      <c r="E905" s="236"/>
      <c r="F905" s="237" t="s">
        <v>7</v>
      </c>
      <c r="G905" s="238"/>
      <c r="I905" s="235" t="s">
        <v>8</v>
      </c>
      <c r="J905" s="236"/>
      <c r="K905" s="237" t="s">
        <v>9</v>
      </c>
      <c r="L905" s="238"/>
      <c r="N905" s="235" t="s">
        <v>10</v>
      </c>
      <c r="O905" s="236"/>
      <c r="P905" s="237" t="s">
        <v>11</v>
      </c>
      <c r="Q905" s="238"/>
      <c r="S905" s="235" t="s">
        <v>6</v>
      </c>
      <c r="T905" s="236"/>
      <c r="U905" s="237" t="s">
        <v>7</v>
      </c>
      <c r="V905" s="238"/>
      <c r="X905" s="235" t="s">
        <v>10</v>
      </c>
      <c r="Y905" s="236"/>
      <c r="Z905" s="237" t="s">
        <v>11</v>
      </c>
      <c r="AA905" s="238"/>
      <c r="AB905" s="4"/>
      <c r="AC905" s="212" t="s">
        <v>70</v>
      </c>
      <c r="AE905" s="213" t="s">
        <v>37</v>
      </c>
      <c r="AF905" s="9"/>
      <c r="AG905" s="29"/>
      <c r="AH905" s="29"/>
      <c r="AI905" s="29"/>
      <c r="AJ905" s="29"/>
    </row>
    <row r="906" spans="2:36" ht="18.649999999999999" customHeight="1" thickTop="1" thickBot="1">
      <c r="B906" s="40">
        <f t="shared" ref="B906" si="3063">B899+$E$5</f>
        <v>0.96299999999999308</v>
      </c>
      <c r="D906" s="24">
        <v>1</v>
      </c>
      <c r="E906" s="25">
        <v>0</v>
      </c>
      <c r="F906" s="26">
        <v>0</v>
      </c>
      <c r="G906" s="27">
        <f t="shared" ref="G906" si="3064">-1/($E$8*$B906)</f>
        <v>-7.1320164778109216</v>
      </c>
      <c r="I906" s="24">
        <v>1</v>
      </c>
      <c r="J906" s="28">
        <v>0</v>
      </c>
      <c r="K906" s="26">
        <v>0</v>
      </c>
      <c r="L906" s="27">
        <v>0</v>
      </c>
      <c r="N906" s="24">
        <f t="shared" ref="N906" si="3065">D906*I906+F906*I909-E906*J906-G906*J909</f>
        <v>-1.6209618371757637</v>
      </c>
      <c r="O906" s="28">
        <f t="shared" ref="O906" si="3066">(D906*J906+E906*I906+F906*J909+G906*I909)</f>
        <v>0</v>
      </c>
      <c r="P906" s="26">
        <f t="shared" ref="P906" si="3067">D906*K906+F906*K909-E906*L906-G906*L909</f>
        <v>0</v>
      </c>
      <c r="Q906" s="27">
        <f t="shared" ref="Q906" si="3068">(D906*L906+E906*K906+F906*L909+G906*K909)</f>
        <v>-7.1320164778109216</v>
      </c>
      <c r="S906" s="24">
        <v>1</v>
      </c>
      <c r="T906" s="25">
        <v>0</v>
      </c>
      <c r="U906" s="26">
        <v>0</v>
      </c>
      <c r="V906" s="27">
        <f t="shared" ref="V906" si="3069">-1/($T$8*$B906)</f>
        <v>-7.1320164778109216</v>
      </c>
      <c r="X906" s="24">
        <f t="shared" ref="X906" si="3070">N906*S906+P906*S909-O906*T906-Q906*T909</f>
        <v>-1.6209618371757637</v>
      </c>
      <c r="Y906" s="28">
        <f t="shared" ref="Y906" si="3071">(N906*T906+O906*S906+P906*T909+Q906*S909)</f>
        <v>0</v>
      </c>
      <c r="Z906" s="26">
        <f t="shared" ref="Z906" si="3072">N906*U906+P906*U909-O906*V906-Q906*V909</f>
        <v>0</v>
      </c>
      <c r="AA906" s="27">
        <f t="shared" ref="AA906" si="3073">(N906*V906+O906*U906+P906*V909+Q906*U909)</f>
        <v>4.4287100548292884</v>
      </c>
      <c r="AB906" s="8"/>
      <c r="AC906" s="214">
        <f t="shared" ref="AC906" si="3074">20*LOG((2*$X$8)/(($X$8*X906+Z906+$Z$8*X909+Z909)^2+($X$8*Y906+AA906+$X$8*Y909+AA909)^2)^0.5)</f>
        <v>-8.2936099889807622</v>
      </c>
      <c r="AE906" s="215">
        <f t="shared" ref="AE906" si="3075">((X906^2+Y906^2)/(X909^2+Y909^2))^0.5</f>
        <v>4.4108717527522474</v>
      </c>
      <c r="AF906" s="9"/>
      <c r="AG906" s="29"/>
      <c r="AH906" s="29"/>
      <c r="AI906" s="29"/>
      <c r="AJ906" s="29"/>
    </row>
    <row r="907" spans="2:36" ht="18.649999999999999" customHeight="1" thickBot="1">
      <c r="D907" s="30"/>
      <c r="G907" s="31"/>
      <c r="I907" s="30"/>
      <c r="K907" s="239" t="s">
        <v>15</v>
      </c>
      <c r="L907" s="240"/>
      <c r="N907" s="30"/>
      <c r="P907" s="239" t="s">
        <v>17</v>
      </c>
      <c r="Q907" s="240"/>
      <c r="S907" s="30"/>
      <c r="V907" s="31"/>
      <c r="X907" s="30"/>
      <c r="AA907" s="31"/>
      <c r="AE907" s="216"/>
      <c r="AF907" s="9"/>
      <c r="AG907" s="29"/>
      <c r="AH907" s="29"/>
      <c r="AI907" s="29"/>
      <c r="AJ907" s="29"/>
    </row>
    <row r="908" spans="2:36" ht="18.649999999999999" customHeight="1" thickBot="1">
      <c r="D908" s="235" t="s">
        <v>12</v>
      </c>
      <c r="E908" s="236"/>
      <c r="F908" s="237" t="s">
        <v>13</v>
      </c>
      <c r="G908" s="238"/>
      <c r="I908" s="235" t="s">
        <v>14</v>
      </c>
      <c r="J908" s="236"/>
      <c r="K908" s="241"/>
      <c r="L908" s="242"/>
      <c r="N908" s="235" t="s">
        <v>16</v>
      </c>
      <c r="O908" s="236"/>
      <c r="P908" s="241"/>
      <c r="Q908" s="242"/>
      <c r="S908" s="235" t="s">
        <v>12</v>
      </c>
      <c r="T908" s="236"/>
      <c r="U908" s="237" t="s">
        <v>13</v>
      </c>
      <c r="V908" s="238"/>
      <c r="X908" s="235" t="s">
        <v>16</v>
      </c>
      <c r="Y908" s="236"/>
      <c r="Z908" s="237" t="s">
        <v>17</v>
      </c>
      <c r="AA908" s="238"/>
      <c r="AB908" s="4"/>
      <c r="AC908" s="37" t="s">
        <v>71</v>
      </c>
      <c r="AE908" s="217" t="s">
        <v>72</v>
      </c>
      <c r="AF908" s="9"/>
      <c r="AG908" s="29"/>
      <c r="AH908" s="29"/>
      <c r="AI908" s="29"/>
      <c r="AJ908" s="29"/>
    </row>
    <row r="909" spans="2:36" ht="18.649999999999999" customHeight="1" thickTop="1" thickBot="1">
      <c r="D909" s="24">
        <v>0</v>
      </c>
      <c r="E909" s="28">
        <v>0</v>
      </c>
      <c r="F909" s="26">
        <v>1</v>
      </c>
      <c r="G909" s="27">
        <v>0</v>
      </c>
      <c r="I909" s="24">
        <v>0</v>
      </c>
      <c r="J909" s="28">
        <f t="shared" ref="J909" si="3076">IF(0=(1-$J$8*$K$8*$B906^2),0,-1*(1-$J$8*$K$8*$B906^2)/($B906*$K$8))</f>
        <v>-0.36749239788355526</v>
      </c>
      <c r="K909" s="26">
        <v>1</v>
      </c>
      <c r="L909" s="27">
        <v>0</v>
      </c>
      <c r="N909" s="24">
        <f t="shared" ref="N909" si="3077">D909*I906+F909*I909-E909*J906-G909*J909</f>
        <v>0</v>
      </c>
      <c r="O909" s="28">
        <f t="shared" ref="O909" si="3078">(D909*J906+E909*I906+F909*J909+G909*I909)</f>
        <v>-0.36749239788355526</v>
      </c>
      <c r="P909" s="26">
        <f t="shared" ref="P909" si="3079">D909*K906+F909*K909-E909*L906-G909*L909</f>
        <v>1</v>
      </c>
      <c r="Q909" s="27">
        <f t="shared" ref="Q909" si="3080">(D909*L906+E909*K906+F909*L909+G909*K909)</f>
        <v>0</v>
      </c>
      <c r="S909" s="24">
        <v>0</v>
      </c>
      <c r="T909" s="28">
        <v>0</v>
      </c>
      <c r="U909" s="26">
        <v>1</v>
      </c>
      <c r="V909" s="27">
        <v>0</v>
      </c>
      <c r="X909" s="24">
        <f t="shared" ref="X909" si="3081">N909*S906+P909*S909-O909*T906-Q909*T909</f>
        <v>0</v>
      </c>
      <c r="Y909" s="28">
        <f t="shared" ref="Y909" si="3082">(N909*T906+O909*S906+P909*T909+Q909*S909)</f>
        <v>-0.36749239788355526</v>
      </c>
      <c r="Z909" s="26">
        <f t="shared" ref="Z909" si="3083">N909*U906+P909*U909-O909*V906-Q909*V909</f>
        <v>-1.6209618371757637</v>
      </c>
      <c r="AA909" s="27">
        <f t="shared" ref="AA909" si="3084">(N909*V906+O909*U906+P909*V909+Q909*U909)</f>
        <v>0</v>
      </c>
      <c r="AB909" s="8"/>
      <c r="AC909" s="39">
        <f t="shared" ref="AC909" si="3085">(180/PI())*ATAN(-1*(($X$8*Y906+AA906+$X$8*Y909+AA909)/($X$8*X906+Z906+$X$8*X909+Z909)))</f>
        <v>51.400894333708081</v>
      </c>
      <c r="AE909" s="218">
        <f t="shared" ref="AE909" si="3086">20*LOG(((($X$8*X906+Z906-$X$8*Y909-Z909)^2+($X$8*Y906+AA906-$X$8*Y909-AA909)^2)/(($X$8*X906+Z906+$X$8*X909+Z909)^2+($X$8*Y906+AA906+$X$8*Y909+AA909)^2))^0.5)</f>
        <v>-0.67083749807344217</v>
      </c>
      <c r="AF909" s="9"/>
      <c r="AG909" s="29"/>
      <c r="AH909" s="29"/>
      <c r="AI909" s="29"/>
      <c r="AJ909" s="29"/>
    </row>
    <row r="910" spans="2:36" ht="18.649999999999999" customHeight="1">
      <c r="AE910" s="33"/>
    </row>
    <row r="911" spans="2:36" ht="18.649999999999999" customHeight="1" thickBot="1">
      <c r="E911" s="21" t="s">
        <v>0</v>
      </c>
      <c r="J911" s="21" t="s">
        <v>1</v>
      </c>
      <c r="O911" s="21" t="s">
        <v>2</v>
      </c>
      <c r="T911" s="21" t="s">
        <v>3</v>
      </c>
      <c r="Y911" s="21" t="s">
        <v>4</v>
      </c>
    </row>
    <row r="912" spans="2:36" ht="18.649999999999999" customHeight="1" thickBot="1">
      <c r="B912" s="20"/>
      <c r="D912" s="235" t="s">
        <v>6</v>
      </c>
      <c r="E912" s="236"/>
      <c r="F912" s="237" t="s">
        <v>7</v>
      </c>
      <c r="G912" s="238"/>
      <c r="I912" s="235" t="s">
        <v>8</v>
      </c>
      <c r="J912" s="236"/>
      <c r="K912" s="237" t="s">
        <v>9</v>
      </c>
      <c r="L912" s="238"/>
      <c r="N912" s="235" t="s">
        <v>10</v>
      </c>
      <c r="O912" s="236"/>
      <c r="P912" s="237" t="s">
        <v>11</v>
      </c>
      <c r="Q912" s="238"/>
      <c r="S912" s="235" t="s">
        <v>6</v>
      </c>
      <c r="T912" s="236"/>
      <c r="U912" s="237" t="s">
        <v>7</v>
      </c>
      <c r="V912" s="238"/>
      <c r="X912" s="235" t="s">
        <v>10</v>
      </c>
      <c r="Y912" s="236"/>
      <c r="Z912" s="237" t="s">
        <v>11</v>
      </c>
      <c r="AA912" s="238"/>
      <c r="AB912" s="4"/>
      <c r="AC912" s="212" t="s">
        <v>70</v>
      </c>
      <c r="AE912" s="213" t="s">
        <v>37</v>
      </c>
      <c r="AF912" s="9"/>
      <c r="AG912" s="29"/>
      <c r="AH912" s="29"/>
      <c r="AI912" s="29"/>
      <c r="AJ912" s="29"/>
    </row>
    <row r="913" spans="2:36" ht="18.649999999999999" customHeight="1" thickTop="1" thickBot="1">
      <c r="B913" s="40">
        <f t="shared" ref="B913" si="3087">B906+$E$5</f>
        <v>0.96349999999999303</v>
      </c>
      <c r="D913" s="24">
        <v>1</v>
      </c>
      <c r="E913" s="25">
        <v>0</v>
      </c>
      <c r="F913" s="26">
        <v>0</v>
      </c>
      <c r="G913" s="27">
        <f t="shared" ref="G913" si="3088">-1/($E$8*$B913)</f>
        <v>-7.1283153794830492</v>
      </c>
      <c r="I913" s="24">
        <v>1</v>
      </c>
      <c r="J913" s="28">
        <v>0</v>
      </c>
      <c r="K913" s="26">
        <v>0</v>
      </c>
      <c r="L913" s="27">
        <v>0</v>
      </c>
      <c r="N913" s="24">
        <f t="shared" ref="N913" si="3089">D913*I913+F913*I916-E913*J913-G913*J916</f>
        <v>-1.6120778990936064</v>
      </c>
      <c r="O913" s="28">
        <f t="shared" ref="O913" si="3090">(D913*J913+E913*I913+F913*J916+G913*I916)</f>
        <v>0</v>
      </c>
      <c r="P913" s="26">
        <f t="shared" ref="P913" si="3091">D913*K913+F913*K916-E913*L913-G913*L916</f>
        <v>0</v>
      </c>
      <c r="Q913" s="27">
        <f t="shared" ref="Q913" si="3092">(D913*L913+E913*K913+F913*L916+G913*K916)</f>
        <v>-7.1283153794830492</v>
      </c>
      <c r="S913" s="24">
        <v>1</v>
      </c>
      <c r="T913" s="25">
        <v>0</v>
      </c>
      <c r="U913" s="26">
        <v>0</v>
      </c>
      <c r="V913" s="27">
        <f t="shared" ref="V913" si="3093">-1/($T$8*$B913)</f>
        <v>-7.1283153794830492</v>
      </c>
      <c r="X913" s="24">
        <f t="shared" ref="X913" si="3094">N913*S913+P913*S916-O913*T913-Q913*T916</f>
        <v>-1.6120778990936064</v>
      </c>
      <c r="Y913" s="28">
        <f t="shared" ref="Y913" si="3095">(N913*T913+O913*S913+P913*T916+Q913*S916)</f>
        <v>0</v>
      </c>
      <c r="Z913" s="26">
        <f t="shared" ref="Z913" si="3096">N913*U913+P913*U916-O913*V913-Q913*V916</f>
        <v>0</v>
      </c>
      <c r="AA913" s="27">
        <f t="shared" ref="AA913" si="3097">(N913*V913+O913*U913+P913*V916+Q913*U916)</f>
        <v>4.3630843015506278</v>
      </c>
      <c r="AB913" s="8"/>
      <c r="AC913" s="214">
        <f t="shared" ref="AC913" si="3098">20*LOG((2*$X$8)/(($X$8*X913+Z913+$Z$8*X916+Z916)^2+($X$8*Y913+AA913+$X$8*Y916+AA916)^2)^0.5)</f>
        <v>-8.1902330823193878</v>
      </c>
      <c r="AE913" s="215">
        <f t="shared" ref="AE913" si="3099">((X913^2+Y913^2)/(X916^2+Y916^2))^0.5</f>
        <v>4.3993326864490534</v>
      </c>
      <c r="AF913" s="9"/>
      <c r="AG913" s="29"/>
      <c r="AH913" s="29"/>
      <c r="AI913" s="29"/>
      <c r="AJ913" s="29"/>
    </row>
    <row r="914" spans="2:36" ht="18.649999999999999" customHeight="1" thickBot="1">
      <c r="D914" s="30"/>
      <c r="G914" s="31"/>
      <c r="I914" s="30"/>
      <c r="K914" s="239" t="s">
        <v>15</v>
      </c>
      <c r="L914" s="240"/>
      <c r="N914" s="30"/>
      <c r="P914" s="239" t="s">
        <v>17</v>
      </c>
      <c r="Q914" s="240"/>
      <c r="S914" s="30"/>
      <c r="V914" s="31"/>
      <c r="X914" s="30"/>
      <c r="AA914" s="31"/>
      <c r="AE914" s="216"/>
      <c r="AF914" s="9"/>
      <c r="AG914" s="29"/>
      <c r="AH914" s="29"/>
      <c r="AI914" s="29"/>
      <c r="AJ914" s="29"/>
    </row>
    <row r="915" spans="2:36" ht="18.649999999999999" customHeight="1" thickBot="1">
      <c r="D915" s="235" t="s">
        <v>12</v>
      </c>
      <c r="E915" s="236"/>
      <c r="F915" s="237" t="s">
        <v>13</v>
      </c>
      <c r="G915" s="238"/>
      <c r="I915" s="235" t="s">
        <v>14</v>
      </c>
      <c r="J915" s="236"/>
      <c r="K915" s="241"/>
      <c r="L915" s="242"/>
      <c r="N915" s="235" t="s">
        <v>16</v>
      </c>
      <c r="O915" s="236"/>
      <c r="P915" s="241"/>
      <c r="Q915" s="242"/>
      <c r="S915" s="235" t="s">
        <v>12</v>
      </c>
      <c r="T915" s="236"/>
      <c r="U915" s="237" t="s">
        <v>13</v>
      </c>
      <c r="V915" s="238"/>
      <c r="X915" s="235" t="s">
        <v>16</v>
      </c>
      <c r="Y915" s="236"/>
      <c r="Z915" s="237" t="s">
        <v>17</v>
      </c>
      <c r="AA915" s="238"/>
      <c r="AB915" s="4"/>
      <c r="AC915" s="37" t="s">
        <v>71</v>
      </c>
      <c r="AE915" s="217" t="s">
        <v>72</v>
      </c>
      <c r="AF915" s="9"/>
      <c r="AG915" s="29"/>
      <c r="AH915" s="29"/>
      <c r="AI915" s="29"/>
      <c r="AJ915" s="29"/>
    </row>
    <row r="916" spans="2:36" ht="18.649999999999999" customHeight="1" thickTop="1" thickBot="1">
      <c r="D916" s="24">
        <v>0</v>
      </c>
      <c r="E916" s="28">
        <v>0</v>
      </c>
      <c r="F916" s="26">
        <v>1</v>
      </c>
      <c r="G916" s="27">
        <v>0</v>
      </c>
      <c r="I916" s="24">
        <v>0</v>
      </c>
      <c r="J916" s="28">
        <f t="shared" ref="J916" si="3100">IF(0=(1-$J$8*$K$8*$B913^2),0,-1*(1-$J$8*$K$8*$B913^2)/($B913*$K$8))</f>
        <v>-0.36643691532108341</v>
      </c>
      <c r="K916" s="26">
        <v>1</v>
      </c>
      <c r="L916" s="27">
        <v>0</v>
      </c>
      <c r="N916" s="24">
        <f t="shared" ref="N916" si="3101">D916*I913+F916*I916-E916*J913-G916*J916</f>
        <v>0</v>
      </c>
      <c r="O916" s="28">
        <f t="shared" ref="O916" si="3102">(D916*J913+E916*I913+F916*J916+G916*I916)</f>
        <v>-0.36643691532108341</v>
      </c>
      <c r="P916" s="26">
        <f t="shared" ref="P916" si="3103">D916*K913+F916*K916-E916*L913-G916*L916</f>
        <v>1</v>
      </c>
      <c r="Q916" s="27">
        <f t="shared" ref="Q916" si="3104">(D916*L913+E916*K913+F916*L916+G916*K916)</f>
        <v>0</v>
      </c>
      <c r="S916" s="24">
        <v>0</v>
      </c>
      <c r="T916" s="28">
        <v>0</v>
      </c>
      <c r="U916" s="26">
        <v>1</v>
      </c>
      <c r="V916" s="27">
        <v>0</v>
      </c>
      <c r="X916" s="24">
        <f t="shared" ref="X916" si="3105">N916*S913+P916*S916-O916*T913-Q916*T916</f>
        <v>0</v>
      </c>
      <c r="Y916" s="28">
        <f t="shared" ref="Y916" si="3106">(N916*T913+O916*S913+P916*T916+Q916*S916)</f>
        <v>-0.36643691532108341</v>
      </c>
      <c r="Z916" s="26">
        <f t="shared" ref="Z916" si="3107">N916*U913+P916*U916-O916*V913-Q916*V916</f>
        <v>-1.6120778990936064</v>
      </c>
      <c r="AA916" s="27">
        <f t="shared" ref="AA916" si="3108">(N916*V913+O916*U913+P916*V916+Q916*U916)</f>
        <v>0</v>
      </c>
      <c r="AB916" s="8"/>
      <c r="AC916" s="39">
        <f t="shared" ref="AC916" si="3109">(180/PI())*ATAN(-1*(($X$8*Y913+AA913+$X$8*Y916+AA916)/($X$8*X913+Z913+$X$8*X916+Z916)))</f>
        <v>51.106357228476128</v>
      </c>
      <c r="AE916" s="218">
        <f t="shared" ref="AE916" si="3110">20*LOG(((($X$8*X913+Z913-$X$8*Y916-Z916)^2+($X$8*Y913+AA913-$X$8*Y916-AA916)^2)/(($X$8*X913+Z913+$X$8*X916+Z916)^2+($X$8*Y913+AA913+$X$8*Y916+AA916)^2))^0.5)</f>
        <v>-0.68849693013235946</v>
      </c>
      <c r="AF916" s="9"/>
      <c r="AG916" s="29"/>
      <c r="AH916" s="29"/>
      <c r="AI916" s="29"/>
      <c r="AJ916" s="29"/>
    </row>
    <row r="917" spans="2:36" ht="18.649999999999999" customHeight="1">
      <c r="AE917" s="33"/>
    </row>
    <row r="918" spans="2:36" ht="18.649999999999999" customHeight="1" thickBot="1">
      <c r="E918" s="21" t="s">
        <v>0</v>
      </c>
      <c r="J918" s="21" t="s">
        <v>1</v>
      </c>
      <c r="O918" s="21" t="s">
        <v>2</v>
      </c>
      <c r="T918" s="21" t="s">
        <v>3</v>
      </c>
      <c r="Y918" s="21" t="s">
        <v>4</v>
      </c>
    </row>
    <row r="919" spans="2:36" ht="18.649999999999999" customHeight="1" thickBot="1">
      <c r="B919" s="20"/>
      <c r="D919" s="235" t="s">
        <v>6</v>
      </c>
      <c r="E919" s="236"/>
      <c r="F919" s="237" t="s">
        <v>7</v>
      </c>
      <c r="G919" s="238"/>
      <c r="I919" s="235" t="s">
        <v>8</v>
      </c>
      <c r="J919" s="236"/>
      <c r="K919" s="237" t="s">
        <v>9</v>
      </c>
      <c r="L919" s="238"/>
      <c r="N919" s="235" t="s">
        <v>10</v>
      </c>
      <c r="O919" s="236"/>
      <c r="P919" s="237" t="s">
        <v>11</v>
      </c>
      <c r="Q919" s="238"/>
      <c r="S919" s="235" t="s">
        <v>6</v>
      </c>
      <c r="T919" s="236"/>
      <c r="U919" s="237" t="s">
        <v>7</v>
      </c>
      <c r="V919" s="238"/>
      <c r="X919" s="235" t="s">
        <v>10</v>
      </c>
      <c r="Y919" s="236"/>
      <c r="Z919" s="237" t="s">
        <v>11</v>
      </c>
      <c r="AA919" s="238"/>
      <c r="AB919" s="4"/>
      <c r="AC919" s="212" t="s">
        <v>70</v>
      </c>
      <c r="AE919" s="213" t="s">
        <v>37</v>
      </c>
      <c r="AF919" s="9"/>
      <c r="AG919" s="29"/>
      <c r="AH919" s="29"/>
      <c r="AI919" s="29"/>
      <c r="AJ919" s="29"/>
    </row>
    <row r="920" spans="2:36" ht="18.649999999999999" customHeight="1" thickTop="1" thickBot="1">
      <c r="B920" s="40">
        <f t="shared" ref="B920" si="3111">B913+$E$5</f>
        <v>0.96399999999999297</v>
      </c>
      <c r="D920" s="24">
        <v>1</v>
      </c>
      <c r="E920" s="25">
        <v>0</v>
      </c>
      <c r="F920" s="26">
        <v>0</v>
      </c>
      <c r="G920" s="27">
        <f t="shared" ref="G920" si="3112">-1/($E$8*$B920)</f>
        <v>-7.1246181204687939</v>
      </c>
      <c r="I920" s="24">
        <v>1</v>
      </c>
      <c r="J920" s="28">
        <v>0</v>
      </c>
      <c r="K920" s="26">
        <v>0</v>
      </c>
      <c r="L920" s="27">
        <v>0</v>
      </c>
      <c r="N920" s="24">
        <f t="shared" ref="N920" si="3113">D920*I920+F920*I923-E920*J920-G920*J923</f>
        <v>-1.6032077809812986</v>
      </c>
      <c r="O920" s="28">
        <f t="shared" ref="O920" si="3114">(D920*J920+E920*I920+F920*J923+G920*I923)</f>
        <v>0</v>
      </c>
      <c r="P920" s="26">
        <f t="shared" ref="P920" si="3115">D920*K920+F920*K923-E920*L920-G920*L923</f>
        <v>0</v>
      </c>
      <c r="Q920" s="27">
        <f t="shared" ref="Q920" si="3116">(D920*L920+E920*K920+F920*L923+G920*K923)</f>
        <v>-7.1246181204687939</v>
      </c>
      <c r="S920" s="24">
        <v>1</v>
      </c>
      <c r="T920" s="25">
        <v>0</v>
      </c>
      <c r="U920" s="26">
        <v>0</v>
      </c>
      <c r="V920" s="27">
        <f t="shared" ref="V920" si="3117">-1/($T$8*$B920)</f>
        <v>-7.1246181204687939</v>
      </c>
      <c r="X920" s="24">
        <f t="shared" ref="X920" si="3118">N920*S920+P920*S923-O920*T920-Q920*T923</f>
        <v>-1.6032077809812986</v>
      </c>
      <c r="Y920" s="28">
        <f t="shared" ref="Y920" si="3119">(N920*T920+O920*S920+P920*T923+Q920*S923)</f>
        <v>0</v>
      </c>
      <c r="Z920" s="26">
        <f t="shared" ref="Z920" si="3120">N920*U920+P920*U923-O920*V920-Q920*V923</f>
        <v>0</v>
      </c>
      <c r="AA920" s="27">
        <f t="shared" ref="AA920" si="3121">(N920*V920+O920*U920+P920*V923+Q920*U923)</f>
        <v>4.2976250867871322</v>
      </c>
      <c r="AB920" s="8"/>
      <c r="AC920" s="214">
        <f t="shared" ref="AC920" si="3122">20*LOG((2*$X$8)/(($X$8*X920+Z920+$Z$8*X923+Z923)^2+($X$8*Y920+AA920+$X$8*Y923+AA923)^2)^0.5)</f>
        <v>-8.0860989190209391</v>
      </c>
      <c r="AE920" s="215">
        <f t="shared" ref="AE920" si="3123">((X920^2+Y920^2)/(X923^2+Y923^2))^0.5</f>
        <v>4.387757016825689</v>
      </c>
      <c r="AF920" s="9"/>
      <c r="AG920" s="29"/>
      <c r="AH920" s="29"/>
      <c r="AI920" s="29"/>
      <c r="AJ920" s="29"/>
    </row>
    <row r="921" spans="2:36" ht="18.649999999999999" customHeight="1" thickBot="1">
      <c r="D921" s="30"/>
      <c r="G921" s="31"/>
      <c r="I921" s="30"/>
      <c r="K921" s="239" t="s">
        <v>15</v>
      </c>
      <c r="L921" s="240"/>
      <c r="N921" s="30"/>
      <c r="P921" s="239" t="s">
        <v>17</v>
      </c>
      <c r="Q921" s="240"/>
      <c r="S921" s="30"/>
      <c r="V921" s="31"/>
      <c r="X921" s="30"/>
      <c r="AA921" s="31"/>
      <c r="AE921" s="216"/>
      <c r="AF921" s="9"/>
      <c r="AG921" s="29"/>
      <c r="AH921" s="29"/>
      <c r="AI921" s="29"/>
      <c r="AJ921" s="29"/>
    </row>
    <row r="922" spans="2:36" ht="18.649999999999999" customHeight="1" thickBot="1">
      <c r="D922" s="235" t="s">
        <v>12</v>
      </c>
      <c r="E922" s="236"/>
      <c r="F922" s="237" t="s">
        <v>13</v>
      </c>
      <c r="G922" s="238"/>
      <c r="I922" s="235" t="s">
        <v>14</v>
      </c>
      <c r="J922" s="236"/>
      <c r="K922" s="241"/>
      <c r="L922" s="242"/>
      <c r="N922" s="235" t="s">
        <v>16</v>
      </c>
      <c r="O922" s="236"/>
      <c r="P922" s="241"/>
      <c r="Q922" s="242"/>
      <c r="S922" s="235" t="s">
        <v>12</v>
      </c>
      <c r="T922" s="236"/>
      <c r="U922" s="237" t="s">
        <v>13</v>
      </c>
      <c r="V922" s="238"/>
      <c r="X922" s="235" t="s">
        <v>16</v>
      </c>
      <c r="Y922" s="236"/>
      <c r="Z922" s="237" t="s">
        <v>17</v>
      </c>
      <c r="AA922" s="238"/>
      <c r="AB922" s="4"/>
      <c r="AC922" s="37" t="s">
        <v>71</v>
      </c>
      <c r="AE922" s="217" t="s">
        <v>72</v>
      </c>
      <c r="AF922" s="9"/>
      <c r="AG922" s="29"/>
      <c r="AH922" s="29"/>
      <c r="AI922" s="29"/>
      <c r="AJ922" s="29"/>
    </row>
    <row r="923" spans="2:36" ht="18.649999999999999" customHeight="1" thickTop="1" thickBot="1">
      <c r="D923" s="24">
        <v>0</v>
      </c>
      <c r="E923" s="28">
        <v>0</v>
      </c>
      <c r="F923" s="26">
        <v>1</v>
      </c>
      <c r="G923" s="27">
        <v>0</v>
      </c>
      <c r="I923" s="24">
        <v>0</v>
      </c>
      <c r="J923" s="28">
        <f t="shared" ref="J923" si="3124">IF(0=(1-$J$8*$K$8*$B920^2),0,-1*(1-$J$8*$K$8*$B920^2)/($B920*$K$8))</f>
        <v>-0.36538207900608288</v>
      </c>
      <c r="K923" s="26">
        <v>1</v>
      </c>
      <c r="L923" s="27">
        <v>0</v>
      </c>
      <c r="N923" s="24">
        <f t="shared" ref="N923" si="3125">D923*I920+F923*I923-E923*J920-G923*J923</f>
        <v>0</v>
      </c>
      <c r="O923" s="28">
        <f t="shared" ref="O923" si="3126">(D923*J920+E923*I920+F923*J923+G923*I923)</f>
        <v>-0.36538207900608288</v>
      </c>
      <c r="P923" s="26">
        <f t="shared" ref="P923" si="3127">D923*K920+F923*K923-E923*L920-G923*L923</f>
        <v>1</v>
      </c>
      <c r="Q923" s="27">
        <f t="shared" ref="Q923" si="3128">(D923*L920+E923*K920+F923*L923+G923*K923)</f>
        <v>0</v>
      </c>
      <c r="S923" s="24">
        <v>0</v>
      </c>
      <c r="T923" s="28">
        <v>0</v>
      </c>
      <c r="U923" s="26">
        <v>1</v>
      </c>
      <c r="V923" s="27">
        <v>0</v>
      </c>
      <c r="X923" s="24">
        <f t="shared" ref="X923" si="3129">N923*S920+P923*S923-O923*T920-Q923*T923</f>
        <v>0</v>
      </c>
      <c r="Y923" s="28">
        <f t="shared" ref="Y923" si="3130">(N923*T920+O923*S920+P923*T923+Q923*S923)</f>
        <v>-0.36538207900608288</v>
      </c>
      <c r="Z923" s="26">
        <f t="shared" ref="Z923" si="3131">N923*U920+P923*U923-O923*V920-Q923*V923</f>
        <v>-1.6032077809812986</v>
      </c>
      <c r="AA923" s="27">
        <f t="shared" ref="AA923" si="3132">(N923*V920+O923*U920+P923*V923+Q923*U923)</f>
        <v>0</v>
      </c>
      <c r="AB923" s="8"/>
      <c r="AC923" s="39">
        <f t="shared" ref="AC923" si="3133">(180/PI())*ATAN(-1*(($X$8*Y920+AA920+$X$8*Y923+AA923)/($X$8*X920+Z920+$X$8*X923+Z923)))</f>
        <v>50.805631966267562</v>
      </c>
      <c r="AE923" s="218">
        <f t="shared" ref="AE923" si="3134">20*LOG(((($X$8*X920+Z920-$X$8*Y923-Z923)^2+($X$8*Y920+AA920-$X$8*Y923-AA923)^2)/(($X$8*X920+Z920+$X$8*X923+Z923)^2+($X$8*Y920+AA920+$X$8*Y923+AA923)^2))^0.5)</f>
        <v>-0.70679339351013737</v>
      </c>
      <c r="AF923" s="9"/>
      <c r="AG923" s="29"/>
      <c r="AH923" s="29"/>
      <c r="AI923" s="29"/>
      <c r="AJ923" s="29"/>
    </row>
    <row r="924" spans="2:36" ht="18.649999999999999" customHeight="1">
      <c r="AE924" s="33"/>
    </row>
    <row r="925" spans="2:36" ht="18.649999999999999" customHeight="1" thickBot="1">
      <c r="E925" s="21" t="s">
        <v>0</v>
      </c>
      <c r="J925" s="21" t="s">
        <v>1</v>
      </c>
      <c r="O925" s="21" t="s">
        <v>2</v>
      </c>
      <c r="T925" s="21" t="s">
        <v>3</v>
      </c>
      <c r="Y925" s="21" t="s">
        <v>4</v>
      </c>
    </row>
    <row r="926" spans="2:36" ht="18.649999999999999" customHeight="1" thickBot="1">
      <c r="B926" s="20"/>
      <c r="D926" s="235" t="s">
        <v>6</v>
      </c>
      <c r="E926" s="236"/>
      <c r="F926" s="237" t="s">
        <v>7</v>
      </c>
      <c r="G926" s="238"/>
      <c r="I926" s="235" t="s">
        <v>8</v>
      </c>
      <c r="J926" s="236"/>
      <c r="K926" s="237" t="s">
        <v>9</v>
      </c>
      <c r="L926" s="238"/>
      <c r="N926" s="235" t="s">
        <v>10</v>
      </c>
      <c r="O926" s="236"/>
      <c r="P926" s="237" t="s">
        <v>11</v>
      </c>
      <c r="Q926" s="238"/>
      <c r="S926" s="235" t="s">
        <v>6</v>
      </c>
      <c r="T926" s="236"/>
      <c r="U926" s="237" t="s">
        <v>7</v>
      </c>
      <c r="V926" s="238"/>
      <c r="X926" s="235" t="s">
        <v>10</v>
      </c>
      <c r="Y926" s="236"/>
      <c r="Z926" s="237" t="s">
        <v>11</v>
      </c>
      <c r="AA926" s="238"/>
      <c r="AB926" s="4"/>
      <c r="AC926" s="212" t="s">
        <v>70</v>
      </c>
      <c r="AE926" s="213" t="s">
        <v>37</v>
      </c>
      <c r="AF926" s="9"/>
      <c r="AG926" s="29"/>
      <c r="AH926" s="29"/>
      <c r="AI926" s="29"/>
      <c r="AJ926" s="29"/>
    </row>
    <row r="927" spans="2:36" ht="18.649999999999999" customHeight="1" thickTop="1" thickBot="1">
      <c r="B927" s="40">
        <f t="shared" ref="B927" si="3135">B920+$E$5</f>
        <v>0.96449999999999292</v>
      </c>
      <c r="D927" s="24">
        <v>1</v>
      </c>
      <c r="E927" s="25">
        <v>0</v>
      </c>
      <c r="F927" s="26">
        <v>0</v>
      </c>
      <c r="G927" s="27">
        <f t="shared" ref="G927" si="3136">-1/($E$8*$B927)</f>
        <v>-7.1209246947972193</v>
      </c>
      <c r="I927" s="24">
        <v>1</v>
      </c>
      <c r="J927" s="28">
        <v>0</v>
      </c>
      <c r="K927" s="26">
        <v>0</v>
      </c>
      <c r="L927" s="27">
        <v>0</v>
      </c>
      <c r="N927" s="24">
        <f t="shared" ref="N927" si="3137">D927*I927+F927*I930-E927*J927-G927*J930</f>
        <v>-1.594351454188998</v>
      </c>
      <c r="O927" s="28">
        <f t="shared" ref="O927" si="3138">(D927*J927+E927*I927+F927*J930+G927*I930)</f>
        <v>0</v>
      </c>
      <c r="P927" s="26">
        <f t="shared" ref="P927" si="3139">D927*K927+F927*K930-E927*L927-G927*L930</f>
        <v>0</v>
      </c>
      <c r="Q927" s="27">
        <f t="shared" ref="Q927" si="3140">(D927*L927+E927*K927+F927*L930+G927*K930)</f>
        <v>-7.1209246947972193</v>
      </c>
      <c r="S927" s="24">
        <v>1</v>
      </c>
      <c r="T927" s="25">
        <v>0</v>
      </c>
      <c r="U927" s="26">
        <v>0</v>
      </c>
      <c r="V927" s="27">
        <f t="shared" ref="V927" si="3141">-1/($T$8*$B927)</f>
        <v>-7.1209246947972193</v>
      </c>
      <c r="X927" s="24">
        <f t="shared" ref="X927" si="3142">N927*S927+P927*S930-O927*T927-Q927*T930</f>
        <v>-1.594351454188998</v>
      </c>
      <c r="Y927" s="28">
        <f t="shared" ref="Y927" si="3143">(N927*T927+O927*S927+P927*T930+Q927*S930)</f>
        <v>0</v>
      </c>
      <c r="Z927" s="26">
        <f t="shared" ref="Z927" si="3144">N927*U927+P927*U930-O927*V927-Q927*V930</f>
        <v>0</v>
      </c>
      <c r="AA927" s="27">
        <f t="shared" ref="AA927" si="3145">(N927*V927+O927*U927+P927*V930+Q927*U930)</f>
        <v>4.2323319475230736</v>
      </c>
      <c r="AB927" s="8"/>
      <c r="AC927" s="214">
        <f t="shared" ref="AC927" si="3146">20*LOG((2*$X$8)/(($X$8*X927+Z927+$Z$8*X930+Z930)^2+($X$8*Y927+AA927+$X$8*Y930+AA930)^2)^0.5)</f>
        <v>-7.9812008250202551</v>
      </c>
      <c r="AE927" s="215">
        <f t="shared" ref="AE927" si="3147">((X927^2+Y927^2)/(X930^2+Y930^2))^0.5</f>
        <v>4.3761444209837626</v>
      </c>
      <c r="AF927" s="9"/>
      <c r="AG927" s="29"/>
      <c r="AH927" s="29"/>
      <c r="AI927" s="29"/>
      <c r="AJ927" s="29"/>
    </row>
    <row r="928" spans="2:36" ht="18.649999999999999" customHeight="1" thickBot="1">
      <c r="D928" s="30"/>
      <c r="G928" s="31"/>
      <c r="I928" s="30"/>
      <c r="K928" s="239" t="s">
        <v>15</v>
      </c>
      <c r="L928" s="240"/>
      <c r="N928" s="30"/>
      <c r="P928" s="239" t="s">
        <v>17</v>
      </c>
      <c r="Q928" s="240"/>
      <c r="S928" s="30"/>
      <c r="V928" s="31"/>
      <c r="X928" s="30"/>
      <c r="AA928" s="31"/>
      <c r="AE928" s="216"/>
      <c r="AF928" s="9"/>
      <c r="AG928" s="29"/>
      <c r="AH928" s="29"/>
      <c r="AI928" s="29"/>
      <c r="AJ928" s="29"/>
    </row>
    <row r="929" spans="2:36" ht="18.649999999999999" customHeight="1" thickBot="1">
      <c r="D929" s="235" t="s">
        <v>12</v>
      </c>
      <c r="E929" s="236"/>
      <c r="F929" s="237" t="s">
        <v>13</v>
      </c>
      <c r="G929" s="238"/>
      <c r="I929" s="235" t="s">
        <v>14</v>
      </c>
      <c r="J929" s="236"/>
      <c r="K929" s="241"/>
      <c r="L929" s="242"/>
      <c r="N929" s="235" t="s">
        <v>16</v>
      </c>
      <c r="O929" s="236"/>
      <c r="P929" s="241"/>
      <c r="Q929" s="242"/>
      <c r="S929" s="235" t="s">
        <v>12</v>
      </c>
      <c r="T929" s="236"/>
      <c r="U929" s="237" t="s">
        <v>13</v>
      </c>
      <c r="V929" s="238"/>
      <c r="X929" s="235" t="s">
        <v>16</v>
      </c>
      <c r="Y929" s="236"/>
      <c r="Z929" s="237" t="s">
        <v>17</v>
      </c>
      <c r="AA929" s="238"/>
      <c r="AB929" s="4"/>
      <c r="AC929" s="37" t="s">
        <v>71</v>
      </c>
      <c r="AE929" s="217" t="s">
        <v>72</v>
      </c>
      <c r="AF929" s="9"/>
      <c r="AG929" s="29"/>
      <c r="AH929" s="29"/>
      <c r="AI929" s="29"/>
      <c r="AJ929" s="29"/>
    </row>
    <row r="930" spans="2:36" ht="18.649999999999999" customHeight="1" thickTop="1" thickBot="1">
      <c r="D930" s="24">
        <v>0</v>
      </c>
      <c r="E930" s="28">
        <v>0</v>
      </c>
      <c r="F930" s="26">
        <v>1</v>
      </c>
      <c r="G930" s="27">
        <v>0</v>
      </c>
      <c r="I930" s="24">
        <v>0</v>
      </c>
      <c r="J930" s="28">
        <f t="shared" ref="J930" si="3148">IF(0=(1-$J$8*$K$8*$B927^2),0,-1*(1-$J$8*$K$8*$B927^2)/($B927*$K$8))</f>
        <v>-0.36432788793350335</v>
      </c>
      <c r="K930" s="26">
        <v>1</v>
      </c>
      <c r="L930" s="27">
        <v>0</v>
      </c>
      <c r="N930" s="24">
        <f t="shared" ref="N930" si="3149">D930*I927+F930*I930-E930*J927-G930*J930</f>
        <v>0</v>
      </c>
      <c r="O930" s="28">
        <f t="shared" ref="O930" si="3150">(D930*J927+E930*I927+F930*J930+G930*I930)</f>
        <v>-0.36432788793350335</v>
      </c>
      <c r="P930" s="26">
        <f t="shared" ref="P930" si="3151">D930*K927+F930*K930-E930*L927-G930*L930</f>
        <v>1</v>
      </c>
      <c r="Q930" s="27">
        <f t="shared" ref="Q930" si="3152">(D930*L927+E930*K927+F930*L930+G930*K930)</f>
        <v>0</v>
      </c>
      <c r="S930" s="24">
        <v>0</v>
      </c>
      <c r="T930" s="28">
        <v>0</v>
      </c>
      <c r="U930" s="26">
        <v>1</v>
      </c>
      <c r="V930" s="27">
        <v>0</v>
      </c>
      <c r="X930" s="24">
        <f t="shared" ref="X930" si="3153">N930*S927+P930*S930-O930*T927-Q930*T930</f>
        <v>0</v>
      </c>
      <c r="Y930" s="28">
        <f t="shared" ref="Y930" si="3154">(N930*T927+O930*S927+P930*T930+Q930*S930)</f>
        <v>-0.36432788793350335</v>
      </c>
      <c r="Z930" s="26">
        <f t="shared" ref="Z930" si="3155">N930*U927+P930*U930-O930*V927-Q930*V930</f>
        <v>-1.594351454188998</v>
      </c>
      <c r="AA930" s="27">
        <f t="shared" ref="AA930" si="3156">(N930*V927+O930*U927+P930*V930+Q930*U930)</f>
        <v>0</v>
      </c>
      <c r="AB930" s="8"/>
      <c r="AC930" s="39">
        <f t="shared" ref="AC930" si="3157">(180/PI())*ATAN(-1*(($X$8*Y927+AA927+$X$8*Y930+AA930)/($X$8*X927+Z927+$X$8*X930+Z930)))</f>
        <v>50.498532262934027</v>
      </c>
      <c r="AE930" s="218">
        <f t="shared" ref="AE930" si="3158">20*LOG(((($X$8*X927+Z927-$X$8*Y930-Z930)^2+($X$8*Y927+AA927-$X$8*Y930-AA930)^2)/(($X$8*X927+Z927+$X$8*X930+Z930)^2+($X$8*Y927+AA927+$X$8*Y930+AA930)^2))^0.5)</f>
        <v>-0.72575623952805202</v>
      </c>
      <c r="AF930" s="9"/>
      <c r="AG930" s="29"/>
      <c r="AH930" s="29"/>
      <c r="AI930" s="29"/>
      <c r="AJ930" s="29"/>
    </row>
    <row r="931" spans="2:36" ht="18.649999999999999" customHeight="1">
      <c r="AE931" s="33"/>
    </row>
    <row r="932" spans="2:36" ht="18.649999999999999" customHeight="1" thickBot="1">
      <c r="E932" s="21" t="s">
        <v>0</v>
      </c>
      <c r="J932" s="21" t="s">
        <v>1</v>
      </c>
      <c r="O932" s="21" t="s">
        <v>2</v>
      </c>
      <c r="T932" s="21" t="s">
        <v>3</v>
      </c>
      <c r="Y932" s="21" t="s">
        <v>4</v>
      </c>
    </row>
    <row r="933" spans="2:36" ht="18.649999999999999" customHeight="1" thickBot="1">
      <c r="B933" s="20"/>
      <c r="D933" s="235" t="s">
        <v>6</v>
      </c>
      <c r="E933" s="236"/>
      <c r="F933" s="237" t="s">
        <v>7</v>
      </c>
      <c r="G933" s="238"/>
      <c r="I933" s="235" t="s">
        <v>8</v>
      </c>
      <c r="J933" s="236"/>
      <c r="K933" s="237" t="s">
        <v>9</v>
      </c>
      <c r="L933" s="238"/>
      <c r="N933" s="235" t="s">
        <v>10</v>
      </c>
      <c r="O933" s="236"/>
      <c r="P933" s="237" t="s">
        <v>11</v>
      </c>
      <c r="Q933" s="238"/>
      <c r="S933" s="235" t="s">
        <v>6</v>
      </c>
      <c r="T933" s="236"/>
      <c r="U933" s="237" t="s">
        <v>7</v>
      </c>
      <c r="V933" s="238"/>
      <c r="X933" s="235" t="s">
        <v>10</v>
      </c>
      <c r="Y933" s="236"/>
      <c r="Z933" s="237" t="s">
        <v>11</v>
      </c>
      <c r="AA933" s="238"/>
      <c r="AB933" s="4"/>
      <c r="AC933" s="212" t="s">
        <v>70</v>
      </c>
      <c r="AE933" s="213" t="s">
        <v>37</v>
      </c>
      <c r="AF933" s="9"/>
      <c r="AG933" s="29"/>
      <c r="AH933" s="29"/>
      <c r="AI933" s="29"/>
      <c r="AJ933" s="29"/>
    </row>
    <row r="934" spans="2:36" ht="18.649999999999999" customHeight="1" thickTop="1" thickBot="1">
      <c r="B934" s="40">
        <f t="shared" ref="B934" si="3159">B927+$E$5</f>
        <v>0.96499999999999286</v>
      </c>
      <c r="D934" s="24">
        <v>1</v>
      </c>
      <c r="E934" s="25">
        <v>0</v>
      </c>
      <c r="F934" s="26">
        <v>0</v>
      </c>
      <c r="G934" s="27">
        <f t="shared" ref="G934" si="3160">-1/($E$8*$B934)</f>
        <v>-7.1172350965097602</v>
      </c>
      <c r="I934" s="24">
        <v>1</v>
      </c>
      <c r="J934" s="28">
        <v>0</v>
      </c>
      <c r="K934" s="26">
        <v>0</v>
      </c>
      <c r="L934" s="27">
        <v>0</v>
      </c>
      <c r="N934" s="24">
        <f t="shared" ref="N934" si="3161">D934*I934+F934*I937-E934*J934-G934*J937</f>
        <v>-1.5855088901410643</v>
      </c>
      <c r="O934" s="28">
        <f t="shared" ref="O934" si="3162">(D934*J934+E934*I934+F934*J937+G934*I937)</f>
        <v>0</v>
      </c>
      <c r="P934" s="26">
        <f t="shared" ref="P934" si="3163">D934*K934+F934*K937-E934*L934-G934*L937</f>
        <v>0</v>
      </c>
      <c r="Q934" s="27">
        <f t="shared" ref="Q934" si="3164">(D934*L934+E934*K934+F934*L937+G934*K937)</f>
        <v>-7.1172350965097602</v>
      </c>
      <c r="S934" s="24">
        <v>1</v>
      </c>
      <c r="T934" s="25">
        <v>0</v>
      </c>
      <c r="U934" s="26">
        <v>0</v>
      </c>
      <c r="V934" s="27">
        <f t="shared" ref="V934" si="3165">-1/($T$8*$B934)</f>
        <v>-7.1172350965097602</v>
      </c>
      <c r="X934" s="24">
        <f t="shared" ref="X934" si="3166">N934*S934+P934*S937-O934*T934-Q934*T937</f>
        <v>-1.5855088901410643</v>
      </c>
      <c r="Y934" s="28">
        <f t="shared" ref="Y934" si="3167">(N934*T934+O934*S934+P934*T937+Q934*S937)</f>
        <v>0</v>
      </c>
      <c r="Z934" s="26">
        <f t="shared" ref="Z934" si="3168">N934*U934+P934*U937-O934*V934-Q934*V937</f>
        <v>0</v>
      </c>
      <c r="AA934" s="27">
        <f t="shared" ref="AA934" si="3169">(N934*V934+O934*U934+P934*V937+Q934*U937)</f>
        <v>4.1672044222304612</v>
      </c>
      <c r="AB934" s="8"/>
      <c r="AC934" s="214">
        <f t="shared" ref="AC934" si="3170">20*LOG((2*$X$8)/(($X$8*X934+Z934+$Z$8*X937+Z937)^2+($X$8*Y934+AA934+$X$8*Y937+AA937)^2)^0.5)</f>
        <v>-7.8755323616462611</v>
      </c>
      <c r="AE934" s="215">
        <f t="shared" ref="AE934" si="3171">((X934^2+Y934^2)/(X937^2+Y937^2))^0.5</f>
        <v>4.3644945727200906</v>
      </c>
      <c r="AF934" s="9"/>
      <c r="AG934" s="29"/>
      <c r="AH934" s="29"/>
      <c r="AI934" s="29"/>
      <c r="AJ934" s="29"/>
    </row>
    <row r="935" spans="2:36" ht="18.649999999999999" customHeight="1" thickBot="1">
      <c r="D935" s="30"/>
      <c r="G935" s="31"/>
      <c r="I935" s="30"/>
      <c r="K935" s="239" t="s">
        <v>15</v>
      </c>
      <c r="L935" s="240"/>
      <c r="N935" s="30"/>
      <c r="P935" s="239" t="s">
        <v>17</v>
      </c>
      <c r="Q935" s="240"/>
      <c r="S935" s="30"/>
      <c r="V935" s="31"/>
      <c r="X935" s="30"/>
      <c r="AA935" s="31"/>
      <c r="AE935" s="216"/>
      <c r="AF935" s="9"/>
      <c r="AG935" s="29"/>
      <c r="AH935" s="29"/>
      <c r="AI935" s="29"/>
      <c r="AJ935" s="29"/>
    </row>
    <row r="936" spans="2:36" ht="18.649999999999999" customHeight="1" thickBot="1">
      <c r="D936" s="235" t="s">
        <v>12</v>
      </c>
      <c r="E936" s="236"/>
      <c r="F936" s="237" t="s">
        <v>13</v>
      </c>
      <c r="G936" s="238"/>
      <c r="I936" s="235" t="s">
        <v>14</v>
      </c>
      <c r="J936" s="236"/>
      <c r="K936" s="241"/>
      <c r="L936" s="242"/>
      <c r="N936" s="235" t="s">
        <v>16</v>
      </c>
      <c r="O936" s="236"/>
      <c r="P936" s="241"/>
      <c r="Q936" s="242"/>
      <c r="S936" s="235" t="s">
        <v>12</v>
      </c>
      <c r="T936" s="236"/>
      <c r="U936" s="237" t="s">
        <v>13</v>
      </c>
      <c r="V936" s="238"/>
      <c r="X936" s="235" t="s">
        <v>16</v>
      </c>
      <c r="Y936" s="236"/>
      <c r="Z936" s="237" t="s">
        <v>17</v>
      </c>
      <c r="AA936" s="238"/>
      <c r="AB936" s="4"/>
      <c r="AC936" s="37" t="s">
        <v>71</v>
      </c>
      <c r="AE936" s="217" t="s">
        <v>72</v>
      </c>
      <c r="AF936" s="9"/>
      <c r="AG936" s="29"/>
      <c r="AH936" s="29"/>
      <c r="AI936" s="29"/>
      <c r="AJ936" s="29"/>
    </row>
    <row r="937" spans="2:36" ht="18.649999999999999" customHeight="1" thickTop="1" thickBot="1">
      <c r="D937" s="24">
        <v>0</v>
      </c>
      <c r="E937" s="28">
        <v>0</v>
      </c>
      <c r="F937" s="26">
        <v>1</v>
      </c>
      <c r="G937" s="27">
        <v>0</v>
      </c>
      <c r="I937" s="24">
        <v>0</v>
      </c>
      <c r="J937" s="28">
        <f t="shared" ref="J937" si="3172">IF(0=(1-$J$8*$K$8*$B934^2),0,-1*(1-$J$8*$K$8*$B934^2)/($B934*$K$8))</f>
        <v>-0.36327434110037743</v>
      </c>
      <c r="K937" s="26">
        <v>1</v>
      </c>
      <c r="L937" s="27">
        <v>0</v>
      </c>
      <c r="N937" s="24">
        <f t="shared" ref="N937" si="3173">D937*I934+F937*I937-E937*J934-G937*J937</f>
        <v>0</v>
      </c>
      <c r="O937" s="28">
        <f t="shared" ref="O937" si="3174">(D937*J934+E937*I934+F937*J937+G937*I937)</f>
        <v>-0.36327434110037743</v>
      </c>
      <c r="P937" s="26">
        <f t="shared" ref="P937" si="3175">D937*K934+F937*K937-E937*L934-G937*L937</f>
        <v>1</v>
      </c>
      <c r="Q937" s="27">
        <f t="shared" ref="Q937" si="3176">(D937*L934+E937*K934+F937*L937+G937*K937)</f>
        <v>0</v>
      </c>
      <c r="S937" s="24">
        <v>0</v>
      </c>
      <c r="T937" s="28">
        <v>0</v>
      </c>
      <c r="U937" s="26">
        <v>1</v>
      </c>
      <c r="V937" s="27">
        <v>0</v>
      </c>
      <c r="X937" s="24">
        <f t="shared" ref="X937" si="3177">N937*S934+P937*S937-O937*T934-Q937*T937</f>
        <v>0</v>
      </c>
      <c r="Y937" s="28">
        <f t="shared" ref="Y937" si="3178">(N937*T934+O937*S934+P937*T937+Q937*S937)</f>
        <v>-0.36327434110037743</v>
      </c>
      <c r="Z937" s="26">
        <f t="shared" ref="Z937" si="3179">N937*U934+P937*U937-O937*V934-Q937*V937</f>
        <v>-1.5855088901410643</v>
      </c>
      <c r="AA937" s="27">
        <f t="shared" ref="AA937" si="3180">(N937*V934+O937*U934+P937*V937+Q937*U937)</f>
        <v>0</v>
      </c>
      <c r="AB937" s="8"/>
      <c r="AC937" s="39">
        <f t="shared" ref="AC937" si="3181">(180/PI())*ATAN(-1*(($X$8*Y934+AA934+$X$8*Y937+AA937)/($X$8*X934+Z934+$X$8*X937+Z937)))</f>
        <v>50.184865048092945</v>
      </c>
      <c r="AE937" s="218">
        <f t="shared" ref="AE937" si="3182">20*LOG(((($X$8*X934+Z934-$X$8*Y937-Z937)^2+($X$8*Y934+AA934-$X$8*Y937-AA937)^2)/(($X$8*X934+Z934+$X$8*X937+Z937)^2+($X$8*Y934+AA934+$X$8*Y937+AA937)^2))^0.5)</f>
        <v>-0.74541645527392519</v>
      </c>
      <c r="AF937" s="9"/>
      <c r="AG937" s="29"/>
      <c r="AH937" s="29"/>
      <c r="AI937" s="29"/>
      <c r="AJ937" s="29"/>
    </row>
    <row r="938" spans="2:36" ht="18.649999999999999" customHeight="1">
      <c r="AE938" s="33"/>
    </row>
    <row r="939" spans="2:36" ht="18.649999999999999" customHeight="1" thickBot="1">
      <c r="E939" s="21" t="s">
        <v>0</v>
      </c>
      <c r="J939" s="21" t="s">
        <v>1</v>
      </c>
      <c r="O939" s="21" t="s">
        <v>2</v>
      </c>
      <c r="T939" s="21" t="s">
        <v>3</v>
      </c>
      <c r="Y939" s="21" t="s">
        <v>4</v>
      </c>
    </row>
    <row r="940" spans="2:36" ht="18.649999999999999" customHeight="1" thickBot="1">
      <c r="B940" s="20"/>
      <c r="D940" s="235" t="s">
        <v>6</v>
      </c>
      <c r="E940" s="236"/>
      <c r="F940" s="237" t="s">
        <v>7</v>
      </c>
      <c r="G940" s="238"/>
      <c r="I940" s="235" t="s">
        <v>8</v>
      </c>
      <c r="J940" s="236"/>
      <c r="K940" s="237" t="s">
        <v>9</v>
      </c>
      <c r="L940" s="238"/>
      <c r="N940" s="235" t="s">
        <v>10</v>
      </c>
      <c r="O940" s="236"/>
      <c r="P940" s="237" t="s">
        <v>11</v>
      </c>
      <c r="Q940" s="238"/>
      <c r="S940" s="235" t="s">
        <v>6</v>
      </c>
      <c r="T940" s="236"/>
      <c r="U940" s="237" t="s">
        <v>7</v>
      </c>
      <c r="V940" s="238"/>
      <c r="X940" s="235" t="s">
        <v>10</v>
      </c>
      <c r="Y940" s="236"/>
      <c r="Z940" s="237" t="s">
        <v>11</v>
      </c>
      <c r="AA940" s="238"/>
      <c r="AB940" s="4"/>
      <c r="AC940" s="212" t="s">
        <v>70</v>
      </c>
      <c r="AE940" s="213" t="s">
        <v>37</v>
      </c>
      <c r="AF940" s="9"/>
      <c r="AG940" s="29"/>
      <c r="AH940" s="29"/>
      <c r="AI940" s="29"/>
      <c r="AJ940" s="29"/>
    </row>
    <row r="941" spans="2:36" ht="18.649999999999999" customHeight="1" thickTop="1" thickBot="1">
      <c r="B941" s="40">
        <f t="shared" ref="B941" si="3183">B934+$E$5</f>
        <v>0.96549999999999281</v>
      </c>
      <c r="D941" s="24">
        <v>1</v>
      </c>
      <c r="E941" s="25">
        <v>0</v>
      </c>
      <c r="F941" s="26">
        <v>0</v>
      </c>
      <c r="G941" s="27">
        <f t="shared" ref="G941" si="3184">-1/($E$8*$B941)</f>
        <v>-7.113549319660196</v>
      </c>
      <c r="I941" s="24">
        <v>1</v>
      </c>
      <c r="J941" s="28">
        <v>0</v>
      </c>
      <c r="K941" s="26">
        <v>0</v>
      </c>
      <c r="L941" s="27">
        <v>0</v>
      </c>
      <c r="N941" s="24">
        <f t="shared" ref="N941" si="3185">D941*I941+F941*I944-E941*J941-G941*J944</f>
        <v>-1.5766800603358275</v>
      </c>
      <c r="O941" s="28">
        <f t="shared" ref="O941" si="3186">(D941*J941+E941*I941+F941*J944+G941*I944)</f>
        <v>0</v>
      </c>
      <c r="P941" s="26">
        <f t="shared" ref="P941" si="3187">D941*K941+F941*K944-E941*L941-G941*L944</f>
        <v>0</v>
      </c>
      <c r="Q941" s="27">
        <f t="shared" ref="Q941" si="3188">(D941*L941+E941*K941+F941*L944+G941*K944)</f>
        <v>-7.113549319660196</v>
      </c>
      <c r="S941" s="24">
        <v>1</v>
      </c>
      <c r="T941" s="25">
        <v>0</v>
      </c>
      <c r="U941" s="26">
        <v>0</v>
      </c>
      <c r="V941" s="27">
        <f t="shared" ref="V941" si="3189">-1/($T$8*$B941)</f>
        <v>-7.113549319660196</v>
      </c>
      <c r="X941" s="24">
        <f t="shared" ref="X941" si="3190">N941*S941+P941*S944-O941*T941-Q941*T944</f>
        <v>-1.5766800603358275</v>
      </c>
      <c r="Y941" s="28">
        <f t="shared" ref="Y941" si="3191">(N941*T941+O941*S941+P941*T944+Q941*S944)</f>
        <v>0</v>
      </c>
      <c r="Z941" s="26">
        <f t="shared" ref="Z941" si="3192">N941*U941+P941*U944-O941*V941-Q941*V944</f>
        <v>0</v>
      </c>
      <c r="AA941" s="27">
        <f t="shared" ref="AA941" si="3193">(N941*V941+O941*U941+P941*V944+Q941*U944)</f>
        <v>4.1022420508635271</v>
      </c>
      <c r="AB941" s="8"/>
      <c r="AC941" s="214">
        <f t="shared" ref="AC941" si="3194">20*LOG((2*$X$8)/(($X$8*X941+Z941+$Z$8*X944+Z944)^2+($X$8*Y941+AA941+$X$8*Y944+AA944)^2)^0.5)</f>
        <v>-7.7690873584421407</v>
      </c>
      <c r="AE941" s="215">
        <f t="shared" ref="AE941" si="3195">((X941^2+Y941^2)/(X944^2+Y944^2))^0.5</f>
        <v>4.3528071424831571</v>
      </c>
      <c r="AF941" s="9"/>
      <c r="AG941" s="29"/>
      <c r="AH941" s="29"/>
      <c r="AI941" s="29"/>
      <c r="AJ941" s="29"/>
    </row>
    <row r="942" spans="2:36" ht="18.649999999999999" customHeight="1" thickBot="1">
      <c r="D942" s="30"/>
      <c r="G942" s="31"/>
      <c r="I942" s="30"/>
      <c r="K942" s="239" t="s">
        <v>15</v>
      </c>
      <c r="L942" s="240"/>
      <c r="N942" s="30"/>
      <c r="P942" s="239" t="s">
        <v>17</v>
      </c>
      <c r="Q942" s="240"/>
      <c r="S942" s="30"/>
      <c r="V942" s="31"/>
      <c r="X942" s="30"/>
      <c r="AA942" s="31"/>
      <c r="AE942" s="216"/>
      <c r="AF942" s="9"/>
      <c r="AG942" s="29"/>
      <c r="AH942" s="29"/>
      <c r="AI942" s="29"/>
      <c r="AJ942" s="29"/>
    </row>
    <row r="943" spans="2:36" ht="18.649999999999999" customHeight="1" thickBot="1">
      <c r="D943" s="235" t="s">
        <v>12</v>
      </c>
      <c r="E943" s="236"/>
      <c r="F943" s="237" t="s">
        <v>13</v>
      </c>
      <c r="G943" s="238"/>
      <c r="I943" s="235" t="s">
        <v>14</v>
      </c>
      <c r="J943" s="236"/>
      <c r="K943" s="241"/>
      <c r="L943" s="242"/>
      <c r="N943" s="235" t="s">
        <v>16</v>
      </c>
      <c r="O943" s="236"/>
      <c r="P943" s="241"/>
      <c r="Q943" s="242"/>
      <c r="S943" s="235" t="s">
        <v>12</v>
      </c>
      <c r="T943" s="236"/>
      <c r="U943" s="237" t="s">
        <v>13</v>
      </c>
      <c r="V943" s="238"/>
      <c r="X943" s="235" t="s">
        <v>16</v>
      </c>
      <c r="Y943" s="236"/>
      <c r="Z943" s="237" t="s">
        <v>17</v>
      </c>
      <c r="AA943" s="238"/>
      <c r="AB943" s="4"/>
      <c r="AC943" s="37" t="s">
        <v>71</v>
      </c>
      <c r="AE943" s="217" t="s">
        <v>72</v>
      </c>
      <c r="AF943" s="9"/>
      <c r="AG943" s="29"/>
      <c r="AH943" s="29"/>
      <c r="AI943" s="29"/>
      <c r="AJ943" s="29"/>
    </row>
    <row r="944" spans="2:36" ht="18.649999999999999" customHeight="1" thickTop="1" thickBot="1">
      <c r="D944" s="24">
        <v>0</v>
      </c>
      <c r="E944" s="28">
        <v>0</v>
      </c>
      <c r="F944" s="26">
        <v>1</v>
      </c>
      <c r="G944" s="27">
        <v>0</v>
      </c>
      <c r="I944" s="24">
        <v>0</v>
      </c>
      <c r="J944" s="28">
        <f t="shared" ref="J944" si="3196">IF(0=(1-$J$8*$K$8*$B941^2),0,-1*(1-$J$8*$K$8*$B941^2)/($B941*$K$8))</f>
        <v>-0.36222143750581487</v>
      </c>
      <c r="K944" s="26">
        <v>1</v>
      </c>
      <c r="L944" s="27">
        <v>0</v>
      </c>
      <c r="N944" s="24">
        <f t="shared" ref="N944" si="3197">D944*I941+F944*I944-E944*J941-G944*J944</f>
        <v>0</v>
      </c>
      <c r="O944" s="28">
        <f t="shared" ref="O944" si="3198">(D944*J941+E944*I941+F944*J944+G944*I944)</f>
        <v>-0.36222143750581487</v>
      </c>
      <c r="P944" s="26">
        <f t="shared" ref="P944" si="3199">D944*K941+F944*K944-E944*L941-G944*L944</f>
        <v>1</v>
      </c>
      <c r="Q944" s="27">
        <f t="shared" ref="Q944" si="3200">(D944*L941+E944*K941+F944*L944+G944*K944)</f>
        <v>0</v>
      </c>
      <c r="S944" s="24">
        <v>0</v>
      </c>
      <c r="T944" s="28">
        <v>0</v>
      </c>
      <c r="U944" s="26">
        <v>1</v>
      </c>
      <c r="V944" s="27">
        <v>0</v>
      </c>
      <c r="X944" s="24">
        <f t="shared" ref="X944" si="3201">N944*S941+P944*S944-O944*T941-Q944*T944</f>
        <v>0</v>
      </c>
      <c r="Y944" s="28">
        <f t="shared" ref="Y944" si="3202">(N944*T941+O944*S941+P944*T944+Q944*S944)</f>
        <v>-0.36222143750581487</v>
      </c>
      <c r="Z944" s="26">
        <f t="shared" ref="Z944" si="3203">N944*U941+P944*U944-O944*V941-Q944*V944</f>
        <v>-1.5766800603358275</v>
      </c>
      <c r="AA944" s="27">
        <f t="shared" ref="AA944" si="3204">(N944*V941+O944*U941+P944*V944+Q944*U944)</f>
        <v>0</v>
      </c>
      <c r="AB944" s="8"/>
      <c r="AC944" s="39">
        <f t="shared" ref="AC944" si="3205">(180/PI())*ATAN(-1*(($X$8*Y941+AA941+$X$8*Y944+AA944)/($X$8*X941+Z941+$X$8*X944+Z944)))</f>
        <v>49.864430201265471</v>
      </c>
      <c r="AE944" s="218">
        <f t="shared" ref="AE944" si="3206">20*LOG(((($X$8*X941+Z941-$X$8*Y944-Z944)^2+($X$8*Y941+AA941-$X$8*Y944-AA944)^2)/(($X$8*X941+Z941+$X$8*X944+Z944)^2+($X$8*Y941+AA941+$X$8*Y944+AA944)^2))^0.5)</f>
        <v>-0.76580676958842253</v>
      </c>
      <c r="AF944" s="9"/>
      <c r="AG944" s="29"/>
      <c r="AH944" s="29"/>
      <c r="AI944" s="29"/>
      <c r="AJ944" s="29"/>
    </row>
    <row r="945" spans="2:36" ht="18.649999999999999" customHeight="1">
      <c r="AE945" s="33"/>
    </row>
    <row r="946" spans="2:36" ht="18.649999999999999" customHeight="1" thickBot="1">
      <c r="E946" s="21" t="s">
        <v>0</v>
      </c>
      <c r="J946" s="21" t="s">
        <v>1</v>
      </c>
      <c r="O946" s="21" t="s">
        <v>2</v>
      </c>
      <c r="T946" s="21" t="s">
        <v>3</v>
      </c>
      <c r="Y946" s="21" t="s">
        <v>4</v>
      </c>
    </row>
    <row r="947" spans="2:36" ht="18.649999999999999" customHeight="1" thickBot="1">
      <c r="B947" s="20"/>
      <c r="D947" s="235" t="s">
        <v>6</v>
      </c>
      <c r="E947" s="236"/>
      <c r="F947" s="237" t="s">
        <v>7</v>
      </c>
      <c r="G947" s="238"/>
      <c r="I947" s="235" t="s">
        <v>8</v>
      </c>
      <c r="J947" s="236"/>
      <c r="K947" s="237" t="s">
        <v>9</v>
      </c>
      <c r="L947" s="238"/>
      <c r="N947" s="235" t="s">
        <v>10</v>
      </c>
      <c r="O947" s="236"/>
      <c r="P947" s="237" t="s">
        <v>11</v>
      </c>
      <c r="Q947" s="238"/>
      <c r="S947" s="235" t="s">
        <v>6</v>
      </c>
      <c r="T947" s="236"/>
      <c r="U947" s="237" t="s">
        <v>7</v>
      </c>
      <c r="V947" s="238"/>
      <c r="X947" s="235" t="s">
        <v>10</v>
      </c>
      <c r="Y947" s="236"/>
      <c r="Z947" s="237" t="s">
        <v>11</v>
      </c>
      <c r="AA947" s="238"/>
      <c r="AB947" s="4"/>
      <c r="AC947" s="212" t="s">
        <v>70</v>
      </c>
      <c r="AE947" s="213" t="s">
        <v>37</v>
      </c>
      <c r="AF947" s="9"/>
      <c r="AG947" s="29"/>
      <c r="AH947" s="29"/>
      <c r="AI947" s="29"/>
      <c r="AJ947" s="29"/>
    </row>
    <row r="948" spans="2:36" ht="18.649999999999999" customHeight="1" thickTop="1" thickBot="1">
      <c r="B948" s="40">
        <f t="shared" ref="B948" si="3207">B941+$E$5</f>
        <v>0.96599999999999275</v>
      </c>
      <c r="D948" s="24">
        <v>1</v>
      </c>
      <c r="E948" s="25">
        <v>0</v>
      </c>
      <c r="F948" s="26">
        <v>0</v>
      </c>
      <c r="G948" s="27">
        <f t="shared" ref="G948" si="3208">-1/($E$8*$B948)</f>
        <v>-7.1098673583146157</v>
      </c>
      <c r="I948" s="24">
        <v>1</v>
      </c>
      <c r="J948" s="28">
        <v>0</v>
      </c>
      <c r="K948" s="26">
        <v>0</v>
      </c>
      <c r="L948" s="27">
        <v>0</v>
      </c>
      <c r="N948" s="24">
        <f t="shared" ref="N948" si="3209">D948*I948+F948*I951-E948*J948-G948*J951</f>
        <v>-1.5678649363453649</v>
      </c>
      <c r="O948" s="28">
        <f t="shared" ref="O948" si="3210">(D948*J948+E948*I948+F948*J951+G948*I951)</f>
        <v>0</v>
      </c>
      <c r="P948" s="26">
        <f t="shared" ref="P948" si="3211">D948*K948+F948*K951-E948*L948-G948*L951</f>
        <v>0</v>
      </c>
      <c r="Q948" s="27">
        <f t="shared" ref="Q948" si="3212">(D948*L948+E948*K948+F948*L951+G948*K951)</f>
        <v>-7.1098673583146157</v>
      </c>
      <c r="S948" s="24">
        <v>1</v>
      </c>
      <c r="T948" s="25">
        <v>0</v>
      </c>
      <c r="U948" s="26">
        <v>0</v>
      </c>
      <c r="V948" s="27">
        <f t="shared" ref="V948" si="3213">-1/($T$8*$B948)</f>
        <v>-7.1098673583146157</v>
      </c>
      <c r="X948" s="24">
        <f t="shared" ref="X948" si="3214">N948*S948+P948*S951-O948*T948-Q948*T951</f>
        <v>-1.5678649363453649</v>
      </c>
      <c r="Y948" s="28">
        <f t="shared" ref="Y948" si="3215">(N948*T948+O948*S948+P948*T951+Q948*S951)</f>
        <v>0</v>
      </c>
      <c r="Z948" s="26">
        <f t="shared" ref="Z948" si="3216">N948*U948+P948*U951-O948*V948-Q948*V951</f>
        <v>0</v>
      </c>
      <c r="AA948" s="27">
        <f t="shared" ref="AA948" si="3217">(N948*V948+O948*U948+P948*V951+Q948*U951)</f>
        <v>4.037444374853318</v>
      </c>
      <c r="AB948" s="8"/>
      <c r="AC948" s="214">
        <f t="shared" ref="AC948" si="3218">20*LOG((2*$X$8)/(($X$8*X948+Z948+$Z$8*X951+Z951)^2+($X$8*Y948+AA948+$X$8*Y951+AA951)^2)^0.5)</f>
        <v>-7.6618599489183739</v>
      </c>
      <c r="AE948" s="215">
        <f t="shared" ref="AE948" si="3219">((X948^2+Y948^2)/(X951^2+Y951^2))^0.5</f>
        <v>4.3410817973288749</v>
      </c>
      <c r="AF948" s="9"/>
      <c r="AG948" s="29"/>
      <c r="AH948" s="29"/>
      <c r="AI948" s="29"/>
      <c r="AJ948" s="29"/>
    </row>
    <row r="949" spans="2:36" ht="18.649999999999999" customHeight="1" thickBot="1">
      <c r="D949" s="30"/>
      <c r="G949" s="31"/>
      <c r="I949" s="30"/>
      <c r="K949" s="239" t="s">
        <v>15</v>
      </c>
      <c r="L949" s="240"/>
      <c r="N949" s="30"/>
      <c r="P949" s="239" t="s">
        <v>17</v>
      </c>
      <c r="Q949" s="240"/>
      <c r="S949" s="30"/>
      <c r="V949" s="31"/>
      <c r="X949" s="30"/>
      <c r="AA949" s="31"/>
      <c r="AE949" s="216"/>
      <c r="AF949" s="9"/>
      <c r="AG949" s="29"/>
      <c r="AH949" s="29"/>
      <c r="AI949" s="29"/>
      <c r="AJ949" s="29"/>
    </row>
    <row r="950" spans="2:36" ht="18.649999999999999" customHeight="1" thickBot="1">
      <c r="D950" s="235" t="s">
        <v>12</v>
      </c>
      <c r="E950" s="236"/>
      <c r="F950" s="237" t="s">
        <v>13</v>
      </c>
      <c r="G950" s="238"/>
      <c r="I950" s="235" t="s">
        <v>14</v>
      </c>
      <c r="J950" s="236"/>
      <c r="K950" s="241"/>
      <c r="L950" s="242"/>
      <c r="N950" s="235" t="s">
        <v>16</v>
      </c>
      <c r="O950" s="236"/>
      <c r="P950" s="241"/>
      <c r="Q950" s="242"/>
      <c r="S950" s="235" t="s">
        <v>12</v>
      </c>
      <c r="T950" s="236"/>
      <c r="U950" s="237" t="s">
        <v>13</v>
      </c>
      <c r="V950" s="238"/>
      <c r="X950" s="235" t="s">
        <v>16</v>
      </c>
      <c r="Y950" s="236"/>
      <c r="Z950" s="237" t="s">
        <v>17</v>
      </c>
      <c r="AA950" s="238"/>
      <c r="AB950" s="4"/>
      <c r="AC950" s="37" t="s">
        <v>71</v>
      </c>
      <c r="AE950" s="217" t="s">
        <v>72</v>
      </c>
      <c r="AF950" s="9"/>
      <c r="AG950" s="29"/>
      <c r="AH950" s="29"/>
      <c r="AI950" s="29"/>
      <c r="AJ950" s="29"/>
    </row>
    <row r="951" spans="2:36" ht="18.649999999999999" customHeight="1" thickTop="1" thickBot="1">
      <c r="D951" s="24">
        <v>0</v>
      </c>
      <c r="E951" s="28">
        <v>0</v>
      </c>
      <c r="F951" s="26">
        <v>1</v>
      </c>
      <c r="G951" s="27">
        <v>0</v>
      </c>
      <c r="I951" s="24">
        <v>0</v>
      </c>
      <c r="J951" s="28">
        <f t="shared" ref="J951" si="3220">IF(0=(1-$J$8*$K$8*$B948^2),0,-1*(1-$J$8*$K$8*$B948^2)/($B948*$K$8))</f>
        <v>-0.36116917615099836</v>
      </c>
      <c r="K951" s="26">
        <v>1</v>
      </c>
      <c r="L951" s="27">
        <v>0</v>
      </c>
      <c r="N951" s="24">
        <f t="shared" ref="N951" si="3221">D951*I948+F951*I951-E951*J948-G951*J951</f>
        <v>0</v>
      </c>
      <c r="O951" s="28">
        <f t="shared" ref="O951" si="3222">(D951*J948+E951*I948+F951*J951+G951*I951)</f>
        <v>-0.36116917615099836</v>
      </c>
      <c r="P951" s="26">
        <f t="shared" ref="P951" si="3223">D951*K948+F951*K951-E951*L948-G951*L951</f>
        <v>1</v>
      </c>
      <c r="Q951" s="27">
        <f t="shared" ref="Q951" si="3224">(D951*L948+E951*K948+F951*L951+G951*K951)</f>
        <v>0</v>
      </c>
      <c r="S951" s="24">
        <v>0</v>
      </c>
      <c r="T951" s="28">
        <v>0</v>
      </c>
      <c r="U951" s="26">
        <v>1</v>
      </c>
      <c r="V951" s="27">
        <v>0</v>
      </c>
      <c r="X951" s="24">
        <f t="shared" ref="X951" si="3225">N951*S948+P951*S951-O951*T948-Q951*T951</f>
        <v>0</v>
      </c>
      <c r="Y951" s="28">
        <f t="shared" ref="Y951" si="3226">(N951*T948+O951*S948+P951*T951+Q951*S951)</f>
        <v>-0.36116917615099836</v>
      </c>
      <c r="Z951" s="26">
        <f t="shared" ref="Z951" si="3227">N951*U948+P951*U951-O951*V948-Q951*V951</f>
        <v>-1.5678649363453649</v>
      </c>
      <c r="AA951" s="27">
        <f t="shared" ref="AA951" si="3228">(N951*V948+O951*U948+P951*V951+Q951*U951)</f>
        <v>0</v>
      </c>
      <c r="AB951" s="8"/>
      <c r="AC951" s="39">
        <f t="shared" ref="AC951" si="3229">(180/PI())*ATAN(-1*(($X$8*Y948+AA948+$X$8*Y951+AA951)/($X$8*X948+Z948+$X$8*X951+Z951)))</f>
        <v>49.537020279469225</v>
      </c>
      <c r="AE951" s="218">
        <f t="shared" ref="AE951" si="3230">20*LOG(((($X$8*X948+Z948-$X$8*Y951-Z951)^2+($X$8*Y948+AA948-$X$8*Y951-AA951)^2)/(($X$8*X948+Z948+$X$8*X951+Z951)^2+($X$8*Y948+AA948+$X$8*Y951+AA951)^2))^0.5)</f>
        <v>-0.78696176679866958</v>
      </c>
      <c r="AF951" s="9"/>
      <c r="AG951" s="29"/>
      <c r="AH951" s="29"/>
      <c r="AI951" s="29"/>
      <c r="AJ951" s="29"/>
    </row>
    <row r="952" spans="2:36" ht="18.649999999999999" customHeight="1">
      <c r="AE952" s="33"/>
    </row>
    <row r="953" spans="2:36" ht="18.649999999999999" customHeight="1" thickBot="1">
      <c r="E953" s="21" t="s">
        <v>0</v>
      </c>
      <c r="J953" s="21" t="s">
        <v>1</v>
      </c>
      <c r="O953" s="21" t="s">
        <v>2</v>
      </c>
      <c r="T953" s="21" t="s">
        <v>3</v>
      </c>
      <c r="Y953" s="21" t="s">
        <v>4</v>
      </c>
    </row>
    <row r="954" spans="2:36" ht="18.649999999999999" customHeight="1" thickBot="1">
      <c r="B954" s="20"/>
      <c r="D954" s="235" t="s">
        <v>6</v>
      </c>
      <c r="E954" s="236"/>
      <c r="F954" s="237" t="s">
        <v>7</v>
      </c>
      <c r="G954" s="238"/>
      <c r="I954" s="235" t="s">
        <v>8</v>
      </c>
      <c r="J954" s="236"/>
      <c r="K954" s="237" t="s">
        <v>9</v>
      </c>
      <c r="L954" s="238"/>
      <c r="N954" s="235" t="s">
        <v>10</v>
      </c>
      <c r="O954" s="236"/>
      <c r="P954" s="237" t="s">
        <v>11</v>
      </c>
      <c r="Q954" s="238"/>
      <c r="S954" s="235" t="s">
        <v>6</v>
      </c>
      <c r="T954" s="236"/>
      <c r="U954" s="237" t="s">
        <v>7</v>
      </c>
      <c r="V954" s="238"/>
      <c r="X954" s="235" t="s">
        <v>10</v>
      </c>
      <c r="Y954" s="236"/>
      <c r="Z954" s="237" t="s">
        <v>11</v>
      </c>
      <c r="AA954" s="238"/>
      <c r="AB954" s="4"/>
      <c r="AC954" s="212" t="s">
        <v>70</v>
      </c>
      <c r="AE954" s="213" t="s">
        <v>37</v>
      </c>
      <c r="AF954" s="9"/>
      <c r="AG954" s="29"/>
      <c r="AH954" s="29"/>
      <c r="AI954" s="29"/>
      <c r="AJ954" s="29"/>
    </row>
    <row r="955" spans="2:36" ht="18.649999999999999" customHeight="1" thickTop="1" thickBot="1">
      <c r="B955" s="40">
        <f t="shared" ref="B955" si="3231">B948+$E$5</f>
        <v>0.9664999999999927</v>
      </c>
      <c r="D955" s="24">
        <v>1</v>
      </c>
      <c r="E955" s="25">
        <v>0</v>
      </c>
      <c r="F955" s="26">
        <v>0</v>
      </c>
      <c r="G955" s="27">
        <f t="shared" ref="G955" si="3232">-1/($E$8*$B955)</f>
        <v>-7.1061892065513916</v>
      </c>
      <c r="I955" s="24">
        <v>1</v>
      </c>
      <c r="J955" s="28">
        <v>0</v>
      </c>
      <c r="K955" s="26">
        <v>0</v>
      </c>
      <c r="L955" s="27">
        <v>0</v>
      </c>
      <c r="N955" s="24">
        <f t="shared" ref="N955" si="3233">D955*I955+F955*I958-E955*J955-G955*J958</f>
        <v>-1.5590634898152653</v>
      </c>
      <c r="O955" s="28">
        <f t="shared" ref="O955" si="3234">(D955*J955+E955*I955+F955*J958+G955*I958)</f>
        <v>0</v>
      </c>
      <c r="P955" s="26">
        <f t="shared" ref="P955" si="3235">D955*K955+F955*K958-E955*L955-G955*L958</f>
        <v>0</v>
      </c>
      <c r="Q955" s="27">
        <f t="shared" ref="Q955" si="3236">(D955*L955+E955*K955+F955*L958+G955*K958)</f>
        <v>-7.1061892065513916</v>
      </c>
      <c r="S955" s="24">
        <v>1</v>
      </c>
      <c r="T955" s="25">
        <v>0</v>
      </c>
      <c r="U955" s="26">
        <v>0</v>
      </c>
      <c r="V955" s="27">
        <f t="shared" ref="V955" si="3237">-1/($T$8*$B955)</f>
        <v>-7.1061892065513916</v>
      </c>
      <c r="X955" s="24">
        <f t="shared" ref="X955" si="3238">N955*S955+P955*S958-O955*T955-Q955*T958</f>
        <v>-1.5590634898152653</v>
      </c>
      <c r="Y955" s="28">
        <f t="shared" ref="Y955" si="3239">(N955*T955+O955*S955+P955*T958+Q955*S958)</f>
        <v>0</v>
      </c>
      <c r="Z955" s="26">
        <f t="shared" ref="Z955" si="3240">N955*U955+P955*U958-O955*V955-Q955*V958</f>
        <v>0</v>
      </c>
      <c r="AA955" s="27">
        <f t="shared" ref="AA955" si="3241">(N955*V955+O955*U955+P955*V958+Q955*U958)</f>
        <v>3.9728109371021922</v>
      </c>
      <c r="AB955" s="8"/>
      <c r="AC955" s="214">
        <f t="shared" ref="AC955" si="3242">20*LOG((2*$X$8)/(($X$8*X955+Z955+$Z$8*X958+Z958)^2+($X$8*Y955+AA955+$X$8*Y958+AA958)^2)^0.5)</f>
        <v>-7.5538446094789933</v>
      </c>
      <c r="AE955" s="215">
        <f t="shared" ref="AE955" si="3243">((X955^2+Y955^2)/(X958^2+Y958^2))^0.5</f>
        <v>4.3293182008756492</v>
      </c>
      <c r="AF955" s="9"/>
      <c r="AG955" s="29"/>
      <c r="AH955" s="29"/>
      <c r="AI955" s="29"/>
      <c r="AJ955" s="29"/>
    </row>
    <row r="956" spans="2:36" ht="18.649999999999999" customHeight="1" thickBot="1">
      <c r="D956" s="30"/>
      <c r="G956" s="31"/>
      <c r="I956" s="30"/>
      <c r="K956" s="239" t="s">
        <v>15</v>
      </c>
      <c r="L956" s="240"/>
      <c r="N956" s="30"/>
      <c r="P956" s="239" t="s">
        <v>17</v>
      </c>
      <c r="Q956" s="240"/>
      <c r="S956" s="30"/>
      <c r="V956" s="31"/>
      <c r="X956" s="30"/>
      <c r="AA956" s="31"/>
      <c r="AE956" s="216"/>
      <c r="AF956" s="9"/>
      <c r="AG956" s="29"/>
      <c r="AH956" s="29"/>
      <c r="AI956" s="29"/>
      <c r="AJ956" s="29"/>
    </row>
    <row r="957" spans="2:36" ht="18.649999999999999" customHeight="1" thickBot="1">
      <c r="D957" s="235" t="s">
        <v>12</v>
      </c>
      <c r="E957" s="236"/>
      <c r="F957" s="237" t="s">
        <v>13</v>
      </c>
      <c r="G957" s="238"/>
      <c r="I957" s="235" t="s">
        <v>14</v>
      </c>
      <c r="J957" s="236"/>
      <c r="K957" s="241"/>
      <c r="L957" s="242"/>
      <c r="N957" s="235" t="s">
        <v>16</v>
      </c>
      <c r="O957" s="236"/>
      <c r="P957" s="241"/>
      <c r="Q957" s="242"/>
      <c r="S957" s="235" t="s">
        <v>12</v>
      </c>
      <c r="T957" s="236"/>
      <c r="U957" s="237" t="s">
        <v>13</v>
      </c>
      <c r="V957" s="238"/>
      <c r="X957" s="235" t="s">
        <v>16</v>
      </c>
      <c r="Y957" s="236"/>
      <c r="Z957" s="237" t="s">
        <v>17</v>
      </c>
      <c r="AA957" s="238"/>
      <c r="AB957" s="4"/>
      <c r="AC957" s="37" t="s">
        <v>71</v>
      </c>
      <c r="AE957" s="217" t="s">
        <v>72</v>
      </c>
      <c r="AF957" s="9"/>
      <c r="AG957" s="29"/>
      <c r="AH957" s="29"/>
      <c r="AI957" s="29"/>
      <c r="AJ957" s="29"/>
    </row>
    <row r="958" spans="2:36" ht="18.649999999999999" customHeight="1" thickTop="1" thickBot="1">
      <c r="D958" s="24">
        <v>0</v>
      </c>
      <c r="E958" s="28">
        <v>0</v>
      </c>
      <c r="F958" s="26">
        <v>1</v>
      </c>
      <c r="G958" s="27">
        <v>0</v>
      </c>
      <c r="I958" s="24">
        <v>0</v>
      </c>
      <c r="J958" s="28">
        <f t="shared" ref="J958" si="3244">IF(0=(1-$J$8*$K$8*$B955^2),0,-1*(1-$J$8*$K$8*$B955^2)/($B955*$K$8))</f>
        <v>-0.360117556039177</v>
      </c>
      <c r="K958" s="26">
        <v>1</v>
      </c>
      <c r="L958" s="27">
        <v>0</v>
      </c>
      <c r="N958" s="24">
        <f t="shared" ref="N958" si="3245">D958*I955+F958*I958-E958*J955-G958*J958</f>
        <v>0</v>
      </c>
      <c r="O958" s="28">
        <f t="shared" ref="O958" si="3246">(D958*J955+E958*I955+F958*J958+G958*I958)</f>
        <v>-0.360117556039177</v>
      </c>
      <c r="P958" s="26">
        <f t="shared" ref="P958" si="3247">D958*K955+F958*K958-E958*L955-G958*L958</f>
        <v>1</v>
      </c>
      <c r="Q958" s="27">
        <f t="shared" ref="Q958" si="3248">(D958*L955+E958*K955+F958*L958+G958*K958)</f>
        <v>0</v>
      </c>
      <c r="S958" s="24">
        <v>0</v>
      </c>
      <c r="T958" s="28">
        <v>0</v>
      </c>
      <c r="U958" s="26">
        <v>1</v>
      </c>
      <c r="V958" s="27">
        <v>0</v>
      </c>
      <c r="X958" s="24">
        <f t="shared" ref="X958" si="3249">N958*S955+P958*S958-O958*T955-Q958*T958</f>
        <v>0</v>
      </c>
      <c r="Y958" s="28">
        <f t="shared" ref="Y958" si="3250">(N958*T955+O958*S955+P958*T958+Q958*S958)</f>
        <v>-0.360117556039177</v>
      </c>
      <c r="Z958" s="26">
        <f t="shared" ref="Z958" si="3251">N958*U955+P958*U958-O958*V955-Q958*V958</f>
        <v>-1.5590634898152653</v>
      </c>
      <c r="AA958" s="27">
        <f t="shared" ref="AA958" si="3252">(N958*V955+O958*U955+P958*V958+Q958*U958)</f>
        <v>0</v>
      </c>
      <c r="AB958" s="8"/>
      <c r="AC958" s="39">
        <f t="shared" ref="AC958" si="3253">(180/PI())*ATAN(-1*(($X$8*Y955+AA955+$X$8*Y958+AA958)/($X$8*X955+Z955+$X$8*X958+Z958)))</f>
        <v>49.202420236355877</v>
      </c>
      <c r="AE958" s="218">
        <f t="shared" ref="AE958" si="3254">20*LOG(((($X$8*X955+Z955-$X$8*Y958-Z958)^2+($X$8*Y955+AA955-$X$8*Y958-AA958)^2)/(($X$8*X955+Z955+$X$8*X958+Z958)^2+($X$8*Y955+AA955+$X$8*Y958+AA958)^2))^0.5)</f>
        <v>-0.80891800882286224</v>
      </c>
      <c r="AF958" s="9"/>
      <c r="AG958" s="29"/>
      <c r="AH958" s="29"/>
      <c r="AI958" s="29"/>
      <c r="AJ958" s="29"/>
    </row>
    <row r="959" spans="2:36" ht="18.649999999999999" customHeight="1">
      <c r="AE959" s="33"/>
    </row>
    <row r="960" spans="2:36" ht="18.649999999999999" customHeight="1" thickBot="1">
      <c r="E960" s="21" t="s">
        <v>0</v>
      </c>
      <c r="J960" s="21" t="s">
        <v>1</v>
      </c>
      <c r="O960" s="21" t="s">
        <v>2</v>
      </c>
      <c r="T960" s="21" t="s">
        <v>3</v>
      </c>
      <c r="Y960" s="21" t="s">
        <v>4</v>
      </c>
    </row>
    <row r="961" spans="2:36" ht="18.649999999999999" customHeight="1" thickBot="1">
      <c r="B961" s="20"/>
      <c r="D961" s="235" t="s">
        <v>6</v>
      </c>
      <c r="E961" s="236"/>
      <c r="F961" s="237" t="s">
        <v>7</v>
      </c>
      <c r="G961" s="238"/>
      <c r="I961" s="235" t="s">
        <v>8</v>
      </c>
      <c r="J961" s="236"/>
      <c r="K961" s="237" t="s">
        <v>9</v>
      </c>
      <c r="L961" s="238"/>
      <c r="N961" s="235" t="s">
        <v>10</v>
      </c>
      <c r="O961" s="236"/>
      <c r="P961" s="237" t="s">
        <v>11</v>
      </c>
      <c r="Q961" s="238"/>
      <c r="S961" s="235" t="s">
        <v>6</v>
      </c>
      <c r="T961" s="236"/>
      <c r="U961" s="237" t="s">
        <v>7</v>
      </c>
      <c r="V961" s="238"/>
      <c r="X961" s="235" t="s">
        <v>10</v>
      </c>
      <c r="Y961" s="236"/>
      <c r="Z961" s="237" t="s">
        <v>11</v>
      </c>
      <c r="AA961" s="238"/>
      <c r="AB961" s="4"/>
      <c r="AC961" s="212" t="s">
        <v>70</v>
      </c>
      <c r="AE961" s="213" t="s">
        <v>37</v>
      </c>
      <c r="AF961" s="9"/>
      <c r="AG961" s="29"/>
      <c r="AH961" s="29"/>
      <c r="AI961" s="29"/>
      <c r="AJ961" s="29"/>
    </row>
    <row r="962" spans="2:36" ht="18.649999999999999" customHeight="1" thickTop="1" thickBot="1">
      <c r="B962" s="40">
        <f t="shared" ref="B962" si="3255">B955+$E$5</f>
        <v>0.96699999999999264</v>
      </c>
      <c r="D962" s="24">
        <v>1</v>
      </c>
      <c r="E962" s="25">
        <v>0</v>
      </c>
      <c r="F962" s="26">
        <v>0</v>
      </c>
      <c r="G962" s="27">
        <f t="shared" ref="G962" si="3256">-1/($E$8*$B962)</f>
        <v>-7.1025148584611379</v>
      </c>
      <c r="I962" s="24">
        <v>1</v>
      </c>
      <c r="J962" s="28">
        <v>0</v>
      </c>
      <c r="K962" s="26">
        <v>0</v>
      </c>
      <c r="L962" s="27">
        <v>0</v>
      </c>
      <c r="N962" s="24">
        <f t="shared" ref="N962" si="3257">D962*I962+F962*I965-E962*J962-G962*J965</f>
        <v>-1.5502756924644041</v>
      </c>
      <c r="O962" s="28">
        <f t="shared" ref="O962" si="3258">(D962*J962+E962*I962+F962*J965+G962*I965)</f>
        <v>0</v>
      </c>
      <c r="P962" s="26">
        <f t="shared" ref="P962" si="3259">D962*K962+F962*K965-E962*L962-G962*L965</f>
        <v>0</v>
      </c>
      <c r="Q962" s="27">
        <f t="shared" ref="Q962" si="3260">(D962*L962+E962*K962+F962*L965+G962*K965)</f>
        <v>-7.1025148584611379</v>
      </c>
      <c r="S962" s="24">
        <v>1</v>
      </c>
      <c r="T962" s="25">
        <v>0</v>
      </c>
      <c r="U962" s="26">
        <v>0</v>
      </c>
      <c r="V962" s="27">
        <f t="shared" ref="V962" si="3261">-1/($T$8*$B962)</f>
        <v>-7.1025148584611379</v>
      </c>
      <c r="X962" s="24">
        <f t="shared" ref="X962" si="3262">N962*S962+P962*S965-O962*T962-Q962*T965</f>
        <v>-1.5502756924644041</v>
      </c>
      <c r="Y962" s="28">
        <f t="shared" ref="Y962" si="3263">(N962*T962+O962*S962+P962*T965+Q962*S965)</f>
        <v>0</v>
      </c>
      <c r="Z962" s="26">
        <f t="shared" ref="Z962" si="3264">N962*U962+P962*U965-O962*V962-Q962*V965</f>
        <v>0</v>
      </c>
      <c r="AA962" s="27">
        <f t="shared" ref="AA962" si="3265">(N962*V962+O962*U962+P962*V965+Q962*U965)</f>
        <v>3.9083412819784211</v>
      </c>
      <c r="AB962" s="8"/>
      <c r="AC962" s="214">
        <f t="shared" ref="AC962" si="3266">20*LOG((2*$X$8)/(($X$8*X962+Z962+$Z$8*X965+Z965)^2+($X$8*Y962+AA962+$X$8*Y965+AA965)^2)^0.5)</f>
        <v>-7.4450362017804386</v>
      </c>
      <c r="AE962" s="215">
        <f t="shared" ref="AE962" si="3267">((X962^2+Y962^2)/(X965^2+Y965^2))^0.5</f>
        <v>4.3175160132587296</v>
      </c>
      <c r="AF962" s="9"/>
      <c r="AG962" s="29"/>
      <c r="AH962" s="29"/>
      <c r="AI962" s="29"/>
      <c r="AJ962" s="29"/>
    </row>
    <row r="963" spans="2:36" ht="18.649999999999999" customHeight="1" thickBot="1">
      <c r="D963" s="30"/>
      <c r="G963" s="31"/>
      <c r="I963" s="30"/>
      <c r="K963" s="239" t="s">
        <v>15</v>
      </c>
      <c r="L963" s="240"/>
      <c r="N963" s="30"/>
      <c r="P963" s="239" t="s">
        <v>17</v>
      </c>
      <c r="Q963" s="240"/>
      <c r="S963" s="30"/>
      <c r="V963" s="31"/>
      <c r="X963" s="30"/>
      <c r="AA963" s="31"/>
      <c r="AE963" s="216"/>
      <c r="AF963" s="9"/>
      <c r="AG963" s="29"/>
      <c r="AH963" s="29"/>
      <c r="AI963" s="29"/>
      <c r="AJ963" s="29"/>
    </row>
    <row r="964" spans="2:36" ht="18.649999999999999" customHeight="1" thickBot="1">
      <c r="D964" s="235" t="s">
        <v>12</v>
      </c>
      <c r="E964" s="236"/>
      <c r="F964" s="237" t="s">
        <v>13</v>
      </c>
      <c r="G964" s="238"/>
      <c r="I964" s="235" t="s">
        <v>14</v>
      </c>
      <c r="J964" s="236"/>
      <c r="K964" s="241"/>
      <c r="L964" s="242"/>
      <c r="N964" s="235" t="s">
        <v>16</v>
      </c>
      <c r="O964" s="236"/>
      <c r="P964" s="241"/>
      <c r="Q964" s="242"/>
      <c r="S964" s="235" t="s">
        <v>12</v>
      </c>
      <c r="T964" s="236"/>
      <c r="U964" s="237" t="s">
        <v>13</v>
      </c>
      <c r="V964" s="238"/>
      <c r="X964" s="235" t="s">
        <v>16</v>
      </c>
      <c r="Y964" s="236"/>
      <c r="Z964" s="237" t="s">
        <v>17</v>
      </c>
      <c r="AA964" s="238"/>
      <c r="AB964" s="4"/>
      <c r="AC964" s="37" t="s">
        <v>71</v>
      </c>
      <c r="AE964" s="217" t="s">
        <v>72</v>
      </c>
      <c r="AF964" s="9"/>
      <c r="AG964" s="29"/>
      <c r="AH964" s="29"/>
      <c r="AI964" s="29"/>
      <c r="AJ964" s="29"/>
    </row>
    <row r="965" spans="2:36" ht="18.649999999999999" customHeight="1" thickTop="1" thickBot="1">
      <c r="D965" s="24">
        <v>0</v>
      </c>
      <c r="E965" s="28">
        <v>0</v>
      </c>
      <c r="F965" s="26">
        <v>1</v>
      </c>
      <c r="G965" s="27">
        <v>0</v>
      </c>
      <c r="I965" s="24">
        <v>0</v>
      </c>
      <c r="J965" s="28">
        <f t="shared" ref="J965" si="3268">IF(0=(1-$J$8*$K$8*$B962^2),0,-1*(1-$J$8*$K$8*$B962^2)/($B962*$K$8))</f>
        <v>-0.35906657617566151</v>
      </c>
      <c r="K965" s="26">
        <v>1</v>
      </c>
      <c r="L965" s="27">
        <v>0</v>
      </c>
      <c r="N965" s="24">
        <f t="shared" ref="N965" si="3269">D965*I962+F965*I965-E965*J962-G965*J965</f>
        <v>0</v>
      </c>
      <c r="O965" s="28">
        <f t="shared" ref="O965" si="3270">(D965*J962+E965*I962+F965*J965+G965*I965)</f>
        <v>-0.35906657617566151</v>
      </c>
      <c r="P965" s="26">
        <f t="shared" ref="P965" si="3271">D965*K962+F965*K965-E965*L962-G965*L965</f>
        <v>1</v>
      </c>
      <c r="Q965" s="27">
        <f t="shared" ref="Q965" si="3272">(D965*L962+E965*K962+F965*L965+G965*K965)</f>
        <v>0</v>
      </c>
      <c r="S965" s="24">
        <v>0</v>
      </c>
      <c r="T965" s="28">
        <v>0</v>
      </c>
      <c r="U965" s="26">
        <v>1</v>
      </c>
      <c r="V965" s="27">
        <v>0</v>
      </c>
      <c r="X965" s="24">
        <f t="shared" ref="X965" si="3273">N965*S962+P965*S965-O965*T962-Q965*T965</f>
        <v>0</v>
      </c>
      <c r="Y965" s="28">
        <f t="shared" ref="Y965" si="3274">(N965*T962+O965*S962+P965*T965+Q965*S965)</f>
        <v>-0.35906657617566151</v>
      </c>
      <c r="Z965" s="26">
        <f t="shared" ref="Z965" si="3275">N965*U962+P965*U965-O965*V962-Q965*V965</f>
        <v>-1.5502756924644041</v>
      </c>
      <c r="AA965" s="27">
        <f t="shared" ref="AA965" si="3276">(N965*V962+O965*U962+P965*V965+Q965*U965)</f>
        <v>0</v>
      </c>
      <c r="AB965" s="8"/>
      <c r="AC965" s="39">
        <f t="shared" ref="AC965" si="3277">(180/PI())*ATAN(-1*(($X$8*Y962+AA962+$X$8*Y965+AA965)/($X$8*X962+Z962+$X$8*X965+Z965)))</f>
        <v>48.86040713305789</v>
      </c>
      <c r="AE965" s="218">
        <f t="shared" ref="AE965" si="3278">20*LOG(((($X$8*X962+Z962-$X$8*Y965-Z965)^2+($X$8*Y962+AA962-$X$8*Y965-AA965)^2)/(($X$8*X962+Z962+$X$8*X965+Z965)^2+($X$8*Y962+AA962+$X$8*Y965+AA965)^2))^0.5)</f>
        <v>-0.83171416632352924</v>
      </c>
      <c r="AF965" s="9"/>
      <c r="AG965" s="29"/>
      <c r="AH965" s="29"/>
      <c r="AI965" s="29"/>
      <c r="AJ965" s="29"/>
    </row>
    <row r="966" spans="2:36" ht="18.649999999999999" customHeight="1">
      <c r="AE966" s="33"/>
    </row>
    <row r="967" spans="2:36" ht="18.649999999999999" customHeight="1" thickBot="1">
      <c r="E967" s="21" t="s">
        <v>0</v>
      </c>
      <c r="J967" s="21" t="s">
        <v>1</v>
      </c>
      <c r="O967" s="21" t="s">
        <v>2</v>
      </c>
      <c r="T967" s="21" t="s">
        <v>3</v>
      </c>
      <c r="Y967" s="21" t="s">
        <v>4</v>
      </c>
    </row>
    <row r="968" spans="2:36" ht="18.649999999999999" customHeight="1" thickBot="1">
      <c r="B968" s="20"/>
      <c r="D968" s="235" t="s">
        <v>6</v>
      </c>
      <c r="E968" s="236"/>
      <c r="F968" s="237" t="s">
        <v>7</v>
      </c>
      <c r="G968" s="238"/>
      <c r="I968" s="235" t="s">
        <v>8</v>
      </c>
      <c r="J968" s="236"/>
      <c r="K968" s="237" t="s">
        <v>9</v>
      </c>
      <c r="L968" s="238"/>
      <c r="N968" s="235" t="s">
        <v>10</v>
      </c>
      <c r="O968" s="236"/>
      <c r="P968" s="237" t="s">
        <v>11</v>
      </c>
      <c r="Q968" s="238"/>
      <c r="S968" s="235" t="s">
        <v>6</v>
      </c>
      <c r="T968" s="236"/>
      <c r="U968" s="237" t="s">
        <v>7</v>
      </c>
      <c r="V968" s="238"/>
      <c r="X968" s="235" t="s">
        <v>10</v>
      </c>
      <c r="Y968" s="236"/>
      <c r="Z968" s="237" t="s">
        <v>11</v>
      </c>
      <c r="AA968" s="238"/>
      <c r="AB968" s="4"/>
      <c r="AC968" s="212" t="s">
        <v>70</v>
      </c>
      <c r="AE968" s="213" t="s">
        <v>37</v>
      </c>
      <c r="AF968" s="9"/>
      <c r="AG968" s="29"/>
      <c r="AH968" s="29"/>
      <c r="AI968" s="29"/>
      <c r="AJ968" s="29"/>
    </row>
    <row r="969" spans="2:36" ht="18.649999999999999" customHeight="1" thickTop="1" thickBot="1">
      <c r="B969" s="40">
        <f t="shared" ref="B969" si="3279">B962+$E$5</f>
        <v>0.96749999999999259</v>
      </c>
      <c r="D969" s="24">
        <v>1</v>
      </c>
      <c r="E969" s="25">
        <v>0</v>
      </c>
      <c r="F969" s="26">
        <v>0</v>
      </c>
      <c r="G969" s="27">
        <f t="shared" ref="G969" si="3280">-1/($E$8*$B969)</f>
        <v>-7.0988443081466874</v>
      </c>
      <c r="I969" s="24">
        <v>1</v>
      </c>
      <c r="J969" s="28">
        <v>0</v>
      </c>
      <c r="K969" s="26">
        <v>0</v>
      </c>
      <c r="L969" s="27">
        <v>0</v>
      </c>
      <c r="N969" s="24">
        <f t="shared" ref="N969" si="3281">D969*I969+F969*I972-E969*J969-G969*J972</f>
        <v>-1.5415015160847148</v>
      </c>
      <c r="O969" s="28">
        <f t="shared" ref="O969" si="3282">(D969*J969+E969*I969+F969*J972+G969*I972)</f>
        <v>0</v>
      </c>
      <c r="P969" s="26">
        <f t="shared" ref="P969" si="3283">D969*K969+F969*K972-E969*L969-G969*L972</f>
        <v>0</v>
      </c>
      <c r="Q969" s="27">
        <f t="shared" ref="Q969" si="3284">(D969*L969+E969*K969+F969*L972+G969*K972)</f>
        <v>-7.0988443081466874</v>
      </c>
      <c r="S969" s="24">
        <v>1</v>
      </c>
      <c r="T969" s="25">
        <v>0</v>
      </c>
      <c r="U969" s="26">
        <v>0</v>
      </c>
      <c r="V969" s="27">
        <f t="shared" ref="V969" si="3285">-1/($T$8*$B969)</f>
        <v>-7.0988443081466874</v>
      </c>
      <c r="X969" s="24">
        <f t="shared" ref="X969" si="3286">N969*S969+P969*S972-O969*T969-Q969*T972</f>
        <v>-1.5415015160847148</v>
      </c>
      <c r="Y969" s="28">
        <f t="shared" ref="Y969" si="3287">(N969*T969+O969*S969+P969*T972+Q969*S972)</f>
        <v>0</v>
      </c>
      <c r="Z969" s="26">
        <f t="shared" ref="Z969" si="3288">N969*U969+P969*U972-O969*V969-Q969*V972</f>
        <v>0</v>
      </c>
      <c r="AA969" s="27">
        <f t="shared" ref="AA969" si="3289">(N969*V969+O969*U969+P969*V972+Q969*U972)</f>
        <v>3.8440349553107795</v>
      </c>
      <c r="AB969" s="8"/>
      <c r="AC969" s="214">
        <f t="shared" ref="AC969" si="3290">20*LOG((2*$X$8)/(($X$8*X969+Z969+$Z$8*X972+Z972)^2+($X$8*Y969+AA969+$X$8*Y972+AA972)^2)^0.5)</f>
        <v>-7.335430018801345</v>
      </c>
      <c r="AE969" s="215">
        <f t="shared" ref="AE969" si="3291">((X969^2+Y969^2)/(X972^2+Y972^2))^0.5</f>
        <v>4.3056748910838394</v>
      </c>
      <c r="AF969" s="9"/>
      <c r="AG969" s="29"/>
      <c r="AH969" s="29"/>
      <c r="AI969" s="29"/>
      <c r="AJ969" s="29"/>
    </row>
    <row r="970" spans="2:36" ht="18.649999999999999" customHeight="1" thickBot="1">
      <c r="D970" s="30"/>
      <c r="G970" s="31"/>
      <c r="I970" s="30"/>
      <c r="K970" s="239" t="s">
        <v>15</v>
      </c>
      <c r="L970" s="240"/>
      <c r="N970" s="30"/>
      <c r="P970" s="239" t="s">
        <v>17</v>
      </c>
      <c r="Q970" s="240"/>
      <c r="S970" s="30"/>
      <c r="V970" s="31"/>
      <c r="X970" s="30"/>
      <c r="AA970" s="31"/>
      <c r="AE970" s="216"/>
      <c r="AF970" s="9"/>
      <c r="AG970" s="29"/>
      <c r="AH970" s="29"/>
      <c r="AI970" s="29"/>
      <c r="AJ970" s="29"/>
    </row>
    <row r="971" spans="2:36" ht="18.649999999999999" customHeight="1" thickBot="1">
      <c r="D971" s="235" t="s">
        <v>12</v>
      </c>
      <c r="E971" s="236"/>
      <c r="F971" s="237" t="s">
        <v>13</v>
      </c>
      <c r="G971" s="238"/>
      <c r="I971" s="235" t="s">
        <v>14</v>
      </c>
      <c r="J971" s="236"/>
      <c r="K971" s="241"/>
      <c r="L971" s="242"/>
      <c r="N971" s="235" t="s">
        <v>16</v>
      </c>
      <c r="O971" s="236"/>
      <c r="P971" s="241"/>
      <c r="Q971" s="242"/>
      <c r="S971" s="235" t="s">
        <v>12</v>
      </c>
      <c r="T971" s="236"/>
      <c r="U971" s="237" t="s">
        <v>13</v>
      </c>
      <c r="V971" s="238"/>
      <c r="X971" s="235" t="s">
        <v>16</v>
      </c>
      <c r="Y971" s="236"/>
      <c r="Z971" s="237" t="s">
        <v>17</v>
      </c>
      <c r="AA971" s="238"/>
      <c r="AB971" s="4"/>
      <c r="AC971" s="37" t="s">
        <v>71</v>
      </c>
      <c r="AE971" s="217" t="s">
        <v>72</v>
      </c>
      <c r="AF971" s="9"/>
      <c r="AG971" s="29"/>
      <c r="AH971" s="29"/>
      <c r="AI971" s="29"/>
      <c r="AJ971" s="29"/>
    </row>
    <row r="972" spans="2:36" ht="18.649999999999999" customHeight="1" thickTop="1" thickBot="1">
      <c r="D972" s="24">
        <v>0</v>
      </c>
      <c r="E972" s="28">
        <v>0</v>
      </c>
      <c r="F972" s="26">
        <v>1</v>
      </c>
      <c r="G972" s="27">
        <v>0</v>
      </c>
      <c r="I972" s="24">
        <v>0</v>
      </c>
      <c r="J972" s="28">
        <f t="shared" ref="J972" si="3292">IF(0=(1-$J$8*$K$8*$B969^2),0,-1*(1-$J$8*$K$8*$B969^2)/($B969*$K$8))</f>
        <v>-0.35801623556781886</v>
      </c>
      <c r="K972" s="26">
        <v>1</v>
      </c>
      <c r="L972" s="27">
        <v>0</v>
      </c>
      <c r="N972" s="24">
        <f t="shared" ref="N972" si="3293">D972*I969+F972*I972-E972*J969-G972*J972</f>
        <v>0</v>
      </c>
      <c r="O972" s="28">
        <f t="shared" ref="O972" si="3294">(D972*J969+E972*I969+F972*J972+G972*I972)</f>
        <v>-0.35801623556781886</v>
      </c>
      <c r="P972" s="26">
        <f t="shared" ref="P972" si="3295">D972*K969+F972*K972-E972*L969-G972*L972</f>
        <v>1</v>
      </c>
      <c r="Q972" s="27">
        <f t="shared" ref="Q972" si="3296">(D972*L969+E972*K969+F972*L972+G972*K972)</f>
        <v>0</v>
      </c>
      <c r="S972" s="24">
        <v>0</v>
      </c>
      <c r="T972" s="28">
        <v>0</v>
      </c>
      <c r="U972" s="26">
        <v>1</v>
      </c>
      <c r="V972" s="27">
        <v>0</v>
      </c>
      <c r="X972" s="24">
        <f t="shared" ref="X972" si="3297">N972*S969+P972*S972-O972*T969-Q972*T972</f>
        <v>0</v>
      </c>
      <c r="Y972" s="28">
        <f t="shared" ref="Y972" si="3298">(N972*T969+O972*S969+P972*T972+Q972*S972)</f>
        <v>-0.35801623556781886</v>
      </c>
      <c r="Z972" s="26">
        <f t="shared" ref="Z972" si="3299">N972*U969+P972*U972-O972*V969-Q972*V972</f>
        <v>-1.5415015160847148</v>
      </c>
      <c r="AA972" s="27">
        <f t="shared" ref="AA972" si="3300">(N972*V969+O972*U969+P972*V972+Q972*U972)</f>
        <v>0</v>
      </c>
      <c r="AB972" s="8"/>
      <c r="AC972" s="39">
        <f t="shared" ref="AC972" si="3301">(180/PI())*ATAN(-1*(($X$8*Y969+AA969+$X$8*Y972+AA972)/($X$8*X969+Z969+$X$8*X972+Z972)))</f>
        <v>48.510749840991807</v>
      </c>
      <c r="AE972" s="218">
        <f t="shared" ref="AE972" si="3302">20*LOG(((($X$8*X969+Z969-$X$8*Y972-Z972)^2+($X$8*Y969+AA969-$X$8*Y972-AA972)^2)/(($X$8*X969+Z969+$X$8*X972+Z972)^2+($X$8*Y969+AA969+$X$8*Y972+AA972)^2))^0.5)</f>
        <v>-0.85539115964632939</v>
      </c>
      <c r="AF972" s="9"/>
      <c r="AG972" s="29"/>
      <c r="AH972" s="29"/>
      <c r="AI972" s="29"/>
      <c r="AJ972" s="29"/>
    </row>
    <row r="973" spans="2:36" ht="18.649999999999999" customHeight="1">
      <c r="AE973" s="33"/>
    </row>
    <row r="974" spans="2:36" ht="18.649999999999999" customHeight="1" thickBot="1">
      <c r="E974" s="21" t="s">
        <v>0</v>
      </c>
      <c r="J974" s="21" t="s">
        <v>1</v>
      </c>
      <c r="O974" s="21" t="s">
        <v>2</v>
      </c>
      <c r="T974" s="21" t="s">
        <v>3</v>
      </c>
      <c r="Y974" s="21" t="s">
        <v>4</v>
      </c>
    </row>
    <row r="975" spans="2:36" ht="18.649999999999999" customHeight="1" thickBot="1">
      <c r="B975" s="20"/>
      <c r="D975" s="235" t="s">
        <v>6</v>
      </c>
      <c r="E975" s="236"/>
      <c r="F975" s="237" t="s">
        <v>7</v>
      </c>
      <c r="G975" s="238"/>
      <c r="I975" s="235" t="s">
        <v>8</v>
      </c>
      <c r="J975" s="236"/>
      <c r="K975" s="237" t="s">
        <v>9</v>
      </c>
      <c r="L975" s="238"/>
      <c r="N975" s="235" t="s">
        <v>10</v>
      </c>
      <c r="O975" s="236"/>
      <c r="P975" s="237" t="s">
        <v>11</v>
      </c>
      <c r="Q975" s="238"/>
      <c r="S975" s="235" t="s">
        <v>6</v>
      </c>
      <c r="T975" s="236"/>
      <c r="U975" s="237" t="s">
        <v>7</v>
      </c>
      <c r="V975" s="238"/>
      <c r="X975" s="235" t="s">
        <v>10</v>
      </c>
      <c r="Y975" s="236"/>
      <c r="Z975" s="237" t="s">
        <v>11</v>
      </c>
      <c r="AA975" s="238"/>
      <c r="AB975" s="4"/>
      <c r="AC975" s="212" t="s">
        <v>70</v>
      </c>
      <c r="AE975" s="213" t="s">
        <v>37</v>
      </c>
      <c r="AF975" s="9"/>
      <c r="AG975" s="29"/>
      <c r="AH975" s="29"/>
      <c r="AI975" s="29"/>
      <c r="AJ975" s="29"/>
    </row>
    <row r="976" spans="2:36" ht="18.649999999999999" customHeight="1" thickTop="1" thickBot="1">
      <c r="B976" s="40">
        <f t="shared" ref="B976" si="3303">B969+$E$5</f>
        <v>0.96799999999999253</v>
      </c>
      <c r="D976" s="24">
        <v>1</v>
      </c>
      <c r="E976" s="25">
        <v>0</v>
      </c>
      <c r="F976" s="26">
        <v>0</v>
      </c>
      <c r="G976" s="27">
        <f t="shared" ref="G976" si="3304">-1/($E$8*$B976)</f>
        <v>-7.0951775497230587</v>
      </c>
      <c r="I976" s="24">
        <v>1</v>
      </c>
      <c r="J976" s="28">
        <v>0</v>
      </c>
      <c r="K976" s="26">
        <v>0</v>
      </c>
      <c r="L976" s="27">
        <v>0</v>
      </c>
      <c r="N976" s="24">
        <f t="shared" ref="N976" si="3305">D976*I976+F976*I979-E976*J976-G976*J979</f>
        <v>-1.5327409325409662</v>
      </c>
      <c r="O976" s="28">
        <f t="shared" ref="O976" si="3306">(D976*J976+E976*I976+F976*J979+G976*I979)</f>
        <v>0</v>
      </c>
      <c r="P976" s="26">
        <f t="shared" ref="P976" si="3307">D976*K976+F976*K979-E976*L976-G976*L979</f>
        <v>0</v>
      </c>
      <c r="Q976" s="27">
        <f t="shared" ref="Q976" si="3308">(D976*L976+E976*K976+F976*L979+G976*K979)</f>
        <v>-7.0951775497230587</v>
      </c>
      <c r="S976" s="24">
        <v>1</v>
      </c>
      <c r="T976" s="25">
        <v>0</v>
      </c>
      <c r="U976" s="26">
        <v>0</v>
      </c>
      <c r="V976" s="27">
        <f t="shared" ref="V976" si="3309">-1/($T$8*$B976)</f>
        <v>-7.0951775497230587</v>
      </c>
      <c r="X976" s="24">
        <f t="shared" ref="X976" si="3310">N976*S976+P976*S979-O976*T976-Q976*T979</f>
        <v>-1.5327409325409662</v>
      </c>
      <c r="Y976" s="28">
        <f t="shared" ref="Y976" si="3311">(N976*T976+O976*S976+P976*T979+Q976*S979)</f>
        <v>0</v>
      </c>
      <c r="Z976" s="26">
        <f t="shared" ref="Z976" si="3312">N976*U976+P976*U979-O976*V976-Q976*V979</f>
        <v>0</v>
      </c>
      <c r="AA976" s="27">
        <f t="shared" ref="AA976" si="3313">(N976*V976+O976*U976+P976*V979+Q976*U979)</f>
        <v>3.7798915043831895</v>
      </c>
      <c r="AB976" s="8"/>
      <c r="AC976" s="214">
        <f t="shared" ref="AC976" si="3314">20*LOG((2*$X$8)/(($X$8*X976+Z976+$Z$8*X979+Z979)^2+($X$8*Y976+AA976+$X$8*Y979+AA979)^2)^0.5)</f>
        <v>-7.225021834922698</v>
      </c>
      <c r="AE976" s="215">
        <f t="shared" ref="AE976" si="3315">((X976^2+Y976^2)/(X979^2+Y979^2))^0.5</f>
        <v>4.2937944873800662</v>
      </c>
      <c r="AF976" s="9"/>
      <c r="AG976" s="29"/>
      <c r="AH976" s="29"/>
      <c r="AI976" s="29"/>
      <c r="AJ976" s="29"/>
    </row>
    <row r="977" spans="2:36" ht="18.649999999999999" customHeight="1" thickBot="1">
      <c r="D977" s="30"/>
      <c r="G977" s="31"/>
      <c r="I977" s="30"/>
      <c r="K977" s="239" t="s">
        <v>15</v>
      </c>
      <c r="L977" s="240"/>
      <c r="N977" s="30"/>
      <c r="P977" s="239" t="s">
        <v>17</v>
      </c>
      <c r="Q977" s="240"/>
      <c r="S977" s="30"/>
      <c r="V977" s="31"/>
      <c r="X977" s="30"/>
      <c r="AA977" s="31"/>
      <c r="AE977" s="216"/>
      <c r="AF977" s="9"/>
      <c r="AG977" s="29"/>
      <c r="AH977" s="29"/>
      <c r="AI977" s="29"/>
      <c r="AJ977" s="29"/>
    </row>
    <row r="978" spans="2:36" ht="18.649999999999999" customHeight="1" thickBot="1">
      <c r="D978" s="235" t="s">
        <v>12</v>
      </c>
      <c r="E978" s="236"/>
      <c r="F978" s="237" t="s">
        <v>13</v>
      </c>
      <c r="G978" s="238"/>
      <c r="I978" s="235" t="s">
        <v>14</v>
      </c>
      <c r="J978" s="236"/>
      <c r="K978" s="241"/>
      <c r="L978" s="242"/>
      <c r="N978" s="235" t="s">
        <v>16</v>
      </c>
      <c r="O978" s="236"/>
      <c r="P978" s="241"/>
      <c r="Q978" s="242"/>
      <c r="S978" s="235" t="s">
        <v>12</v>
      </c>
      <c r="T978" s="236"/>
      <c r="U978" s="237" t="s">
        <v>13</v>
      </c>
      <c r="V978" s="238"/>
      <c r="X978" s="235" t="s">
        <v>16</v>
      </c>
      <c r="Y978" s="236"/>
      <c r="Z978" s="237" t="s">
        <v>17</v>
      </c>
      <c r="AA978" s="238"/>
      <c r="AB978" s="4"/>
      <c r="AC978" s="37" t="s">
        <v>71</v>
      </c>
      <c r="AE978" s="217" t="s">
        <v>72</v>
      </c>
      <c r="AF978" s="9"/>
      <c r="AG978" s="29"/>
      <c r="AH978" s="29"/>
      <c r="AI978" s="29"/>
      <c r="AJ978" s="29"/>
    </row>
    <row r="979" spans="2:36" ht="18.649999999999999" customHeight="1" thickTop="1" thickBot="1">
      <c r="D979" s="24">
        <v>0</v>
      </c>
      <c r="E979" s="28">
        <v>0</v>
      </c>
      <c r="F979" s="26">
        <v>1</v>
      </c>
      <c r="G979" s="27">
        <v>0</v>
      </c>
      <c r="I979" s="24">
        <v>0</v>
      </c>
      <c r="J979" s="28">
        <f t="shared" ref="J979" si="3316">IF(0=(1-$J$8*$K$8*$B976^2),0,-1*(1-$J$8*$K$8*$B976^2)/($B976*$K$8))</f>
        <v>-0.35696653322506705</v>
      </c>
      <c r="K979" s="26">
        <v>1</v>
      </c>
      <c r="L979" s="27">
        <v>0</v>
      </c>
      <c r="N979" s="24">
        <f t="shared" ref="N979" si="3317">D979*I976+F979*I979-E979*J976-G979*J979</f>
        <v>0</v>
      </c>
      <c r="O979" s="28">
        <f t="shared" ref="O979" si="3318">(D979*J976+E979*I976+F979*J979+G979*I979)</f>
        <v>-0.35696653322506705</v>
      </c>
      <c r="P979" s="26">
        <f t="shared" ref="P979" si="3319">D979*K976+F979*K979-E979*L976-G979*L979</f>
        <v>1</v>
      </c>
      <c r="Q979" s="27">
        <f t="shared" ref="Q979" si="3320">(D979*L976+E979*K976+F979*L979+G979*K979)</f>
        <v>0</v>
      </c>
      <c r="S979" s="24">
        <v>0</v>
      </c>
      <c r="T979" s="28">
        <v>0</v>
      </c>
      <c r="U979" s="26">
        <v>1</v>
      </c>
      <c r="V979" s="27">
        <v>0</v>
      </c>
      <c r="X979" s="24">
        <f t="shared" ref="X979" si="3321">N979*S976+P979*S979-O979*T976-Q979*T979</f>
        <v>0</v>
      </c>
      <c r="Y979" s="28">
        <f t="shared" ref="Y979" si="3322">(N979*T976+O979*S976+P979*T979+Q979*S979)</f>
        <v>-0.35696653322506705</v>
      </c>
      <c r="Z979" s="26">
        <f t="shared" ref="Z979" si="3323">N979*U976+P979*U979-O979*V976-Q979*V979</f>
        <v>-1.5327409325409662</v>
      </c>
      <c r="AA979" s="27">
        <f t="shared" ref="AA979" si="3324">(N979*V976+O979*U976+P979*V979+Q979*U979)</f>
        <v>0</v>
      </c>
      <c r="AB979" s="8"/>
      <c r="AC979" s="39">
        <f t="shared" ref="AC979" si="3325">(180/PI())*ATAN(-1*(($X$8*Y976+AA976+$X$8*Y979+AA979)/($X$8*X976+Z976+$X$8*X979+Z979)))</f>
        <v>48.153208736964473</v>
      </c>
      <c r="AE979" s="218">
        <f t="shared" ref="AE979" si="3326">20*LOG(((($X$8*X976+Z976-$X$8*Y979-Z979)^2+($X$8*Y976+AA976-$X$8*Y979-AA979)^2)/(($X$8*X976+Z976+$X$8*X979+Z979)^2+($X$8*Y976+AA976+$X$8*Y979+AA979)^2))^0.5)</f>
        <v>-0.87999231034585512</v>
      </c>
      <c r="AF979" s="9"/>
      <c r="AG979" s="29"/>
      <c r="AH979" s="29"/>
      <c r="AI979" s="29"/>
      <c r="AJ979" s="29"/>
    </row>
    <row r="980" spans="2:36" ht="18.649999999999999" customHeight="1">
      <c r="AE980" s="33"/>
    </row>
    <row r="981" spans="2:36" ht="18.649999999999999" customHeight="1" thickBot="1">
      <c r="E981" s="21" t="s">
        <v>0</v>
      </c>
      <c r="J981" s="21" t="s">
        <v>1</v>
      </c>
      <c r="O981" s="21" t="s">
        <v>2</v>
      </c>
      <c r="T981" s="21" t="s">
        <v>3</v>
      </c>
      <c r="Y981" s="21" t="s">
        <v>4</v>
      </c>
    </row>
    <row r="982" spans="2:36" ht="18.649999999999999" customHeight="1" thickBot="1">
      <c r="B982" s="20"/>
      <c r="D982" s="235" t="s">
        <v>6</v>
      </c>
      <c r="E982" s="236"/>
      <c r="F982" s="237" t="s">
        <v>7</v>
      </c>
      <c r="G982" s="238"/>
      <c r="I982" s="235" t="s">
        <v>8</v>
      </c>
      <c r="J982" s="236"/>
      <c r="K982" s="237" t="s">
        <v>9</v>
      </c>
      <c r="L982" s="238"/>
      <c r="N982" s="235" t="s">
        <v>10</v>
      </c>
      <c r="O982" s="236"/>
      <c r="P982" s="237" t="s">
        <v>11</v>
      </c>
      <c r="Q982" s="238"/>
      <c r="S982" s="235" t="s">
        <v>6</v>
      </c>
      <c r="T982" s="236"/>
      <c r="U982" s="237" t="s">
        <v>7</v>
      </c>
      <c r="V982" s="238"/>
      <c r="X982" s="235" t="s">
        <v>10</v>
      </c>
      <c r="Y982" s="236"/>
      <c r="Z982" s="237" t="s">
        <v>11</v>
      </c>
      <c r="AA982" s="238"/>
      <c r="AB982" s="4"/>
      <c r="AC982" s="212" t="s">
        <v>70</v>
      </c>
      <c r="AE982" s="213" t="s">
        <v>37</v>
      </c>
      <c r="AF982" s="9"/>
      <c r="AG982" s="29"/>
      <c r="AH982" s="29"/>
      <c r="AI982" s="29"/>
      <c r="AJ982" s="29"/>
    </row>
    <row r="983" spans="2:36" ht="18.649999999999999" customHeight="1" thickTop="1" thickBot="1">
      <c r="B983" s="40">
        <f t="shared" ref="B983" si="3327">B976+$E$5</f>
        <v>0.96849999999999248</v>
      </c>
      <c r="D983" s="24">
        <v>1</v>
      </c>
      <c r="E983" s="25">
        <v>0</v>
      </c>
      <c r="F983" s="26">
        <v>0</v>
      </c>
      <c r="G983" s="27">
        <f t="shared" ref="G983" si="3328">-1/($E$8*$B983)</f>
        <v>-7.0915145773174197</v>
      </c>
      <c r="I983" s="24">
        <v>1</v>
      </c>
      <c r="J983" s="28">
        <v>0</v>
      </c>
      <c r="K983" s="26">
        <v>0</v>
      </c>
      <c r="L983" s="27">
        <v>0</v>
      </c>
      <c r="N983" s="24">
        <f t="shared" ref="N983" si="3329">D983*I983+F983*I986-E983*J983-G983*J986</f>
        <v>-1.5239939137705312</v>
      </c>
      <c r="O983" s="28">
        <f t="shared" ref="O983" si="3330">(D983*J983+E983*I983+F983*J986+G983*I986)</f>
        <v>0</v>
      </c>
      <c r="P983" s="26">
        <f t="shared" ref="P983" si="3331">D983*K983+F983*K986-E983*L983-G983*L986</f>
        <v>0</v>
      </c>
      <c r="Q983" s="27">
        <f t="shared" ref="Q983" si="3332">(D983*L983+E983*K983+F983*L986+G983*K986)</f>
        <v>-7.0915145773174197</v>
      </c>
      <c r="S983" s="24">
        <v>1</v>
      </c>
      <c r="T983" s="25">
        <v>0</v>
      </c>
      <c r="U983" s="26">
        <v>0</v>
      </c>
      <c r="V983" s="27">
        <f t="shared" ref="V983" si="3333">-1/($T$8*$B983)</f>
        <v>-7.0915145773174197</v>
      </c>
      <c r="X983" s="24">
        <f t="shared" ref="X983" si="3334">N983*S983+P983*S986-O983*T983-Q983*T986</f>
        <v>-1.5239939137705312</v>
      </c>
      <c r="Y983" s="28">
        <f t="shared" ref="Y983" si="3335">(N983*T983+O983*S983+P983*T986+Q983*S986)</f>
        <v>0</v>
      </c>
      <c r="Z983" s="26">
        <f t="shared" ref="Z983" si="3336">N983*U983+P983*U986-O983*V983-Q983*V986</f>
        <v>0</v>
      </c>
      <c r="AA983" s="27">
        <f t="shared" ref="AA983" si="3337">(N983*V983+O983*U983+P983*V986+Q983*U986)</f>
        <v>3.7159104779293282</v>
      </c>
      <c r="AB983" s="8"/>
      <c r="AC983" s="214">
        <f t="shared" ref="AC983" si="3338">20*LOG((2*$X$8)/(($X$8*X983+Z983+$Z$8*X986+Z986)^2+($X$8*Y983+AA983+$X$8*Y986+AA986)^2)^0.5)</f>
        <v>-7.1138079603392104</v>
      </c>
      <c r="AE983" s="215">
        <f t="shared" ref="AE983" si="3339">((X983^2+Y983^2)/(X986^2+Y986^2))^0.5</f>
        <v>4.281874451551988</v>
      </c>
      <c r="AF983" s="9"/>
      <c r="AG983" s="29"/>
      <c r="AH983" s="29"/>
      <c r="AI983" s="29"/>
      <c r="AJ983" s="29"/>
    </row>
    <row r="984" spans="2:36" ht="18.649999999999999" customHeight="1" thickBot="1">
      <c r="D984" s="30"/>
      <c r="G984" s="31"/>
      <c r="I984" s="30"/>
      <c r="K984" s="239" t="s">
        <v>15</v>
      </c>
      <c r="L984" s="240"/>
      <c r="N984" s="30"/>
      <c r="P984" s="239" t="s">
        <v>17</v>
      </c>
      <c r="Q984" s="240"/>
      <c r="S984" s="30"/>
      <c r="V984" s="31"/>
      <c r="X984" s="30"/>
      <c r="AA984" s="31"/>
      <c r="AE984" s="216"/>
      <c r="AF984" s="9"/>
      <c r="AG984" s="29"/>
      <c r="AH984" s="29"/>
      <c r="AI984" s="29"/>
      <c r="AJ984" s="29"/>
    </row>
    <row r="985" spans="2:36" ht="18.649999999999999" customHeight="1" thickBot="1">
      <c r="D985" s="235" t="s">
        <v>12</v>
      </c>
      <c r="E985" s="236"/>
      <c r="F985" s="237" t="s">
        <v>13</v>
      </c>
      <c r="G985" s="238"/>
      <c r="I985" s="235" t="s">
        <v>14</v>
      </c>
      <c r="J985" s="236"/>
      <c r="K985" s="241"/>
      <c r="L985" s="242"/>
      <c r="N985" s="235" t="s">
        <v>16</v>
      </c>
      <c r="O985" s="236"/>
      <c r="P985" s="241"/>
      <c r="Q985" s="242"/>
      <c r="S985" s="235" t="s">
        <v>12</v>
      </c>
      <c r="T985" s="236"/>
      <c r="U985" s="237" t="s">
        <v>13</v>
      </c>
      <c r="V985" s="238"/>
      <c r="X985" s="235" t="s">
        <v>16</v>
      </c>
      <c r="Y985" s="236"/>
      <c r="Z985" s="237" t="s">
        <v>17</v>
      </c>
      <c r="AA985" s="238"/>
      <c r="AB985" s="4"/>
      <c r="AC985" s="37" t="s">
        <v>71</v>
      </c>
      <c r="AE985" s="217" t="s">
        <v>72</v>
      </c>
      <c r="AF985" s="9"/>
      <c r="AG985" s="29"/>
      <c r="AH985" s="29"/>
      <c r="AI985" s="29"/>
      <c r="AJ985" s="29"/>
    </row>
    <row r="986" spans="2:36" ht="18.649999999999999" customHeight="1" thickTop="1" thickBot="1">
      <c r="D986" s="24">
        <v>0</v>
      </c>
      <c r="E986" s="28">
        <v>0</v>
      </c>
      <c r="F986" s="26">
        <v>1</v>
      </c>
      <c r="G986" s="27">
        <v>0</v>
      </c>
      <c r="I986" s="24">
        <v>0</v>
      </c>
      <c r="J986" s="28">
        <f t="shared" ref="J986" si="3340">IF(0=(1-$J$8*$K$8*$B983^2),0,-1*(1-$J$8*$K$8*$B983^2)/($B983*$K$8))</f>
        <v>-0.35591746815886943</v>
      </c>
      <c r="K986" s="26">
        <v>1</v>
      </c>
      <c r="L986" s="27">
        <v>0</v>
      </c>
      <c r="N986" s="24">
        <f t="shared" ref="N986" si="3341">D986*I983+F986*I986-E986*J983-G986*J986</f>
        <v>0</v>
      </c>
      <c r="O986" s="28">
        <f t="shared" ref="O986" si="3342">(D986*J983+E986*I983+F986*J986+G986*I986)</f>
        <v>-0.35591746815886943</v>
      </c>
      <c r="P986" s="26">
        <f t="shared" ref="P986" si="3343">D986*K983+F986*K986-E986*L983-G986*L986</f>
        <v>1</v>
      </c>
      <c r="Q986" s="27">
        <f t="shared" ref="Q986" si="3344">(D986*L983+E986*K983+F986*L986+G986*K986)</f>
        <v>0</v>
      </c>
      <c r="S986" s="24">
        <v>0</v>
      </c>
      <c r="T986" s="28">
        <v>0</v>
      </c>
      <c r="U986" s="26">
        <v>1</v>
      </c>
      <c r="V986" s="27">
        <v>0</v>
      </c>
      <c r="X986" s="24">
        <f t="shared" ref="X986" si="3345">N986*S983+P986*S986-O986*T983-Q986*T986</f>
        <v>0</v>
      </c>
      <c r="Y986" s="28">
        <f t="shared" ref="Y986" si="3346">(N986*T983+O986*S983+P986*T986+Q986*S986)</f>
        <v>-0.35591746815886943</v>
      </c>
      <c r="Z986" s="26">
        <f t="shared" ref="Z986" si="3347">N986*U983+P986*U986-O986*V983-Q986*V986</f>
        <v>-1.5239939137705312</v>
      </c>
      <c r="AA986" s="27">
        <f t="shared" ref="AA986" si="3348">(N986*V983+O986*U983+P986*V986+Q986*U986)</f>
        <v>0</v>
      </c>
      <c r="AB986" s="8"/>
      <c r="AC986" s="39">
        <f t="shared" ref="AC986" si="3349">(180/PI())*ATAN(-1*(($X$8*Y983+AA983+$X$8*Y986+AA986)/($X$8*X983+Z983+$X$8*X986+Z986)))</f>
        <v>47.787535391042596</v>
      </c>
      <c r="AE986" s="218">
        <f t="shared" ref="AE986" si="3350">20*LOG(((($X$8*X983+Z983-$X$8*Y986-Z986)^2+($X$8*Y983+AA983-$X$8*Y986-AA986)^2)/(($X$8*X983+Z983+$X$8*X986+Z986)^2+($X$8*Y983+AA983+$X$8*Y986+AA986)^2))^0.5)</f>
        <v>-0.90556350417050679</v>
      </c>
      <c r="AF986" s="9"/>
      <c r="AG986" s="29"/>
      <c r="AH986" s="29"/>
      <c r="AI986" s="29"/>
      <c r="AJ986" s="29"/>
    </row>
    <row r="987" spans="2:36" ht="18.649999999999999" customHeight="1">
      <c r="AE987" s="33"/>
    </row>
    <row r="988" spans="2:36" ht="18.649999999999999" customHeight="1" thickBot="1">
      <c r="E988" s="21" t="s">
        <v>0</v>
      </c>
      <c r="J988" s="21" t="s">
        <v>1</v>
      </c>
      <c r="O988" s="21" t="s">
        <v>2</v>
      </c>
      <c r="T988" s="21" t="s">
        <v>3</v>
      </c>
      <c r="Y988" s="21" t="s">
        <v>4</v>
      </c>
    </row>
    <row r="989" spans="2:36" ht="18.649999999999999" customHeight="1" thickBot="1">
      <c r="B989" s="20"/>
      <c r="D989" s="235" t="s">
        <v>6</v>
      </c>
      <c r="E989" s="236"/>
      <c r="F989" s="237" t="s">
        <v>7</v>
      </c>
      <c r="G989" s="238"/>
      <c r="I989" s="235" t="s">
        <v>8</v>
      </c>
      <c r="J989" s="236"/>
      <c r="K989" s="237" t="s">
        <v>9</v>
      </c>
      <c r="L989" s="238"/>
      <c r="N989" s="235" t="s">
        <v>10</v>
      </c>
      <c r="O989" s="236"/>
      <c r="P989" s="237" t="s">
        <v>11</v>
      </c>
      <c r="Q989" s="238"/>
      <c r="S989" s="235" t="s">
        <v>6</v>
      </c>
      <c r="T989" s="236"/>
      <c r="U989" s="237" t="s">
        <v>7</v>
      </c>
      <c r="V989" s="238"/>
      <c r="X989" s="235" t="s">
        <v>10</v>
      </c>
      <c r="Y989" s="236"/>
      <c r="Z989" s="237" t="s">
        <v>11</v>
      </c>
      <c r="AA989" s="238"/>
      <c r="AB989" s="4"/>
      <c r="AC989" s="212" t="s">
        <v>70</v>
      </c>
      <c r="AE989" s="213" t="s">
        <v>37</v>
      </c>
      <c r="AF989" s="9"/>
      <c r="AG989" s="29"/>
      <c r="AH989" s="29"/>
      <c r="AI989" s="29"/>
      <c r="AJ989" s="29"/>
    </row>
    <row r="990" spans="2:36" ht="18.649999999999999" customHeight="1" thickTop="1" thickBot="1">
      <c r="B990" s="40">
        <f t="shared" ref="B990" si="3351">B983+$E$5</f>
        <v>0.96899999999999242</v>
      </c>
      <c r="D990" s="24">
        <v>1</v>
      </c>
      <c r="E990" s="25">
        <v>0</v>
      </c>
      <c r="F990" s="26">
        <v>0</v>
      </c>
      <c r="G990" s="27">
        <f t="shared" ref="G990" si="3352">-1/($E$8*$B990)</f>
        <v>-7.0878553850690631</v>
      </c>
      <c r="I990" s="24">
        <v>1</v>
      </c>
      <c r="J990" s="28">
        <v>0</v>
      </c>
      <c r="K990" s="26">
        <v>0</v>
      </c>
      <c r="L990" s="27">
        <v>0</v>
      </c>
      <c r="N990" s="24">
        <f t="shared" ref="N990" si="3353">D990*I990+F990*I993-E990*J990-G990*J993</f>
        <v>-1.5152604317831662</v>
      </c>
      <c r="O990" s="28">
        <f t="shared" ref="O990" si="3354">(D990*J990+E990*I990+F990*J993+G990*I993)</f>
        <v>0</v>
      </c>
      <c r="P990" s="26">
        <f t="shared" ref="P990" si="3355">D990*K990+F990*K993-E990*L990-G990*L993</f>
        <v>0</v>
      </c>
      <c r="Q990" s="27">
        <f t="shared" ref="Q990" si="3356">(D990*L990+E990*K990+F990*L993+G990*K993)</f>
        <v>-7.0878553850690631</v>
      </c>
      <c r="S990" s="24">
        <v>1</v>
      </c>
      <c r="T990" s="25">
        <v>0</v>
      </c>
      <c r="U990" s="26">
        <v>0</v>
      </c>
      <c r="V990" s="27">
        <f t="shared" ref="V990" si="3357">-1/($T$8*$B990)</f>
        <v>-7.0878553850690631</v>
      </c>
      <c r="X990" s="24">
        <f t="shared" ref="X990" si="3358">N990*S990+P990*S993-O990*T990-Q990*T993</f>
        <v>-1.5152604317831662</v>
      </c>
      <c r="Y990" s="28">
        <f t="shared" ref="Y990" si="3359">(N990*T990+O990*S990+P990*T993+Q990*S993)</f>
        <v>0</v>
      </c>
      <c r="Z990" s="26">
        <f t="shared" ref="Z990" si="3360">N990*U990+P990*U993-O990*V990-Q990*V993</f>
        <v>0</v>
      </c>
      <c r="AA990" s="27">
        <f t="shared" ref="AA990" si="3361">(N990*V990+O990*U990+P990*V993+Q990*U993)</f>
        <v>3.652091426127325</v>
      </c>
      <c r="AB990" s="8"/>
      <c r="AC990" s="214">
        <f t="shared" ref="AC990" si="3362">20*LOG((2*$X$8)/(($X$8*X990+Z990+$Z$8*X993+Z993)^2+($X$8*Y990+AA990+$X$8*Y993+AA993)^2)^0.5)</f>
        <v>-7.0017853001462784</v>
      </c>
      <c r="AE990" s="215">
        <f t="shared" ref="AE990" si="3363">((X990^2+Y990^2)/(X993^2+Y993^2))^0.5</f>
        <v>4.2699144293310498</v>
      </c>
      <c r="AF990" s="9"/>
      <c r="AG990" s="29"/>
      <c r="AH990" s="29"/>
      <c r="AI990" s="29"/>
      <c r="AJ990" s="29"/>
    </row>
    <row r="991" spans="2:36" ht="18.649999999999999" customHeight="1" thickBot="1">
      <c r="D991" s="30"/>
      <c r="G991" s="31"/>
      <c r="I991" s="30"/>
      <c r="K991" s="239" t="s">
        <v>15</v>
      </c>
      <c r="L991" s="240"/>
      <c r="N991" s="30"/>
      <c r="P991" s="239" t="s">
        <v>17</v>
      </c>
      <c r="Q991" s="240"/>
      <c r="S991" s="30"/>
      <c r="V991" s="31"/>
      <c r="X991" s="30"/>
      <c r="AA991" s="31"/>
      <c r="AE991" s="216"/>
      <c r="AF991" s="9"/>
      <c r="AG991" s="29"/>
      <c r="AH991" s="29"/>
      <c r="AI991" s="29"/>
      <c r="AJ991" s="29"/>
    </row>
    <row r="992" spans="2:36" ht="18.649999999999999" customHeight="1" thickBot="1">
      <c r="D992" s="235" t="s">
        <v>12</v>
      </c>
      <c r="E992" s="236"/>
      <c r="F992" s="237" t="s">
        <v>13</v>
      </c>
      <c r="G992" s="238"/>
      <c r="I992" s="235" t="s">
        <v>14</v>
      </c>
      <c r="J992" s="236"/>
      <c r="K992" s="241"/>
      <c r="L992" s="242"/>
      <c r="N992" s="235" t="s">
        <v>16</v>
      </c>
      <c r="O992" s="236"/>
      <c r="P992" s="241"/>
      <c r="Q992" s="242"/>
      <c r="S992" s="235" t="s">
        <v>12</v>
      </c>
      <c r="T992" s="236"/>
      <c r="U992" s="237" t="s">
        <v>13</v>
      </c>
      <c r="V992" s="238"/>
      <c r="X992" s="235" t="s">
        <v>16</v>
      </c>
      <c r="Y992" s="236"/>
      <c r="Z992" s="237" t="s">
        <v>17</v>
      </c>
      <c r="AA992" s="238"/>
      <c r="AB992" s="4"/>
      <c r="AC992" s="37" t="s">
        <v>71</v>
      </c>
      <c r="AE992" s="217" t="s">
        <v>72</v>
      </c>
      <c r="AF992" s="9"/>
      <c r="AG992" s="29"/>
      <c r="AH992" s="29"/>
      <c r="AI992" s="29"/>
      <c r="AJ992" s="29"/>
    </row>
    <row r="993" spans="2:36" ht="18.649999999999999" customHeight="1" thickTop="1" thickBot="1">
      <c r="D993" s="24">
        <v>0</v>
      </c>
      <c r="E993" s="28">
        <v>0</v>
      </c>
      <c r="F993" s="26">
        <v>1</v>
      </c>
      <c r="G993" s="27">
        <v>0</v>
      </c>
      <c r="I993" s="24">
        <v>0</v>
      </c>
      <c r="J993" s="28">
        <f t="shared" ref="J993" si="3364">IF(0=(1-$J$8*$K$8*$B990^2),0,-1*(1-$J$8*$K$8*$B990^2)/($B990*$K$8))</f>
        <v>-0.35486903938272968</v>
      </c>
      <c r="K993" s="26">
        <v>1</v>
      </c>
      <c r="L993" s="27">
        <v>0</v>
      </c>
      <c r="N993" s="24">
        <f t="shared" ref="N993" si="3365">D993*I990+F993*I993-E993*J990-G993*J993</f>
        <v>0</v>
      </c>
      <c r="O993" s="28">
        <f t="shared" ref="O993" si="3366">(D993*J990+E993*I990+F993*J993+G993*I993)</f>
        <v>-0.35486903938272968</v>
      </c>
      <c r="P993" s="26">
        <f t="shared" ref="P993" si="3367">D993*K990+F993*K993-E993*L990-G993*L993</f>
        <v>1</v>
      </c>
      <c r="Q993" s="27">
        <f t="shared" ref="Q993" si="3368">(D993*L990+E993*K990+F993*L993+G993*K993)</f>
        <v>0</v>
      </c>
      <c r="S993" s="24">
        <v>0</v>
      </c>
      <c r="T993" s="28">
        <v>0</v>
      </c>
      <c r="U993" s="26">
        <v>1</v>
      </c>
      <c r="V993" s="27">
        <v>0</v>
      </c>
      <c r="X993" s="24">
        <f t="shared" ref="X993" si="3369">N993*S990+P993*S993-O993*T990-Q993*T993</f>
        <v>0</v>
      </c>
      <c r="Y993" s="28">
        <f t="shared" ref="Y993" si="3370">(N993*T990+O993*S990+P993*T993+Q993*S993)</f>
        <v>-0.35486903938272968</v>
      </c>
      <c r="Z993" s="26">
        <f t="shared" ref="Z993" si="3371">N993*U990+P993*U993-O993*V990-Q993*V993</f>
        <v>-1.5152604317831662</v>
      </c>
      <c r="AA993" s="27">
        <f t="shared" ref="AA993" si="3372">(N993*V990+O993*U990+P993*V993+Q993*U993)</f>
        <v>0</v>
      </c>
      <c r="AB993" s="8"/>
      <c r="AC993" s="39">
        <f t="shared" ref="AC993" si="3373">(180/PI())*ATAN(-1*(($X$8*Y990+AA990+$X$8*Y993+AA993)/($X$8*X990+Z990+$X$8*X993+Z993)))</f>
        <v>47.41347224777914</v>
      </c>
      <c r="AE993" s="218">
        <f t="shared" ref="AE993" si="3374">20*LOG(((($X$8*X990+Z990-$X$8*Y993-Z993)^2+($X$8*Y990+AA990-$X$8*Y993-AA993)^2)/(($X$8*X990+Z990+$X$8*X993+Z993)^2+($X$8*Y990+AA990+$X$8*Y993+AA993)^2))^0.5)</f>
        <v>-0.93215336645563496</v>
      </c>
      <c r="AF993" s="9"/>
      <c r="AG993" s="29"/>
      <c r="AH993" s="29"/>
      <c r="AI993" s="29"/>
      <c r="AJ993" s="29"/>
    </row>
    <row r="994" spans="2:36" ht="18.649999999999999" customHeight="1">
      <c r="AE994" s="33"/>
    </row>
    <row r="995" spans="2:36" ht="18.649999999999999" customHeight="1" thickBot="1">
      <c r="E995" s="21" t="s">
        <v>0</v>
      </c>
      <c r="J995" s="21" t="s">
        <v>1</v>
      </c>
      <c r="O995" s="21" t="s">
        <v>2</v>
      </c>
      <c r="T995" s="21" t="s">
        <v>3</v>
      </c>
      <c r="Y995" s="21" t="s">
        <v>4</v>
      </c>
    </row>
    <row r="996" spans="2:36" ht="18.649999999999999" customHeight="1" thickBot="1">
      <c r="B996" s="20"/>
      <c r="D996" s="235" t="s">
        <v>6</v>
      </c>
      <c r="E996" s="236"/>
      <c r="F996" s="237" t="s">
        <v>7</v>
      </c>
      <c r="G996" s="238"/>
      <c r="I996" s="235" t="s">
        <v>8</v>
      </c>
      <c r="J996" s="236"/>
      <c r="K996" s="237" t="s">
        <v>9</v>
      </c>
      <c r="L996" s="238"/>
      <c r="N996" s="235" t="s">
        <v>10</v>
      </c>
      <c r="O996" s="236"/>
      <c r="P996" s="237" t="s">
        <v>11</v>
      </c>
      <c r="Q996" s="238"/>
      <c r="S996" s="235" t="s">
        <v>6</v>
      </c>
      <c r="T996" s="236"/>
      <c r="U996" s="237" t="s">
        <v>7</v>
      </c>
      <c r="V996" s="238"/>
      <c r="X996" s="235" t="s">
        <v>10</v>
      </c>
      <c r="Y996" s="236"/>
      <c r="Z996" s="237" t="s">
        <v>11</v>
      </c>
      <c r="AA996" s="238"/>
      <c r="AB996" s="4"/>
      <c r="AC996" s="212" t="s">
        <v>70</v>
      </c>
      <c r="AE996" s="213" t="s">
        <v>37</v>
      </c>
      <c r="AF996" s="9"/>
      <c r="AG996" s="29"/>
      <c r="AH996" s="29"/>
      <c r="AI996" s="29"/>
      <c r="AJ996" s="29"/>
    </row>
    <row r="997" spans="2:36" ht="18.649999999999999" customHeight="1" thickTop="1" thickBot="1">
      <c r="B997" s="40">
        <f t="shared" ref="B997" si="3375">B990+$E$5</f>
        <v>0.96949999999999237</v>
      </c>
      <c r="D997" s="24">
        <v>1</v>
      </c>
      <c r="E997" s="25">
        <v>0</v>
      </c>
      <c r="F997" s="26">
        <v>0</v>
      </c>
      <c r="G997" s="27">
        <f t="shared" ref="G997" si="3376">-1/($E$8*$B997)</f>
        <v>-7.0841999671293676</v>
      </c>
      <c r="I997" s="24">
        <v>1</v>
      </c>
      <c r="J997" s="28">
        <v>0</v>
      </c>
      <c r="K997" s="26">
        <v>0</v>
      </c>
      <c r="L997" s="27">
        <v>0</v>
      </c>
      <c r="N997" s="24">
        <f t="shared" ref="N997" si="3377">D997*I997+F997*I1000-E997*J997-G997*J1000</f>
        <v>-1.506540458660786</v>
      </c>
      <c r="O997" s="28">
        <f t="shared" ref="O997" si="3378">(D997*J997+E997*I997+F997*J1000+G997*I1000)</f>
        <v>0</v>
      </c>
      <c r="P997" s="26">
        <f t="shared" ref="P997" si="3379">D997*K997+F997*K1000-E997*L997-G997*L1000</f>
        <v>0</v>
      </c>
      <c r="Q997" s="27">
        <f t="shared" ref="Q997" si="3380">(D997*L997+E997*K997+F997*L1000+G997*K1000)</f>
        <v>-7.0841999671293676</v>
      </c>
      <c r="S997" s="24">
        <v>1</v>
      </c>
      <c r="T997" s="25">
        <v>0</v>
      </c>
      <c r="U997" s="26">
        <v>0</v>
      </c>
      <c r="V997" s="27">
        <f t="shared" ref="V997" si="3381">-1/($T$8*$B997)</f>
        <v>-7.0841999671293676</v>
      </c>
      <c r="X997" s="24">
        <f t="shared" ref="X997" si="3382">N997*S997+P997*S1000-O997*T997-Q997*T1000</f>
        <v>-1.506540458660786</v>
      </c>
      <c r="Y997" s="28">
        <f t="shared" ref="Y997" si="3383">(N997*T997+O997*S997+P997*T1000+Q997*S1000)</f>
        <v>0</v>
      </c>
      <c r="Z997" s="26">
        <f t="shared" ref="Z997" si="3384">N997*U997+P997*U1000-O997*V997-Q997*V1000</f>
        <v>0</v>
      </c>
      <c r="AA997" s="27">
        <f t="shared" ref="AA997" si="3385">(N997*V997+O997*U997+P997*V1000+Q997*U1000)</f>
        <v>3.5884339005944357</v>
      </c>
      <c r="AB997" s="8"/>
      <c r="AC997" s="214">
        <f t="shared" ref="AC997" si="3386">20*LOG((2*$X$8)/(($X$8*X997+Z997+$Z$8*X1000+Z1000)^2+($X$8*Y997+AA997+$X$8*Y1000+AA1000)^2)^0.5)</f>
        <v>-6.8889514184704677</v>
      </c>
      <c r="AE997" s="215">
        <f t="shared" ref="AE997" si="3387">((X997^2+Y997^2)/(X1000^2+Y1000^2))^0.5</f>
        <v>4.2579140627261447</v>
      </c>
      <c r="AF997" s="9"/>
      <c r="AG997" s="29"/>
      <c r="AH997" s="29"/>
      <c r="AI997" s="29"/>
      <c r="AJ997" s="29"/>
    </row>
    <row r="998" spans="2:36" ht="18.649999999999999" customHeight="1" thickBot="1">
      <c r="D998" s="30"/>
      <c r="G998" s="31"/>
      <c r="I998" s="30"/>
      <c r="K998" s="239" t="s">
        <v>15</v>
      </c>
      <c r="L998" s="240"/>
      <c r="N998" s="30"/>
      <c r="P998" s="239" t="s">
        <v>17</v>
      </c>
      <c r="Q998" s="240"/>
      <c r="S998" s="30"/>
      <c r="V998" s="31"/>
      <c r="X998" s="30"/>
      <c r="AA998" s="31"/>
      <c r="AE998" s="216"/>
      <c r="AF998" s="9"/>
      <c r="AG998" s="29"/>
      <c r="AH998" s="29"/>
      <c r="AI998" s="29"/>
      <c r="AJ998" s="29"/>
    </row>
    <row r="999" spans="2:36" ht="18.649999999999999" customHeight="1" thickBot="1">
      <c r="D999" s="235" t="s">
        <v>12</v>
      </c>
      <c r="E999" s="236"/>
      <c r="F999" s="237" t="s">
        <v>13</v>
      </c>
      <c r="G999" s="238"/>
      <c r="I999" s="235" t="s">
        <v>14</v>
      </c>
      <c r="J999" s="236"/>
      <c r="K999" s="241"/>
      <c r="L999" s="242"/>
      <c r="N999" s="235" t="s">
        <v>16</v>
      </c>
      <c r="O999" s="236"/>
      <c r="P999" s="241"/>
      <c r="Q999" s="242"/>
      <c r="S999" s="235" t="s">
        <v>12</v>
      </c>
      <c r="T999" s="236"/>
      <c r="U999" s="237" t="s">
        <v>13</v>
      </c>
      <c r="V999" s="238"/>
      <c r="X999" s="235" t="s">
        <v>16</v>
      </c>
      <c r="Y999" s="236"/>
      <c r="Z999" s="237" t="s">
        <v>17</v>
      </c>
      <c r="AA999" s="238"/>
      <c r="AB999" s="4"/>
      <c r="AC999" s="37" t="s">
        <v>71</v>
      </c>
      <c r="AE999" s="217" t="s">
        <v>72</v>
      </c>
      <c r="AF999" s="9"/>
      <c r="AG999" s="29"/>
      <c r="AH999" s="29"/>
      <c r="AI999" s="29"/>
      <c r="AJ999" s="29"/>
    </row>
    <row r="1000" spans="2:36" ht="18.649999999999999" customHeight="1" thickTop="1" thickBot="1">
      <c r="D1000" s="24">
        <v>0</v>
      </c>
      <c r="E1000" s="28">
        <v>0</v>
      </c>
      <c r="F1000" s="26">
        <v>1</v>
      </c>
      <c r="G1000" s="27">
        <v>0</v>
      </c>
      <c r="I1000" s="24">
        <v>0</v>
      </c>
      <c r="J1000" s="28">
        <f t="shared" ref="J1000" si="3388">IF(0=(1-$J$8*$K$8*$B997^2),0,-1*(1-$J$8*$K$8*$B997^2)/($B997*$K$8))</f>
        <v>-0.35382124591218683</v>
      </c>
      <c r="K1000" s="26">
        <v>1</v>
      </c>
      <c r="L1000" s="27">
        <v>0</v>
      </c>
      <c r="N1000" s="24">
        <f t="shared" ref="N1000" si="3389">D1000*I997+F1000*I1000-E1000*J997-G1000*J1000</f>
        <v>0</v>
      </c>
      <c r="O1000" s="28">
        <f t="shared" ref="O1000" si="3390">(D1000*J997+E1000*I997+F1000*J1000+G1000*I1000)</f>
        <v>-0.35382124591218683</v>
      </c>
      <c r="P1000" s="26">
        <f t="shared" ref="P1000" si="3391">D1000*K997+F1000*K1000-E1000*L997-G1000*L1000</f>
        <v>1</v>
      </c>
      <c r="Q1000" s="27">
        <f t="shared" ref="Q1000" si="3392">(D1000*L997+E1000*K997+F1000*L1000+G1000*K1000)</f>
        <v>0</v>
      </c>
      <c r="S1000" s="24">
        <v>0</v>
      </c>
      <c r="T1000" s="28">
        <v>0</v>
      </c>
      <c r="U1000" s="26">
        <v>1</v>
      </c>
      <c r="V1000" s="27">
        <v>0</v>
      </c>
      <c r="X1000" s="24">
        <f t="shared" ref="X1000" si="3393">N1000*S997+P1000*S1000-O1000*T997-Q1000*T1000</f>
        <v>0</v>
      </c>
      <c r="Y1000" s="28">
        <f t="shared" ref="Y1000" si="3394">(N1000*T997+O1000*S997+P1000*T1000+Q1000*S1000)</f>
        <v>-0.35382124591218683</v>
      </c>
      <c r="Z1000" s="26">
        <f t="shared" ref="Z1000" si="3395">N1000*U997+P1000*U1000-O1000*V997-Q1000*V1000</f>
        <v>-1.506540458660786</v>
      </c>
      <c r="AA1000" s="27">
        <f t="shared" ref="AA1000" si="3396">(N1000*V997+O1000*U997+P1000*V1000+Q1000*U1000)</f>
        <v>0</v>
      </c>
      <c r="AB1000" s="8"/>
      <c r="AC1000" s="39">
        <f t="shared" ref="AC1000" si="3397">(180/PI())*ATAN(-1*(($X$8*Y997+AA997+$X$8*Y1000+AA1000)/($X$8*X997+Z997+$X$8*X1000+Z1000)))</f>
        <v>47.030752301541796</v>
      </c>
      <c r="AE1000" s="218">
        <f t="shared" ref="AE1000" si="3398">20*LOG(((($X$8*X997+Z997-$X$8*Y1000-Z1000)^2+($X$8*Y997+AA997-$X$8*Y1000-AA1000)^2)/(($X$8*X997+Z997+$X$8*X1000+Z1000)^2+($X$8*Y997+AA997+$X$8*Y1000+AA1000)^2))^0.5)</f>
        <v>-0.95981345095860993</v>
      </c>
      <c r="AF1000" s="9"/>
      <c r="AG1000" s="29"/>
      <c r="AH1000" s="29"/>
      <c r="AI1000" s="29"/>
      <c r="AJ1000" s="29"/>
    </row>
    <row r="1001" spans="2:36" ht="18.649999999999999" customHeight="1">
      <c r="AE1001" s="33"/>
    </row>
    <row r="1002" spans="2:36" ht="18.649999999999999" customHeight="1" thickBot="1">
      <c r="E1002" s="21" t="s">
        <v>0</v>
      </c>
      <c r="J1002" s="21" t="s">
        <v>1</v>
      </c>
      <c r="O1002" s="21" t="s">
        <v>2</v>
      </c>
      <c r="T1002" s="21" t="s">
        <v>3</v>
      </c>
      <c r="Y1002" s="21" t="s">
        <v>4</v>
      </c>
    </row>
    <row r="1003" spans="2:36" ht="18.649999999999999" customHeight="1" thickBot="1">
      <c r="B1003" s="20"/>
      <c r="D1003" s="235" t="s">
        <v>6</v>
      </c>
      <c r="E1003" s="236"/>
      <c r="F1003" s="237" t="s">
        <v>7</v>
      </c>
      <c r="G1003" s="238"/>
      <c r="I1003" s="235" t="s">
        <v>8</v>
      </c>
      <c r="J1003" s="236"/>
      <c r="K1003" s="237" t="s">
        <v>9</v>
      </c>
      <c r="L1003" s="238"/>
      <c r="N1003" s="235" t="s">
        <v>10</v>
      </c>
      <c r="O1003" s="236"/>
      <c r="P1003" s="237" t="s">
        <v>11</v>
      </c>
      <c r="Q1003" s="238"/>
      <c r="S1003" s="235" t="s">
        <v>6</v>
      </c>
      <c r="T1003" s="236"/>
      <c r="U1003" s="237" t="s">
        <v>7</v>
      </c>
      <c r="V1003" s="238"/>
      <c r="X1003" s="235" t="s">
        <v>10</v>
      </c>
      <c r="Y1003" s="236"/>
      <c r="Z1003" s="237" t="s">
        <v>11</v>
      </c>
      <c r="AA1003" s="238"/>
      <c r="AB1003" s="4"/>
      <c r="AC1003" s="212" t="s">
        <v>70</v>
      </c>
      <c r="AE1003" s="213" t="s">
        <v>37</v>
      </c>
      <c r="AF1003" s="9"/>
      <c r="AG1003" s="29"/>
      <c r="AH1003" s="29"/>
      <c r="AI1003" s="29"/>
      <c r="AJ1003" s="29"/>
    </row>
    <row r="1004" spans="2:36" ht="18.649999999999999" customHeight="1" thickTop="1" thickBot="1">
      <c r="B1004" s="40">
        <f t="shared" ref="B1004" si="3399">B997+$E$5</f>
        <v>0.96999999999999231</v>
      </c>
      <c r="D1004" s="24">
        <v>1</v>
      </c>
      <c r="E1004" s="25">
        <v>0</v>
      </c>
      <c r="F1004" s="26">
        <v>0</v>
      </c>
      <c r="G1004" s="27">
        <f t="shared" ref="G1004" si="3400">-1/($E$8*$B1004)</f>
        <v>-7.0805483176617754</v>
      </c>
      <c r="I1004" s="24">
        <v>1</v>
      </c>
      <c r="J1004" s="28">
        <v>0</v>
      </c>
      <c r="K1004" s="26">
        <v>0</v>
      </c>
      <c r="L1004" s="27">
        <v>0</v>
      </c>
      <c r="N1004" s="24">
        <f t="shared" ref="N1004" si="3401">D1004*I1004+F1004*I1007-E1004*J1004-G1004*J1007</f>
        <v>-1.4978339665572422</v>
      </c>
      <c r="O1004" s="28">
        <f t="shared" ref="O1004" si="3402">(D1004*J1004+E1004*I1004+F1004*J1007+G1004*I1007)</f>
        <v>0</v>
      </c>
      <c r="P1004" s="26">
        <f t="shared" ref="P1004" si="3403">D1004*K1004+F1004*K1007-E1004*L1004-G1004*L1007</f>
        <v>0</v>
      </c>
      <c r="Q1004" s="27">
        <f t="shared" ref="Q1004" si="3404">(D1004*L1004+E1004*K1004+F1004*L1007+G1004*K1007)</f>
        <v>-7.0805483176617754</v>
      </c>
      <c r="S1004" s="24">
        <v>1</v>
      </c>
      <c r="T1004" s="25">
        <v>0</v>
      </c>
      <c r="U1004" s="26">
        <v>0</v>
      </c>
      <c r="V1004" s="27">
        <f t="shared" ref="V1004" si="3405">-1/($T$8*$B1004)</f>
        <v>-7.0805483176617754</v>
      </c>
      <c r="X1004" s="24">
        <f t="shared" ref="X1004" si="3406">N1004*S1004+P1004*S1007-O1004*T1004-Q1004*T1007</f>
        <v>-1.4978339665572422</v>
      </c>
      <c r="Y1004" s="28">
        <f t="shared" ref="Y1004" si="3407">(N1004*T1004+O1004*S1004+P1004*T1007+Q1004*S1007)</f>
        <v>0</v>
      </c>
      <c r="Z1004" s="26">
        <f t="shared" ref="Z1004" si="3408">N1004*U1004+P1004*U1007-O1004*V1004-Q1004*V1007</f>
        <v>0</v>
      </c>
      <c r="AA1004" s="27">
        <f t="shared" ref="AA1004" si="3409">(N1004*V1004+O1004*U1004+P1004*V1007+Q1004*U1007)</f>
        <v>3.52493745438177</v>
      </c>
      <c r="AB1004" s="8"/>
      <c r="AC1004" s="214">
        <f t="shared" ref="AC1004" si="3410">20*LOG((2*$X$8)/(($X$8*X1004+Z1004+$Z$8*X1007+Z1007)^2+($X$8*Y1004+AA1004+$X$8*Y1007+AA1007)^2)^0.5)</f>
        <v>-6.7753046080369241</v>
      </c>
      <c r="AE1004" s="215">
        <f t="shared" ref="AE1004" si="3411">((X1004^2+Y1004^2)/(X1007^2+Y1007^2))^0.5</f>
        <v>4.245872989973412</v>
      </c>
      <c r="AF1004" s="9"/>
      <c r="AG1004" s="29"/>
      <c r="AH1004" s="29"/>
      <c r="AI1004" s="29"/>
      <c r="AJ1004" s="29"/>
    </row>
    <row r="1005" spans="2:36" ht="18.649999999999999" customHeight="1" thickBot="1">
      <c r="D1005" s="30"/>
      <c r="G1005" s="31"/>
      <c r="I1005" s="30"/>
      <c r="K1005" s="239" t="s">
        <v>15</v>
      </c>
      <c r="L1005" s="240"/>
      <c r="N1005" s="30"/>
      <c r="P1005" s="239" t="s">
        <v>17</v>
      </c>
      <c r="Q1005" s="240"/>
      <c r="S1005" s="30"/>
      <c r="V1005" s="31"/>
      <c r="X1005" s="30"/>
      <c r="AA1005" s="31"/>
      <c r="AE1005" s="216"/>
      <c r="AF1005" s="9"/>
      <c r="AG1005" s="29"/>
      <c r="AH1005" s="29"/>
      <c r="AI1005" s="29"/>
      <c r="AJ1005" s="29"/>
    </row>
    <row r="1006" spans="2:36" ht="18.649999999999999" customHeight="1" thickBot="1">
      <c r="D1006" s="235" t="s">
        <v>12</v>
      </c>
      <c r="E1006" s="236"/>
      <c r="F1006" s="237" t="s">
        <v>13</v>
      </c>
      <c r="G1006" s="238"/>
      <c r="I1006" s="235" t="s">
        <v>14</v>
      </c>
      <c r="J1006" s="236"/>
      <c r="K1006" s="241"/>
      <c r="L1006" s="242"/>
      <c r="N1006" s="235" t="s">
        <v>16</v>
      </c>
      <c r="O1006" s="236"/>
      <c r="P1006" s="241"/>
      <c r="Q1006" s="242"/>
      <c r="S1006" s="235" t="s">
        <v>12</v>
      </c>
      <c r="T1006" s="236"/>
      <c r="U1006" s="237" t="s">
        <v>13</v>
      </c>
      <c r="V1006" s="238"/>
      <c r="X1006" s="235" t="s">
        <v>16</v>
      </c>
      <c r="Y1006" s="236"/>
      <c r="Z1006" s="237" t="s">
        <v>17</v>
      </c>
      <c r="AA1006" s="238"/>
      <c r="AB1006" s="4"/>
      <c r="AC1006" s="37" t="s">
        <v>71</v>
      </c>
      <c r="AE1006" s="217" t="s">
        <v>72</v>
      </c>
      <c r="AF1006" s="9"/>
      <c r="AG1006" s="29"/>
      <c r="AH1006" s="29"/>
      <c r="AI1006" s="29"/>
      <c r="AJ1006" s="29"/>
    </row>
    <row r="1007" spans="2:36" ht="18.649999999999999" customHeight="1" thickTop="1" thickBot="1">
      <c r="D1007" s="24">
        <v>0</v>
      </c>
      <c r="E1007" s="28">
        <v>0</v>
      </c>
      <c r="F1007" s="26">
        <v>1</v>
      </c>
      <c r="G1007" s="27">
        <v>0</v>
      </c>
      <c r="I1007" s="24">
        <v>0</v>
      </c>
      <c r="J1007" s="28">
        <f t="shared" ref="J1007" si="3412">IF(0=(1-$J$8*$K$8*$B1004^2),0,-1*(1-$J$8*$K$8*$B1004^2)/($B1004*$K$8))</f>
        <v>-0.35277408676480965</v>
      </c>
      <c r="K1007" s="26">
        <v>1</v>
      </c>
      <c r="L1007" s="27">
        <v>0</v>
      </c>
      <c r="N1007" s="24">
        <f t="shared" ref="N1007" si="3413">D1007*I1004+F1007*I1007-E1007*J1004-G1007*J1007</f>
        <v>0</v>
      </c>
      <c r="O1007" s="28">
        <f t="shared" ref="O1007" si="3414">(D1007*J1004+E1007*I1004+F1007*J1007+G1007*I1007)</f>
        <v>-0.35277408676480965</v>
      </c>
      <c r="P1007" s="26">
        <f t="shared" ref="P1007" si="3415">D1007*K1004+F1007*K1007-E1007*L1004-G1007*L1007</f>
        <v>1</v>
      </c>
      <c r="Q1007" s="27">
        <f t="shared" ref="Q1007" si="3416">(D1007*L1004+E1007*K1004+F1007*L1007+G1007*K1007)</f>
        <v>0</v>
      </c>
      <c r="S1007" s="24">
        <v>0</v>
      </c>
      <c r="T1007" s="28">
        <v>0</v>
      </c>
      <c r="U1007" s="26">
        <v>1</v>
      </c>
      <c r="V1007" s="27">
        <v>0</v>
      </c>
      <c r="X1007" s="24">
        <f t="shared" ref="X1007" si="3417">N1007*S1004+P1007*S1007-O1007*T1004-Q1007*T1007</f>
        <v>0</v>
      </c>
      <c r="Y1007" s="28">
        <f t="shared" ref="Y1007" si="3418">(N1007*T1004+O1007*S1004+P1007*T1007+Q1007*S1007)</f>
        <v>-0.35277408676480965</v>
      </c>
      <c r="Z1007" s="26">
        <f t="shared" ref="Z1007" si="3419">N1007*U1004+P1007*U1007-O1007*V1004-Q1007*V1007</f>
        <v>-1.4978339665572422</v>
      </c>
      <c r="AA1007" s="27">
        <f t="shared" ref="AA1007" si="3420">(N1007*V1004+O1007*U1004+P1007*V1007+Q1007*U1007)</f>
        <v>0</v>
      </c>
      <c r="AB1007" s="8"/>
      <c r="AC1007" s="39">
        <f t="shared" ref="AC1007" si="3421">(180/PI())*ATAN(-1*(($X$8*Y1004+AA1004+$X$8*Y1007+AA1007)/($X$8*X1004+Z1004+$X$8*X1007+Z1007)))</f>
        <v>46.63909876686548</v>
      </c>
      <c r="AE1007" s="218">
        <f t="shared" ref="AE1007" si="3422">20*LOG(((($X$8*X1004+Z1004-$X$8*Y1007-Z1007)^2+($X$8*Y1004+AA1004-$X$8*Y1007-AA1007)^2)/(($X$8*X1004+Z1004+$X$8*X1007+Z1007)^2+($X$8*Y1004+AA1004+$X$8*Y1007+AA1007)^2))^0.5)</f>
        <v>-0.98859844326179047</v>
      </c>
      <c r="AF1007" s="9"/>
      <c r="AG1007" s="29"/>
      <c r="AH1007" s="29"/>
      <c r="AI1007" s="29"/>
      <c r="AJ1007" s="29"/>
    </row>
    <row r="1008" spans="2:36" ht="18.649999999999999" customHeight="1">
      <c r="AE1008" s="33"/>
    </row>
    <row r="1009" spans="2:36" ht="18.649999999999999" customHeight="1" thickBot="1">
      <c r="E1009" s="21" t="s">
        <v>0</v>
      </c>
      <c r="J1009" s="21" t="s">
        <v>1</v>
      </c>
      <c r="O1009" s="21" t="s">
        <v>2</v>
      </c>
      <c r="T1009" s="21" t="s">
        <v>3</v>
      </c>
      <c r="Y1009" s="21" t="s">
        <v>4</v>
      </c>
    </row>
    <row r="1010" spans="2:36" ht="18.649999999999999" customHeight="1" thickBot="1">
      <c r="B1010" s="20"/>
      <c r="D1010" s="235" t="s">
        <v>6</v>
      </c>
      <c r="E1010" s="236"/>
      <c r="F1010" s="237" t="s">
        <v>7</v>
      </c>
      <c r="G1010" s="238"/>
      <c r="I1010" s="235" t="s">
        <v>8</v>
      </c>
      <c r="J1010" s="236"/>
      <c r="K1010" s="237" t="s">
        <v>9</v>
      </c>
      <c r="L1010" s="238"/>
      <c r="N1010" s="235" t="s">
        <v>10</v>
      </c>
      <c r="O1010" s="236"/>
      <c r="P1010" s="237" t="s">
        <v>11</v>
      </c>
      <c r="Q1010" s="238"/>
      <c r="S1010" s="235" t="s">
        <v>6</v>
      </c>
      <c r="T1010" s="236"/>
      <c r="U1010" s="237" t="s">
        <v>7</v>
      </c>
      <c r="V1010" s="238"/>
      <c r="X1010" s="235" t="s">
        <v>10</v>
      </c>
      <c r="Y1010" s="236"/>
      <c r="Z1010" s="237" t="s">
        <v>11</v>
      </c>
      <c r="AA1010" s="238"/>
      <c r="AB1010" s="4"/>
      <c r="AC1010" s="212" t="s">
        <v>70</v>
      </c>
      <c r="AE1010" s="213" t="s">
        <v>37</v>
      </c>
      <c r="AF1010" s="9"/>
      <c r="AG1010" s="29"/>
      <c r="AH1010" s="29"/>
      <c r="AI1010" s="29"/>
      <c r="AJ1010" s="29"/>
    </row>
    <row r="1011" spans="2:36" ht="18.649999999999999" customHeight="1" thickTop="1" thickBot="1">
      <c r="B1011" s="40">
        <f t="shared" ref="B1011" si="3423">B1004+$E$5</f>
        <v>0.97049999999999226</v>
      </c>
      <c r="D1011" s="24">
        <v>1</v>
      </c>
      <c r="E1011" s="25">
        <v>0</v>
      </c>
      <c r="F1011" s="26">
        <v>0</v>
      </c>
      <c r="G1011" s="27">
        <f t="shared" ref="G1011" si="3424">-1/($E$8*$B1011)</f>
        <v>-7.0769004308417545</v>
      </c>
      <c r="I1011" s="24">
        <v>1</v>
      </c>
      <c r="J1011" s="28">
        <v>0</v>
      </c>
      <c r="K1011" s="26">
        <v>0</v>
      </c>
      <c r="L1011" s="27">
        <v>0</v>
      </c>
      <c r="N1011" s="24">
        <f t="shared" ref="N1011" si="3425">D1011*I1011+F1011*I1014-E1011*J1011-G1011*J1014</f>
        <v>-1.489140927698096</v>
      </c>
      <c r="O1011" s="28">
        <f t="shared" ref="O1011" si="3426">(D1011*J1011+E1011*I1011+F1011*J1014+G1011*I1014)</f>
        <v>0</v>
      </c>
      <c r="P1011" s="26">
        <f t="shared" ref="P1011" si="3427">D1011*K1011+F1011*K1014-E1011*L1011-G1011*L1014</f>
        <v>0</v>
      </c>
      <c r="Q1011" s="27">
        <f t="shared" ref="Q1011" si="3428">(D1011*L1011+E1011*K1011+F1011*L1014+G1011*K1014)</f>
        <v>-7.0769004308417545</v>
      </c>
      <c r="S1011" s="24">
        <v>1</v>
      </c>
      <c r="T1011" s="25">
        <v>0</v>
      </c>
      <c r="U1011" s="26">
        <v>0</v>
      </c>
      <c r="V1011" s="27">
        <f t="shared" ref="V1011" si="3429">-1/($T$8*$B1011)</f>
        <v>-7.0769004308417545</v>
      </c>
      <c r="X1011" s="24">
        <f t="shared" ref="X1011" si="3430">N1011*S1011+P1011*S1014-O1011*T1011-Q1011*T1014</f>
        <v>-1.489140927698096</v>
      </c>
      <c r="Y1011" s="28">
        <f t="shared" ref="Y1011" si="3431">(N1011*T1011+O1011*S1011+P1011*T1014+Q1011*S1014)</f>
        <v>0</v>
      </c>
      <c r="Z1011" s="26">
        <f t="shared" ref="Z1011" si="3432">N1011*U1011+P1011*U1014-O1011*V1011-Q1011*V1014</f>
        <v>0</v>
      </c>
      <c r="AA1011" s="27">
        <f t="shared" ref="AA1011" si="3433">(N1011*V1011+O1011*U1011+P1011*V1014+Q1011*U1014)</f>
        <v>3.4616016419689908</v>
      </c>
      <c r="AB1011" s="8"/>
      <c r="AC1011" s="214">
        <f t="shared" ref="AC1011" si="3434">20*LOG((2*$X$8)/(($X$8*X1011+Z1011+$Z$8*X1014+Z1014)^2+($X$8*Y1011+AA1011+$X$8*Y1014+AA1014)^2)^0.5)</f>
        <v>-6.6608439655929139</v>
      </c>
      <c r="AE1011" s="215">
        <f t="shared" ref="AE1011" si="3435">((X1011^2+Y1011^2)/(X1014^2+Y1014^2))^0.5</f>
        <v>4.2337908454852036</v>
      </c>
      <c r="AF1011" s="9"/>
      <c r="AG1011" s="29"/>
      <c r="AH1011" s="29"/>
      <c r="AI1011" s="29"/>
      <c r="AJ1011" s="29"/>
    </row>
    <row r="1012" spans="2:36" ht="18.649999999999999" customHeight="1" thickBot="1">
      <c r="D1012" s="30"/>
      <c r="G1012" s="31"/>
      <c r="I1012" s="30"/>
      <c r="K1012" s="239" t="s">
        <v>15</v>
      </c>
      <c r="L1012" s="240"/>
      <c r="N1012" s="30"/>
      <c r="P1012" s="239" t="s">
        <v>17</v>
      </c>
      <c r="Q1012" s="240"/>
      <c r="S1012" s="30"/>
      <c r="V1012" s="31"/>
      <c r="X1012" s="30"/>
      <c r="AA1012" s="31"/>
      <c r="AE1012" s="216"/>
      <c r="AF1012" s="9"/>
      <c r="AG1012" s="29"/>
      <c r="AH1012" s="29"/>
      <c r="AI1012" s="29"/>
      <c r="AJ1012" s="29"/>
    </row>
    <row r="1013" spans="2:36" ht="18.649999999999999" customHeight="1" thickBot="1">
      <c r="D1013" s="235" t="s">
        <v>12</v>
      </c>
      <c r="E1013" s="236"/>
      <c r="F1013" s="237" t="s">
        <v>13</v>
      </c>
      <c r="G1013" s="238"/>
      <c r="I1013" s="235" t="s">
        <v>14</v>
      </c>
      <c r="J1013" s="236"/>
      <c r="K1013" s="241"/>
      <c r="L1013" s="242"/>
      <c r="N1013" s="235" t="s">
        <v>16</v>
      </c>
      <c r="O1013" s="236"/>
      <c r="P1013" s="241"/>
      <c r="Q1013" s="242"/>
      <c r="S1013" s="235" t="s">
        <v>12</v>
      </c>
      <c r="T1013" s="236"/>
      <c r="U1013" s="237" t="s">
        <v>13</v>
      </c>
      <c r="V1013" s="238"/>
      <c r="X1013" s="235" t="s">
        <v>16</v>
      </c>
      <c r="Y1013" s="236"/>
      <c r="Z1013" s="237" t="s">
        <v>17</v>
      </c>
      <c r="AA1013" s="238"/>
      <c r="AB1013" s="4"/>
      <c r="AC1013" s="37" t="s">
        <v>71</v>
      </c>
      <c r="AE1013" s="217" t="s">
        <v>72</v>
      </c>
      <c r="AF1013" s="9"/>
      <c r="AG1013" s="29"/>
      <c r="AH1013" s="29"/>
      <c r="AI1013" s="29"/>
      <c r="AJ1013" s="29"/>
    </row>
    <row r="1014" spans="2:36" ht="18.649999999999999" customHeight="1" thickTop="1" thickBot="1">
      <c r="D1014" s="24">
        <v>0</v>
      </c>
      <c r="E1014" s="28">
        <v>0</v>
      </c>
      <c r="F1014" s="26">
        <v>1</v>
      </c>
      <c r="G1014" s="27">
        <v>0</v>
      </c>
      <c r="I1014" s="24">
        <v>0</v>
      </c>
      <c r="J1014" s="28">
        <f t="shared" ref="J1014" si="3436">IF(0=(1-$J$8*$K$8*$B1011^2),0,-1*(1-$J$8*$K$8*$B1011^2)/($B1011*$K$8))</f>
        <v>-0.35172756096019114</v>
      </c>
      <c r="K1014" s="26">
        <v>1</v>
      </c>
      <c r="L1014" s="27">
        <v>0</v>
      </c>
      <c r="N1014" s="24">
        <f t="shared" ref="N1014" si="3437">D1014*I1011+F1014*I1014-E1014*J1011-G1014*J1014</f>
        <v>0</v>
      </c>
      <c r="O1014" s="28">
        <f t="shared" ref="O1014" si="3438">(D1014*J1011+E1014*I1011+F1014*J1014+G1014*I1014)</f>
        <v>-0.35172756096019114</v>
      </c>
      <c r="P1014" s="26">
        <f t="shared" ref="P1014" si="3439">D1014*K1011+F1014*K1014-E1014*L1011-G1014*L1014</f>
        <v>1</v>
      </c>
      <c r="Q1014" s="27">
        <f t="shared" ref="Q1014" si="3440">(D1014*L1011+E1014*K1011+F1014*L1014+G1014*K1014)</f>
        <v>0</v>
      </c>
      <c r="S1014" s="24">
        <v>0</v>
      </c>
      <c r="T1014" s="28">
        <v>0</v>
      </c>
      <c r="U1014" s="26">
        <v>1</v>
      </c>
      <c r="V1014" s="27">
        <v>0</v>
      </c>
      <c r="X1014" s="24">
        <f t="shared" ref="X1014" si="3441">N1014*S1011+P1014*S1014-O1014*T1011-Q1014*T1014</f>
        <v>0</v>
      </c>
      <c r="Y1014" s="28">
        <f t="shared" ref="Y1014" si="3442">(N1014*T1011+O1014*S1011+P1014*T1014+Q1014*S1014)</f>
        <v>-0.35172756096019114</v>
      </c>
      <c r="Z1014" s="26">
        <f t="shared" ref="Z1014" si="3443">N1014*U1011+P1014*U1014-O1014*V1011-Q1014*V1014</f>
        <v>-1.489140927698096</v>
      </c>
      <c r="AA1014" s="27">
        <f t="shared" ref="AA1014" si="3444">(N1014*V1011+O1014*U1011+P1014*V1014+Q1014*U1014)</f>
        <v>0</v>
      </c>
      <c r="AB1014" s="8"/>
      <c r="AC1014" s="39">
        <f t="shared" ref="AC1014" si="3445">(180/PI())*ATAN(-1*(($X$8*Y1011+AA1011+$X$8*Y1014+AA1014)/($X$8*X1011+Z1011+$X$8*X1014+Z1014)))</f>
        <v>46.238224744951239</v>
      </c>
      <c r="AE1014" s="218">
        <f t="shared" ref="AE1014" si="3446">20*LOG(((($X$8*X1011+Z1011-$X$8*Y1014-Z1014)^2+($X$8*Y1011+AA1011-$X$8*Y1014-AA1014)^2)/(($X$8*X1011+Z1011+$X$8*X1014+Z1014)^2+($X$8*Y1011+AA1011+$X$8*Y1014+AA1014)^2))^0.5)</f>
        <v>-1.0185663799704372</v>
      </c>
      <c r="AF1014" s="9"/>
      <c r="AG1014" s="29"/>
      <c r="AH1014" s="29"/>
      <c r="AI1014" s="29"/>
      <c r="AJ1014" s="29"/>
    </row>
    <row r="1015" spans="2:36" ht="18.649999999999999" customHeight="1">
      <c r="AE1015" s="33"/>
    </row>
    <row r="1016" spans="2:36" ht="18.649999999999999" customHeight="1" thickBot="1">
      <c r="E1016" s="21" t="s">
        <v>0</v>
      </c>
      <c r="J1016" s="21" t="s">
        <v>1</v>
      </c>
      <c r="O1016" s="21" t="s">
        <v>2</v>
      </c>
      <c r="T1016" s="21" t="s">
        <v>3</v>
      </c>
      <c r="Y1016" s="21" t="s">
        <v>4</v>
      </c>
    </row>
    <row r="1017" spans="2:36" ht="18.649999999999999" customHeight="1" thickBot="1">
      <c r="B1017" s="20"/>
      <c r="D1017" s="235" t="s">
        <v>6</v>
      </c>
      <c r="E1017" s="236"/>
      <c r="F1017" s="237" t="s">
        <v>7</v>
      </c>
      <c r="G1017" s="238"/>
      <c r="I1017" s="235" t="s">
        <v>8</v>
      </c>
      <c r="J1017" s="236"/>
      <c r="K1017" s="237" t="s">
        <v>9</v>
      </c>
      <c r="L1017" s="238"/>
      <c r="N1017" s="235" t="s">
        <v>10</v>
      </c>
      <c r="O1017" s="236"/>
      <c r="P1017" s="237" t="s">
        <v>11</v>
      </c>
      <c r="Q1017" s="238"/>
      <c r="S1017" s="235" t="s">
        <v>6</v>
      </c>
      <c r="T1017" s="236"/>
      <c r="U1017" s="237" t="s">
        <v>7</v>
      </c>
      <c r="V1017" s="238"/>
      <c r="X1017" s="235" t="s">
        <v>10</v>
      </c>
      <c r="Y1017" s="236"/>
      <c r="Z1017" s="237" t="s">
        <v>11</v>
      </c>
      <c r="AA1017" s="238"/>
      <c r="AB1017" s="4"/>
      <c r="AC1017" s="212" t="s">
        <v>70</v>
      </c>
      <c r="AE1017" s="213" t="s">
        <v>37</v>
      </c>
      <c r="AF1017" s="9"/>
      <c r="AG1017" s="29"/>
      <c r="AH1017" s="29"/>
      <c r="AI1017" s="29"/>
      <c r="AJ1017" s="29"/>
    </row>
    <row r="1018" spans="2:36" ht="18.649999999999999" customHeight="1" thickTop="1" thickBot="1">
      <c r="B1018" s="40">
        <f t="shared" ref="B1018" si="3447">B1011+$E$5</f>
        <v>0.9709999999999922</v>
      </c>
      <c r="D1018" s="24">
        <v>1</v>
      </c>
      <c r="E1018" s="25">
        <v>0</v>
      </c>
      <c r="F1018" s="26">
        <v>0</v>
      </c>
      <c r="G1018" s="27">
        <f t="shared" ref="G1018" si="3448">-1/($E$8*$B1018)</f>
        <v>-7.0732563008567686</v>
      </c>
      <c r="I1018" s="24">
        <v>1</v>
      </c>
      <c r="J1018" s="28">
        <v>0</v>
      </c>
      <c r="K1018" s="26">
        <v>0</v>
      </c>
      <c r="L1018" s="27">
        <v>0</v>
      </c>
      <c r="N1018" s="24">
        <f t="shared" ref="N1018" si="3449">D1018*I1018+F1018*I1021-E1018*J1018-G1018*J1021</f>
        <v>-1.4804613143804017</v>
      </c>
      <c r="O1018" s="28">
        <f t="shared" ref="O1018" si="3450">(D1018*J1018+E1018*I1018+F1018*J1021+G1018*I1021)</f>
        <v>0</v>
      </c>
      <c r="P1018" s="26">
        <f t="shared" ref="P1018" si="3451">D1018*K1018+F1018*K1021-E1018*L1018-G1018*L1021</f>
        <v>0</v>
      </c>
      <c r="Q1018" s="27">
        <f t="shared" ref="Q1018" si="3452">(D1018*L1018+E1018*K1018+F1018*L1021+G1018*K1021)</f>
        <v>-7.0732563008567686</v>
      </c>
      <c r="S1018" s="24">
        <v>1</v>
      </c>
      <c r="T1018" s="25">
        <v>0</v>
      </c>
      <c r="U1018" s="26">
        <v>0</v>
      </c>
      <c r="V1018" s="27">
        <f t="shared" ref="V1018" si="3453">-1/($T$8*$B1018)</f>
        <v>-7.0732563008567686</v>
      </c>
      <c r="X1018" s="24">
        <f t="shared" ref="X1018" si="3454">N1018*S1018+P1018*S1021-O1018*T1018-Q1018*T1021</f>
        <v>-1.4804613143804017</v>
      </c>
      <c r="Y1018" s="28">
        <f t="shared" ref="Y1018" si="3455">(N1018*T1018+O1018*S1018+P1018*T1021+Q1018*S1021)</f>
        <v>0</v>
      </c>
      <c r="Z1018" s="26">
        <f t="shared" ref="Z1018" si="3456">N1018*U1018+P1018*U1021-O1018*V1018-Q1018*V1021</f>
        <v>0</v>
      </c>
      <c r="AA1018" s="27">
        <f t="shared" ref="AA1018" si="3457">(N1018*V1018+O1018*U1018+P1018*V1021+Q1018*U1021)</f>
        <v>3.3984260192591007</v>
      </c>
      <c r="AB1018" s="8"/>
      <c r="AC1018" s="214">
        <f t="shared" ref="AC1018" si="3458">20*LOG((2*$X$8)/(($X$8*X1018+Z1018+$Z$8*X1021+Z1021)^2+($X$8*Y1018+AA1018+$X$8*Y1021+AA1021)^2)^0.5)</f>
        <v>-6.5455694736338534</v>
      </c>
      <c r="AE1018" s="215">
        <f t="shared" ref="AE1018" si="3459">((X1018^2+Y1018^2)/(X1021^2+Y1021^2))^0.5</f>
        <v>4.2216672597982479</v>
      </c>
      <c r="AF1018" s="9"/>
      <c r="AG1018" s="29"/>
      <c r="AH1018" s="29"/>
      <c r="AI1018" s="29"/>
      <c r="AJ1018" s="29"/>
    </row>
    <row r="1019" spans="2:36" ht="18.649999999999999" customHeight="1" thickBot="1">
      <c r="D1019" s="30"/>
      <c r="G1019" s="31"/>
      <c r="I1019" s="30"/>
      <c r="K1019" s="239" t="s">
        <v>15</v>
      </c>
      <c r="L1019" s="240"/>
      <c r="N1019" s="30"/>
      <c r="P1019" s="239" t="s">
        <v>17</v>
      </c>
      <c r="Q1019" s="240"/>
      <c r="S1019" s="30"/>
      <c r="V1019" s="31"/>
      <c r="X1019" s="30"/>
      <c r="AA1019" s="31"/>
      <c r="AE1019" s="216"/>
      <c r="AF1019" s="9"/>
      <c r="AG1019" s="29"/>
      <c r="AH1019" s="29"/>
      <c r="AI1019" s="29"/>
      <c r="AJ1019" s="29"/>
    </row>
    <row r="1020" spans="2:36" ht="18.649999999999999" customHeight="1" thickBot="1">
      <c r="D1020" s="235" t="s">
        <v>12</v>
      </c>
      <c r="E1020" s="236"/>
      <c r="F1020" s="237" t="s">
        <v>13</v>
      </c>
      <c r="G1020" s="238"/>
      <c r="I1020" s="235" t="s">
        <v>14</v>
      </c>
      <c r="J1020" s="236"/>
      <c r="K1020" s="241"/>
      <c r="L1020" s="242"/>
      <c r="N1020" s="235" t="s">
        <v>16</v>
      </c>
      <c r="O1020" s="236"/>
      <c r="P1020" s="241"/>
      <c r="Q1020" s="242"/>
      <c r="S1020" s="235" t="s">
        <v>12</v>
      </c>
      <c r="T1020" s="236"/>
      <c r="U1020" s="237" t="s">
        <v>13</v>
      </c>
      <c r="V1020" s="238"/>
      <c r="X1020" s="235" t="s">
        <v>16</v>
      </c>
      <c r="Y1020" s="236"/>
      <c r="Z1020" s="237" t="s">
        <v>17</v>
      </c>
      <c r="AA1020" s="238"/>
      <c r="AB1020" s="4"/>
      <c r="AC1020" s="37" t="s">
        <v>71</v>
      </c>
      <c r="AE1020" s="217" t="s">
        <v>72</v>
      </c>
      <c r="AF1020" s="9"/>
      <c r="AG1020" s="29"/>
      <c r="AH1020" s="29"/>
      <c r="AI1020" s="29"/>
      <c r="AJ1020" s="29"/>
    </row>
    <row r="1021" spans="2:36" ht="18.649999999999999" customHeight="1" thickTop="1" thickBot="1">
      <c r="D1021" s="24">
        <v>0</v>
      </c>
      <c r="E1021" s="28">
        <v>0</v>
      </c>
      <c r="F1021" s="26">
        <v>1</v>
      </c>
      <c r="G1021" s="27">
        <v>0</v>
      </c>
      <c r="I1021" s="24">
        <v>0</v>
      </c>
      <c r="J1021" s="28">
        <f t="shared" ref="J1021" si="3460">IF(0=(1-$J$8*$K$8*$B1018^2),0,-1*(1-$J$8*$K$8*$B1018^2)/($B1018*$K$8))</f>
        <v>-0.3506816675199439</v>
      </c>
      <c r="K1021" s="26">
        <v>1</v>
      </c>
      <c r="L1021" s="27">
        <v>0</v>
      </c>
      <c r="N1021" s="24">
        <f t="shared" ref="N1021" si="3461">D1021*I1018+F1021*I1021-E1021*J1018-G1021*J1021</f>
        <v>0</v>
      </c>
      <c r="O1021" s="28">
        <f t="shared" ref="O1021" si="3462">(D1021*J1018+E1021*I1018+F1021*J1021+G1021*I1021)</f>
        <v>-0.3506816675199439</v>
      </c>
      <c r="P1021" s="26">
        <f t="shared" ref="P1021" si="3463">D1021*K1018+F1021*K1021-E1021*L1018-G1021*L1021</f>
        <v>1</v>
      </c>
      <c r="Q1021" s="27">
        <f t="shared" ref="Q1021" si="3464">(D1021*L1018+E1021*K1018+F1021*L1021+G1021*K1021)</f>
        <v>0</v>
      </c>
      <c r="S1021" s="24">
        <v>0</v>
      </c>
      <c r="T1021" s="28">
        <v>0</v>
      </c>
      <c r="U1021" s="26">
        <v>1</v>
      </c>
      <c r="V1021" s="27">
        <v>0</v>
      </c>
      <c r="X1021" s="24">
        <f t="shared" ref="X1021" si="3465">N1021*S1018+P1021*S1021-O1021*T1018-Q1021*T1021</f>
        <v>0</v>
      </c>
      <c r="Y1021" s="28">
        <f t="shared" ref="Y1021" si="3466">(N1021*T1018+O1021*S1018+P1021*T1021+Q1021*S1021)</f>
        <v>-0.3506816675199439</v>
      </c>
      <c r="Z1021" s="26">
        <f t="shared" ref="Z1021" si="3467">N1021*U1018+P1021*U1021-O1021*V1018-Q1021*V1021</f>
        <v>-1.4804613143804017</v>
      </c>
      <c r="AA1021" s="27">
        <f t="shared" ref="AA1021" si="3468">(N1021*V1018+O1021*U1018+P1021*V1021+Q1021*U1021)</f>
        <v>0</v>
      </c>
      <c r="AB1021" s="8"/>
      <c r="AC1021" s="39">
        <f t="shared" ref="AC1021" si="3469">(180/PI())*ATAN(-1*(($X$8*Y1018+AA1018+$X$8*Y1021+AA1021)/($X$8*X1018+Z1018+$X$8*X1021+Z1021)))</f>
        <v>45.827832887665814</v>
      </c>
      <c r="AE1021" s="218">
        <f t="shared" ref="AE1021" si="3470">20*LOG(((($X$8*X1018+Z1018-$X$8*Y1021-Z1021)^2+($X$8*Y1018+AA1018-$X$8*Y1021-AA1021)^2)/(($X$8*X1018+Z1018+$X$8*X1021+Z1021)^2+($X$8*Y1018+AA1018+$X$8*Y1021+AA1021)^2))^0.5)</f>
        <v>-1.0497788850432497</v>
      </c>
      <c r="AF1021" s="9"/>
      <c r="AG1021" s="29"/>
      <c r="AH1021" s="29"/>
      <c r="AI1021" s="29"/>
      <c r="AJ1021" s="29"/>
    </row>
    <row r="1022" spans="2:36" ht="18.649999999999999" customHeight="1">
      <c r="AE1022" s="33"/>
    </row>
    <row r="1023" spans="2:36" ht="18.649999999999999" customHeight="1" thickBot="1">
      <c r="E1023" s="21" t="s">
        <v>0</v>
      </c>
      <c r="J1023" s="21" t="s">
        <v>1</v>
      </c>
      <c r="O1023" s="21" t="s">
        <v>2</v>
      </c>
      <c r="T1023" s="21" t="s">
        <v>3</v>
      </c>
      <c r="Y1023" s="21" t="s">
        <v>4</v>
      </c>
    </row>
    <row r="1024" spans="2:36" ht="18.649999999999999" customHeight="1" thickBot="1">
      <c r="B1024" s="20"/>
      <c r="D1024" s="235" t="s">
        <v>6</v>
      </c>
      <c r="E1024" s="236"/>
      <c r="F1024" s="237" t="s">
        <v>7</v>
      </c>
      <c r="G1024" s="238"/>
      <c r="I1024" s="235" t="s">
        <v>8</v>
      </c>
      <c r="J1024" s="236"/>
      <c r="K1024" s="237" t="s">
        <v>9</v>
      </c>
      <c r="L1024" s="238"/>
      <c r="N1024" s="235" t="s">
        <v>10</v>
      </c>
      <c r="O1024" s="236"/>
      <c r="P1024" s="237" t="s">
        <v>11</v>
      </c>
      <c r="Q1024" s="238"/>
      <c r="S1024" s="235" t="s">
        <v>6</v>
      </c>
      <c r="T1024" s="236"/>
      <c r="U1024" s="237" t="s">
        <v>7</v>
      </c>
      <c r="V1024" s="238"/>
      <c r="X1024" s="235" t="s">
        <v>10</v>
      </c>
      <c r="Y1024" s="236"/>
      <c r="Z1024" s="237" t="s">
        <v>11</v>
      </c>
      <c r="AA1024" s="238"/>
      <c r="AB1024" s="4"/>
      <c r="AC1024" s="212" t="s">
        <v>70</v>
      </c>
      <c r="AE1024" s="213" t="s">
        <v>37</v>
      </c>
      <c r="AF1024" s="9"/>
      <c r="AG1024" s="29"/>
      <c r="AH1024" s="29"/>
      <c r="AI1024" s="29"/>
      <c r="AJ1024" s="29"/>
    </row>
    <row r="1025" spans="2:36" ht="18.649999999999999" customHeight="1" thickTop="1" thickBot="1">
      <c r="B1025" s="40">
        <f t="shared" ref="B1025" si="3471">B1018+$E$5</f>
        <v>0.97149999999999215</v>
      </c>
      <c r="D1025" s="24">
        <v>1</v>
      </c>
      <c r="E1025" s="25">
        <v>0</v>
      </c>
      <c r="F1025" s="26">
        <v>0</v>
      </c>
      <c r="G1025" s="27">
        <f t="shared" ref="G1025" si="3472">-1/($E$8*$B1025)</f>
        <v>-7.0696159219062515</v>
      </c>
      <c r="I1025" s="24">
        <v>1</v>
      </c>
      <c r="J1025" s="28">
        <v>0</v>
      </c>
      <c r="K1025" s="26">
        <v>0</v>
      </c>
      <c r="L1025" s="27">
        <v>0</v>
      </c>
      <c r="N1025" s="24">
        <f t="shared" ref="N1025" si="3473">D1025*I1025+F1025*I1028-E1025*J1025-G1025*J1028</f>
        <v>-1.4717950989724859</v>
      </c>
      <c r="O1025" s="28">
        <f t="shared" ref="O1025" si="3474">(D1025*J1025+E1025*I1025+F1025*J1028+G1025*I1028)</f>
        <v>0</v>
      </c>
      <c r="P1025" s="26">
        <f t="shared" ref="P1025" si="3475">D1025*K1025+F1025*K1028-E1025*L1025-G1025*L1028</f>
        <v>0</v>
      </c>
      <c r="Q1025" s="27">
        <f t="shared" ref="Q1025" si="3476">(D1025*L1025+E1025*K1025+F1025*L1028+G1025*K1028)</f>
        <v>-7.0696159219062515</v>
      </c>
      <c r="S1025" s="24">
        <v>1</v>
      </c>
      <c r="T1025" s="25">
        <v>0</v>
      </c>
      <c r="U1025" s="26">
        <v>0</v>
      </c>
      <c r="V1025" s="27">
        <f t="shared" ref="V1025" si="3477">-1/($T$8*$B1025)</f>
        <v>-7.0696159219062515</v>
      </c>
      <c r="X1025" s="24">
        <f t="shared" ref="X1025" si="3478">N1025*S1025+P1025*S1028-O1025*T1025-Q1025*T1028</f>
        <v>-1.4717950989724859</v>
      </c>
      <c r="Y1025" s="28">
        <f t="shared" ref="Y1025" si="3479">(N1025*T1025+O1025*S1025+P1025*T1028+Q1025*S1028)</f>
        <v>0</v>
      </c>
      <c r="Z1025" s="26">
        <f t="shared" ref="Z1025" si="3480">N1025*U1025+P1025*U1028-O1025*V1025-Q1025*V1028</f>
        <v>0</v>
      </c>
      <c r="AA1025" s="27">
        <f t="shared" ref="AA1025" si="3481">(N1025*V1025+O1025*U1025+P1025*V1028+Q1025*U1028)</f>
        <v>3.3354101435732222</v>
      </c>
      <c r="AB1025" s="8"/>
      <c r="AC1025" s="214">
        <f t="shared" ref="AC1025" si="3482">20*LOG((2*$X$8)/(($X$8*X1025+Z1025+$Z$8*X1028+Z1028)^2+($X$8*Y1025+AA1025+$X$8*Y1028+AA1028)^2)^0.5)</f>
        <v>-6.4294820889052096</v>
      </c>
      <c r="AE1025" s="215">
        <f t="shared" ref="AE1025" si="3483">((X1025^2+Y1025^2)/(X1028^2+Y1028^2))^0.5</f>
        <v>4.2095018595209597</v>
      </c>
      <c r="AF1025" s="9"/>
      <c r="AG1025" s="29"/>
      <c r="AH1025" s="29"/>
      <c r="AI1025" s="29"/>
      <c r="AJ1025" s="29"/>
    </row>
    <row r="1026" spans="2:36" ht="18.649999999999999" customHeight="1" thickBot="1">
      <c r="D1026" s="30"/>
      <c r="G1026" s="31"/>
      <c r="I1026" s="30"/>
      <c r="K1026" s="239" t="s">
        <v>15</v>
      </c>
      <c r="L1026" s="240"/>
      <c r="N1026" s="30"/>
      <c r="P1026" s="239" t="s">
        <v>17</v>
      </c>
      <c r="Q1026" s="240"/>
      <c r="S1026" s="30"/>
      <c r="V1026" s="31"/>
      <c r="X1026" s="30"/>
      <c r="AA1026" s="31"/>
      <c r="AE1026" s="216"/>
      <c r="AF1026" s="9"/>
      <c r="AG1026" s="29"/>
      <c r="AH1026" s="29"/>
      <c r="AI1026" s="29"/>
      <c r="AJ1026" s="29"/>
    </row>
    <row r="1027" spans="2:36" ht="18.649999999999999" customHeight="1" thickBot="1">
      <c r="D1027" s="235" t="s">
        <v>12</v>
      </c>
      <c r="E1027" s="236"/>
      <c r="F1027" s="237" t="s">
        <v>13</v>
      </c>
      <c r="G1027" s="238"/>
      <c r="I1027" s="235" t="s">
        <v>14</v>
      </c>
      <c r="J1027" s="236"/>
      <c r="K1027" s="241"/>
      <c r="L1027" s="242"/>
      <c r="N1027" s="235" t="s">
        <v>16</v>
      </c>
      <c r="O1027" s="236"/>
      <c r="P1027" s="241"/>
      <c r="Q1027" s="242"/>
      <c r="S1027" s="235" t="s">
        <v>12</v>
      </c>
      <c r="T1027" s="236"/>
      <c r="U1027" s="237" t="s">
        <v>13</v>
      </c>
      <c r="V1027" s="238"/>
      <c r="X1027" s="235" t="s">
        <v>16</v>
      </c>
      <c r="Y1027" s="236"/>
      <c r="Z1027" s="237" t="s">
        <v>17</v>
      </c>
      <c r="AA1027" s="238"/>
      <c r="AB1027" s="4"/>
      <c r="AC1027" s="37" t="s">
        <v>71</v>
      </c>
      <c r="AE1027" s="217" t="s">
        <v>72</v>
      </c>
      <c r="AF1027" s="9"/>
      <c r="AG1027" s="29"/>
      <c r="AH1027" s="29"/>
      <c r="AI1027" s="29"/>
      <c r="AJ1027" s="29"/>
    </row>
    <row r="1028" spans="2:36" ht="18.649999999999999" customHeight="1" thickTop="1" thickBot="1">
      <c r="D1028" s="24">
        <v>0</v>
      </c>
      <c r="E1028" s="28">
        <v>0</v>
      </c>
      <c r="F1028" s="26">
        <v>1</v>
      </c>
      <c r="G1028" s="27">
        <v>0</v>
      </c>
      <c r="I1028" s="24">
        <v>0</v>
      </c>
      <c r="J1028" s="28">
        <f t="shared" ref="J1028" si="3484">IF(0=(1-$J$8*$K$8*$B1025^2),0,-1*(1-$J$8*$K$8*$B1025^2)/($B1025*$K$8))</f>
        <v>-0.34963640546769492</v>
      </c>
      <c r="K1028" s="26">
        <v>1</v>
      </c>
      <c r="L1028" s="27">
        <v>0</v>
      </c>
      <c r="N1028" s="24">
        <f t="shared" ref="N1028" si="3485">D1028*I1025+F1028*I1028-E1028*J1025-G1028*J1028</f>
        <v>0</v>
      </c>
      <c r="O1028" s="28">
        <f t="shared" ref="O1028" si="3486">(D1028*J1025+E1028*I1025+F1028*J1028+G1028*I1028)</f>
        <v>-0.34963640546769492</v>
      </c>
      <c r="P1028" s="26">
        <f t="shared" ref="P1028" si="3487">D1028*K1025+F1028*K1028-E1028*L1025-G1028*L1028</f>
        <v>1</v>
      </c>
      <c r="Q1028" s="27">
        <f t="shared" ref="Q1028" si="3488">(D1028*L1025+E1028*K1025+F1028*L1028+G1028*K1028)</f>
        <v>0</v>
      </c>
      <c r="S1028" s="24">
        <v>0</v>
      </c>
      <c r="T1028" s="28">
        <v>0</v>
      </c>
      <c r="U1028" s="26">
        <v>1</v>
      </c>
      <c r="V1028" s="27">
        <v>0</v>
      </c>
      <c r="X1028" s="24">
        <f t="shared" ref="X1028" si="3489">N1028*S1025+P1028*S1028-O1028*T1025-Q1028*T1028</f>
        <v>0</v>
      </c>
      <c r="Y1028" s="28">
        <f t="shared" ref="Y1028" si="3490">(N1028*T1025+O1028*S1025+P1028*T1028+Q1028*S1028)</f>
        <v>-0.34963640546769492</v>
      </c>
      <c r="Z1028" s="26">
        <f t="shared" ref="Z1028" si="3491">N1028*U1025+P1028*U1028-O1028*V1025-Q1028*V1028</f>
        <v>-1.4717950989724859</v>
      </c>
      <c r="AA1028" s="27">
        <f t="shared" ref="AA1028" si="3492">(N1028*V1025+O1028*U1025+P1028*V1028+Q1028*U1028)</f>
        <v>0</v>
      </c>
      <c r="AB1028" s="8"/>
      <c r="AC1028" s="39">
        <f t="shared" ref="AC1028" si="3493">(180/PI())*ATAN(-1*(($X$8*Y1025+AA1025+$X$8*Y1028+AA1028)/($X$8*X1025+Z1025+$X$8*X1028+Z1028)))</f>
        <v>45.407615060657903</v>
      </c>
      <c r="AE1028" s="218">
        <f t="shared" ref="AE1028" si="3494">20*LOG(((($X$8*X1025+Z1025-$X$8*Y1028-Z1028)^2+($X$8*Y1025+AA1025-$X$8*Y1028-AA1028)^2)/(($X$8*X1025+Z1025+$X$8*X1028+Z1028)^2+($X$8*Y1025+AA1025+$X$8*Y1028+AA1028)^2))^0.5)</f>
        <v>-1.0823014247145191</v>
      </c>
      <c r="AF1028" s="9"/>
      <c r="AG1028" s="29"/>
      <c r="AH1028" s="29"/>
      <c r="AI1028" s="29"/>
      <c r="AJ1028" s="29"/>
    </row>
    <row r="1029" spans="2:36" ht="18.649999999999999" customHeight="1">
      <c r="AE1029" s="33"/>
    </row>
    <row r="1030" spans="2:36" ht="18.649999999999999" customHeight="1" thickBot="1">
      <c r="E1030" s="21" t="s">
        <v>0</v>
      </c>
      <c r="J1030" s="21" t="s">
        <v>1</v>
      </c>
      <c r="O1030" s="21" t="s">
        <v>2</v>
      </c>
      <c r="T1030" s="21" t="s">
        <v>3</v>
      </c>
      <c r="Y1030" s="21" t="s">
        <v>4</v>
      </c>
    </row>
    <row r="1031" spans="2:36" ht="18.649999999999999" customHeight="1" thickBot="1">
      <c r="B1031" s="20"/>
      <c r="D1031" s="235" t="s">
        <v>6</v>
      </c>
      <c r="E1031" s="236"/>
      <c r="F1031" s="237" t="s">
        <v>7</v>
      </c>
      <c r="G1031" s="238"/>
      <c r="I1031" s="235" t="s">
        <v>8</v>
      </c>
      <c r="J1031" s="236"/>
      <c r="K1031" s="237" t="s">
        <v>9</v>
      </c>
      <c r="L1031" s="238"/>
      <c r="N1031" s="235" t="s">
        <v>10</v>
      </c>
      <c r="O1031" s="236"/>
      <c r="P1031" s="237" t="s">
        <v>11</v>
      </c>
      <c r="Q1031" s="238"/>
      <c r="S1031" s="235" t="s">
        <v>6</v>
      </c>
      <c r="T1031" s="236"/>
      <c r="U1031" s="237" t="s">
        <v>7</v>
      </c>
      <c r="V1031" s="238"/>
      <c r="X1031" s="235" t="s">
        <v>10</v>
      </c>
      <c r="Y1031" s="236"/>
      <c r="Z1031" s="237" t="s">
        <v>11</v>
      </c>
      <c r="AA1031" s="238"/>
      <c r="AB1031" s="4"/>
      <c r="AC1031" s="212" t="s">
        <v>70</v>
      </c>
      <c r="AE1031" s="213" t="s">
        <v>37</v>
      </c>
      <c r="AF1031" s="9"/>
      <c r="AG1031" s="29"/>
      <c r="AH1031" s="29"/>
      <c r="AI1031" s="29"/>
      <c r="AJ1031" s="29"/>
    </row>
    <row r="1032" spans="2:36" ht="18.649999999999999" customHeight="1" thickTop="1" thickBot="1">
      <c r="B1032" s="40">
        <f t="shared" ref="B1032" si="3495">B1025+$E$5</f>
        <v>0.97199999999999209</v>
      </c>
      <c r="D1032" s="24">
        <v>1</v>
      </c>
      <c r="E1032" s="25">
        <v>0</v>
      </c>
      <c r="F1032" s="26">
        <v>0</v>
      </c>
      <c r="G1032" s="27">
        <f t="shared" ref="G1032" si="3496">-1/($E$8*$B1032)</f>
        <v>-7.065979288201568</v>
      </c>
      <c r="I1032" s="24">
        <v>1</v>
      </c>
      <c r="J1032" s="28">
        <v>0</v>
      </c>
      <c r="K1032" s="26">
        <v>0</v>
      </c>
      <c r="L1032" s="27">
        <v>0</v>
      </c>
      <c r="N1032" s="24">
        <f t="shared" ref="N1032" si="3497">D1032*I1032+F1032*I1035-E1032*J1032-G1032*J1035</f>
        <v>-1.4631422539137242</v>
      </c>
      <c r="O1032" s="28">
        <f t="shared" ref="O1032" si="3498">(D1032*J1032+E1032*I1032+F1032*J1035+G1032*I1035)</f>
        <v>0</v>
      </c>
      <c r="P1032" s="26">
        <f t="shared" ref="P1032" si="3499">D1032*K1032+F1032*K1035-E1032*L1032-G1032*L1035</f>
        <v>0</v>
      </c>
      <c r="Q1032" s="27">
        <f t="shared" ref="Q1032" si="3500">(D1032*L1032+E1032*K1032+F1032*L1035+G1032*K1035)</f>
        <v>-7.065979288201568</v>
      </c>
      <c r="S1032" s="24">
        <v>1</v>
      </c>
      <c r="T1032" s="25">
        <v>0</v>
      </c>
      <c r="U1032" s="26">
        <v>0</v>
      </c>
      <c r="V1032" s="27">
        <f t="shared" ref="V1032" si="3501">-1/($T$8*$B1032)</f>
        <v>-7.065979288201568</v>
      </c>
      <c r="X1032" s="24">
        <f t="shared" ref="X1032" si="3502">N1032*S1032+P1032*S1035-O1032*T1032-Q1032*T1035</f>
        <v>-1.4631422539137242</v>
      </c>
      <c r="Y1032" s="28">
        <f t="shared" ref="Y1032" si="3503">(N1032*T1032+O1032*S1032+P1032*T1035+Q1032*S1035)</f>
        <v>0</v>
      </c>
      <c r="Z1032" s="26">
        <f t="shared" ref="Z1032" si="3504">N1032*U1032+P1032*U1035-O1032*V1032-Q1032*V1035</f>
        <v>0</v>
      </c>
      <c r="AA1032" s="27">
        <f t="shared" ref="AA1032" si="3505">(N1032*V1032+O1032*U1032+P1032*V1035+Q1032*U1035)</f>
        <v>3.2725535736453661</v>
      </c>
      <c r="AB1032" s="8"/>
      <c r="AC1032" s="214">
        <f t="shared" ref="AC1032" si="3506">20*LOG((2*$X$8)/(($X$8*X1032+Z1032+$Z$8*X1035+Z1035)^2+($X$8*Y1032+AA1032+$X$8*Y1035+AA1035)^2)^0.5)</f>
        <v>-6.3125838381815189</v>
      </c>
      <c r="AE1032" s="215">
        <f t="shared" ref="AE1032" si="3507">((X1032^2+Y1032^2)/(X1035^2+Y1035^2))^0.5</f>
        <v>4.1972942672798874</v>
      </c>
      <c r="AF1032" s="9"/>
      <c r="AG1032" s="29"/>
      <c r="AH1032" s="29"/>
      <c r="AI1032" s="29"/>
      <c r="AJ1032" s="29"/>
    </row>
    <row r="1033" spans="2:36" ht="18.649999999999999" customHeight="1" thickBot="1">
      <c r="D1033" s="30"/>
      <c r="G1033" s="31"/>
      <c r="I1033" s="30"/>
      <c r="K1033" s="239" t="s">
        <v>15</v>
      </c>
      <c r="L1033" s="240"/>
      <c r="N1033" s="30"/>
      <c r="P1033" s="239" t="s">
        <v>17</v>
      </c>
      <c r="Q1033" s="240"/>
      <c r="S1033" s="30"/>
      <c r="V1033" s="31"/>
      <c r="X1033" s="30"/>
      <c r="AA1033" s="31"/>
      <c r="AE1033" s="216"/>
      <c r="AF1033" s="9"/>
      <c r="AG1033" s="29"/>
      <c r="AH1033" s="29"/>
      <c r="AI1033" s="29"/>
      <c r="AJ1033" s="29"/>
    </row>
    <row r="1034" spans="2:36" ht="18.649999999999999" customHeight="1" thickBot="1">
      <c r="D1034" s="235" t="s">
        <v>12</v>
      </c>
      <c r="E1034" s="236"/>
      <c r="F1034" s="237" t="s">
        <v>13</v>
      </c>
      <c r="G1034" s="238"/>
      <c r="I1034" s="235" t="s">
        <v>14</v>
      </c>
      <c r="J1034" s="236"/>
      <c r="K1034" s="241"/>
      <c r="L1034" s="242"/>
      <c r="N1034" s="235" t="s">
        <v>16</v>
      </c>
      <c r="O1034" s="236"/>
      <c r="P1034" s="241"/>
      <c r="Q1034" s="242"/>
      <c r="S1034" s="235" t="s">
        <v>12</v>
      </c>
      <c r="T1034" s="236"/>
      <c r="U1034" s="237" t="s">
        <v>13</v>
      </c>
      <c r="V1034" s="238"/>
      <c r="X1034" s="235" t="s">
        <v>16</v>
      </c>
      <c r="Y1034" s="236"/>
      <c r="Z1034" s="237" t="s">
        <v>17</v>
      </c>
      <c r="AA1034" s="238"/>
      <c r="AB1034" s="4"/>
      <c r="AC1034" s="37" t="s">
        <v>71</v>
      </c>
      <c r="AE1034" s="217" t="s">
        <v>72</v>
      </c>
      <c r="AF1034" s="9"/>
      <c r="AG1034" s="29"/>
      <c r="AH1034" s="29"/>
      <c r="AI1034" s="29"/>
      <c r="AJ1034" s="29"/>
    </row>
    <row r="1035" spans="2:36" ht="18.649999999999999" customHeight="1" thickTop="1" thickBot="1">
      <c r="D1035" s="24">
        <v>0</v>
      </c>
      <c r="E1035" s="28">
        <v>0</v>
      </c>
      <c r="F1035" s="26">
        <v>1</v>
      </c>
      <c r="G1035" s="27">
        <v>0</v>
      </c>
      <c r="I1035" s="24">
        <v>0</v>
      </c>
      <c r="J1035" s="28">
        <f t="shared" ref="J1035" si="3508">IF(0=(1-$J$8*$K$8*$B1032^2),0,-1*(1-$J$8*$K$8*$B1032^2)/($B1032*$K$8))</f>
        <v>-0.34859177382907991</v>
      </c>
      <c r="K1035" s="26">
        <v>1</v>
      </c>
      <c r="L1035" s="27">
        <v>0</v>
      </c>
      <c r="N1035" s="24">
        <f t="shared" ref="N1035" si="3509">D1035*I1032+F1035*I1035-E1035*J1032-G1035*J1035</f>
        <v>0</v>
      </c>
      <c r="O1035" s="28">
        <f t="shared" ref="O1035" si="3510">(D1035*J1032+E1035*I1032+F1035*J1035+G1035*I1035)</f>
        <v>-0.34859177382907991</v>
      </c>
      <c r="P1035" s="26">
        <f t="shared" ref="P1035" si="3511">D1035*K1032+F1035*K1035-E1035*L1032-G1035*L1035</f>
        <v>1</v>
      </c>
      <c r="Q1035" s="27">
        <f t="shared" ref="Q1035" si="3512">(D1035*L1032+E1035*K1032+F1035*L1035+G1035*K1035)</f>
        <v>0</v>
      </c>
      <c r="S1035" s="24">
        <v>0</v>
      </c>
      <c r="T1035" s="28">
        <v>0</v>
      </c>
      <c r="U1035" s="26">
        <v>1</v>
      </c>
      <c r="V1035" s="27">
        <v>0</v>
      </c>
      <c r="X1035" s="24">
        <f t="shared" ref="X1035" si="3513">N1035*S1032+P1035*S1035-O1035*T1032-Q1035*T1035</f>
        <v>0</v>
      </c>
      <c r="Y1035" s="28">
        <f t="shared" ref="Y1035" si="3514">(N1035*T1032+O1035*S1032+P1035*T1035+Q1035*S1035)</f>
        <v>-0.34859177382907991</v>
      </c>
      <c r="Z1035" s="26">
        <f t="shared" ref="Z1035" si="3515">N1035*U1032+P1035*U1035-O1035*V1032-Q1035*V1035</f>
        <v>-1.4631422539137242</v>
      </c>
      <c r="AA1035" s="27">
        <f t="shared" ref="AA1035" si="3516">(N1035*V1032+O1035*U1032+P1035*V1035+Q1035*U1035)</f>
        <v>0</v>
      </c>
      <c r="AB1035" s="8"/>
      <c r="AC1035" s="39">
        <f t="shared" ref="AC1035" si="3517">(180/PI())*ATAN(-1*(($X$8*Y1032+AA1032+$X$8*Y1035+AA1035)/($X$8*X1032+Z1032+$X$8*X1035+Z1035)))</f>
        <v>44.977252007507047</v>
      </c>
      <c r="AE1035" s="218">
        <f t="shared" ref="AE1035" si="3518">20*LOG(((($X$8*X1032+Z1032-$X$8*Y1035-Z1035)^2+($X$8*Y1032+AA1032-$X$8*Y1035-AA1035)^2)/(($X$8*X1032+Z1032+$X$8*X1035+Z1035)^2+($X$8*Y1032+AA1032+$X$8*Y1035+AA1035)^2))^0.5)</f>
        <v>-1.1162035825996994</v>
      </c>
      <c r="AF1035" s="9"/>
      <c r="AG1035" s="29"/>
      <c r="AH1035" s="29"/>
      <c r="AI1035" s="29"/>
      <c r="AJ1035" s="29"/>
    </row>
    <row r="1036" spans="2:36" ht="18.649999999999999" customHeight="1">
      <c r="AE1036" s="33"/>
    </row>
    <row r="1037" spans="2:36" ht="18.649999999999999" customHeight="1" thickBot="1">
      <c r="E1037" s="21" t="s">
        <v>0</v>
      </c>
      <c r="J1037" s="21" t="s">
        <v>1</v>
      </c>
      <c r="O1037" s="21" t="s">
        <v>2</v>
      </c>
      <c r="T1037" s="21" t="s">
        <v>3</v>
      </c>
      <c r="Y1037" s="21" t="s">
        <v>4</v>
      </c>
    </row>
    <row r="1038" spans="2:36" ht="18.649999999999999" customHeight="1" thickBot="1">
      <c r="B1038" s="20"/>
      <c r="D1038" s="235" t="s">
        <v>6</v>
      </c>
      <c r="E1038" s="236"/>
      <c r="F1038" s="237" t="s">
        <v>7</v>
      </c>
      <c r="G1038" s="238"/>
      <c r="I1038" s="235" t="s">
        <v>8</v>
      </c>
      <c r="J1038" s="236"/>
      <c r="K1038" s="237" t="s">
        <v>9</v>
      </c>
      <c r="L1038" s="238"/>
      <c r="N1038" s="235" t="s">
        <v>10</v>
      </c>
      <c r="O1038" s="236"/>
      <c r="P1038" s="237" t="s">
        <v>11</v>
      </c>
      <c r="Q1038" s="238"/>
      <c r="S1038" s="235" t="s">
        <v>6</v>
      </c>
      <c r="T1038" s="236"/>
      <c r="U1038" s="237" t="s">
        <v>7</v>
      </c>
      <c r="V1038" s="238"/>
      <c r="X1038" s="235" t="s">
        <v>10</v>
      </c>
      <c r="Y1038" s="236"/>
      <c r="Z1038" s="237" t="s">
        <v>11</v>
      </c>
      <c r="AA1038" s="238"/>
      <c r="AB1038" s="4"/>
      <c r="AC1038" s="212" t="s">
        <v>70</v>
      </c>
      <c r="AE1038" s="213" t="s">
        <v>37</v>
      </c>
      <c r="AF1038" s="9"/>
      <c r="AG1038" s="29"/>
      <c r="AH1038" s="29"/>
      <c r="AI1038" s="29"/>
      <c r="AJ1038" s="29"/>
    </row>
    <row r="1039" spans="2:36" ht="18.649999999999999" customHeight="1" thickTop="1" thickBot="1">
      <c r="B1039" s="40">
        <f t="shared" ref="B1039" si="3519">B1032+$E$5</f>
        <v>0.97249999999999204</v>
      </c>
      <c r="D1039" s="24">
        <v>1</v>
      </c>
      <c r="E1039" s="25">
        <v>0</v>
      </c>
      <c r="F1039" s="26">
        <v>0</v>
      </c>
      <c r="G1039" s="27">
        <f t="shared" ref="G1039" si="3520">-1/($E$8*$B1039)</f>
        <v>-7.0623463939659894</v>
      </c>
      <c r="I1039" s="24">
        <v>1</v>
      </c>
      <c r="J1039" s="28">
        <v>0</v>
      </c>
      <c r="K1039" s="26">
        <v>0</v>
      </c>
      <c r="L1039" s="27">
        <v>0</v>
      </c>
      <c r="N1039" s="24">
        <f t="shared" ref="N1039" si="3521">D1039*I1039+F1039*I1042-E1039*J1039-G1039*J1042</f>
        <v>-1.4545027517143243</v>
      </c>
      <c r="O1039" s="28">
        <f t="shared" ref="O1039" si="3522">(D1039*J1039+E1039*I1039+F1039*J1042+G1039*I1042)</f>
        <v>0</v>
      </c>
      <c r="P1039" s="26">
        <f t="shared" ref="P1039" si="3523">D1039*K1039+F1039*K1042-E1039*L1039-G1039*L1042</f>
        <v>0</v>
      </c>
      <c r="Q1039" s="27">
        <f t="shared" ref="Q1039" si="3524">(D1039*L1039+E1039*K1039+F1039*L1042+G1039*K1042)</f>
        <v>-7.0623463939659894</v>
      </c>
      <c r="S1039" s="24">
        <v>1</v>
      </c>
      <c r="T1039" s="25">
        <v>0</v>
      </c>
      <c r="U1039" s="26">
        <v>0</v>
      </c>
      <c r="V1039" s="27">
        <f t="shared" ref="V1039" si="3525">-1/($T$8*$B1039)</f>
        <v>-7.0623463939659894</v>
      </c>
      <c r="X1039" s="24">
        <f t="shared" ref="X1039" si="3526">N1039*S1039+P1039*S1042-O1039*T1039-Q1039*T1042</f>
        <v>-1.4545027517143243</v>
      </c>
      <c r="Y1039" s="28">
        <f t="shared" ref="Y1039" si="3527">(N1039*T1039+O1039*S1039+P1039*T1042+Q1039*S1042)</f>
        <v>0</v>
      </c>
      <c r="Z1039" s="26">
        <f t="shared" ref="Z1039" si="3528">N1039*U1039+P1039*U1042-O1039*V1039-Q1039*V1042</f>
        <v>0</v>
      </c>
      <c r="AA1039" s="27">
        <f t="shared" ref="AA1039" si="3529">(N1039*V1039+O1039*U1039+P1039*V1042+Q1039*U1042)</f>
        <v>3.2098558696172779</v>
      </c>
      <c r="AB1039" s="8"/>
      <c r="AC1039" s="214">
        <f t="shared" ref="AC1039" si="3530">20*LOG((2*$X$8)/(($X$8*X1039+Z1039+$Z$8*X1042+Z1042)^2+($X$8*Y1039+AA1039+$X$8*Y1042+AA1042)^2)^0.5)</f>
        <v>-6.194877921851706</v>
      </c>
      <c r="AE1039" s="215">
        <f t="shared" ref="AE1039" si="3531">((X1039^2+Y1039^2)/(X1042^2+Y1042^2))^0.5</f>
        <v>4.1850441016652935</v>
      </c>
      <c r="AF1039" s="9"/>
      <c r="AG1039" s="29"/>
      <c r="AH1039" s="29"/>
      <c r="AI1039" s="29"/>
      <c r="AJ1039" s="29"/>
    </row>
    <row r="1040" spans="2:36" ht="18.649999999999999" customHeight="1" thickBot="1">
      <c r="D1040" s="30"/>
      <c r="G1040" s="31"/>
      <c r="I1040" s="30"/>
      <c r="K1040" s="239" t="s">
        <v>15</v>
      </c>
      <c r="L1040" s="240"/>
      <c r="N1040" s="30"/>
      <c r="P1040" s="239" t="s">
        <v>17</v>
      </c>
      <c r="Q1040" s="240"/>
      <c r="S1040" s="30"/>
      <c r="V1040" s="31"/>
      <c r="X1040" s="30"/>
      <c r="AA1040" s="31"/>
      <c r="AE1040" s="216"/>
      <c r="AF1040" s="9"/>
      <c r="AG1040" s="29"/>
      <c r="AH1040" s="29"/>
      <c r="AI1040" s="29"/>
      <c r="AJ1040" s="29"/>
    </row>
    <row r="1041" spans="2:36" ht="18.649999999999999" customHeight="1" thickBot="1">
      <c r="D1041" s="235" t="s">
        <v>12</v>
      </c>
      <c r="E1041" s="236"/>
      <c r="F1041" s="237" t="s">
        <v>13</v>
      </c>
      <c r="G1041" s="238"/>
      <c r="I1041" s="235" t="s">
        <v>14</v>
      </c>
      <c r="J1041" s="236"/>
      <c r="K1041" s="241"/>
      <c r="L1041" s="242"/>
      <c r="N1041" s="235" t="s">
        <v>16</v>
      </c>
      <c r="O1041" s="236"/>
      <c r="P1041" s="241"/>
      <c r="Q1041" s="242"/>
      <c r="S1041" s="235" t="s">
        <v>12</v>
      </c>
      <c r="T1041" s="236"/>
      <c r="U1041" s="237" t="s">
        <v>13</v>
      </c>
      <c r="V1041" s="238"/>
      <c r="X1041" s="235" t="s">
        <v>16</v>
      </c>
      <c r="Y1041" s="236"/>
      <c r="Z1041" s="237" t="s">
        <v>17</v>
      </c>
      <c r="AA1041" s="238"/>
      <c r="AB1041" s="4"/>
      <c r="AC1041" s="37" t="s">
        <v>71</v>
      </c>
      <c r="AE1041" s="217" t="s">
        <v>72</v>
      </c>
      <c r="AF1041" s="9"/>
      <c r="AG1041" s="29"/>
      <c r="AH1041" s="29"/>
      <c r="AI1041" s="29"/>
      <c r="AJ1041" s="29"/>
    </row>
    <row r="1042" spans="2:36" ht="18.649999999999999" customHeight="1" thickTop="1" thickBot="1">
      <c r="D1042" s="24">
        <v>0</v>
      </c>
      <c r="E1042" s="28">
        <v>0</v>
      </c>
      <c r="F1042" s="26">
        <v>1</v>
      </c>
      <c r="G1042" s="27">
        <v>0</v>
      </c>
      <c r="I1042" s="24">
        <v>0</v>
      </c>
      <c r="J1042" s="28">
        <f t="shared" ref="J1042" si="3532">IF(0=(1-$J$8*$K$8*$B1039^2),0,-1*(1-$J$8*$K$8*$B1039^2)/($B1039*$K$8))</f>
        <v>-0.34754777163173861</v>
      </c>
      <c r="K1042" s="26">
        <v>1</v>
      </c>
      <c r="L1042" s="27">
        <v>0</v>
      </c>
      <c r="N1042" s="24">
        <f t="shared" ref="N1042" si="3533">D1042*I1039+F1042*I1042-E1042*J1039-G1042*J1042</f>
        <v>0</v>
      </c>
      <c r="O1042" s="28">
        <f t="shared" ref="O1042" si="3534">(D1042*J1039+E1042*I1039+F1042*J1042+G1042*I1042)</f>
        <v>-0.34754777163173861</v>
      </c>
      <c r="P1042" s="26">
        <f t="shared" ref="P1042" si="3535">D1042*K1039+F1042*K1042-E1042*L1039-G1042*L1042</f>
        <v>1</v>
      </c>
      <c r="Q1042" s="27">
        <f t="shared" ref="Q1042" si="3536">(D1042*L1039+E1042*K1039+F1042*L1042+G1042*K1042)</f>
        <v>0</v>
      </c>
      <c r="S1042" s="24">
        <v>0</v>
      </c>
      <c r="T1042" s="28">
        <v>0</v>
      </c>
      <c r="U1042" s="26">
        <v>1</v>
      </c>
      <c r="V1042" s="27">
        <v>0</v>
      </c>
      <c r="X1042" s="24">
        <f t="shared" ref="X1042" si="3537">N1042*S1039+P1042*S1042-O1042*T1039-Q1042*T1042</f>
        <v>0</v>
      </c>
      <c r="Y1042" s="28">
        <f t="shared" ref="Y1042" si="3538">(N1042*T1039+O1042*S1039+P1042*T1042+Q1042*S1042)</f>
        <v>-0.34754777163173861</v>
      </c>
      <c r="Z1042" s="26">
        <f t="shared" ref="Z1042" si="3539">N1042*U1039+P1042*U1042-O1042*V1039-Q1042*V1042</f>
        <v>-1.4545027517143243</v>
      </c>
      <c r="AA1042" s="27">
        <f t="shared" ref="AA1042" si="3540">(N1042*V1039+O1042*U1039+P1042*V1042+Q1042*U1042)</f>
        <v>0</v>
      </c>
      <c r="AB1042" s="8"/>
      <c r="AC1042" s="39">
        <f t="shared" ref="AC1042" si="3541">(180/PI())*ATAN(-1*(($X$8*Y1039+AA1039+$X$8*Y1042+AA1042)/($X$8*X1039+Z1039+$X$8*X1042+Z1042)))</f>
        <v>44.536413017161209</v>
      </c>
      <c r="AE1042" s="218">
        <f t="shared" ref="AE1042" si="3542">20*LOG(((($X$8*X1039+Z1039-$X$8*Y1042-Z1042)^2+($X$8*Y1039+AA1039-$X$8*Y1042-AA1042)^2)/(($X$8*X1039+Z1039+$X$8*X1042+Z1042)^2+($X$8*Y1039+AA1039+$X$8*Y1042+AA1042)^2))^0.5)</f>
        <v>-1.1515593567219988</v>
      </c>
      <c r="AF1042" s="9"/>
      <c r="AG1042" s="29"/>
      <c r="AH1042" s="29"/>
      <c r="AI1042" s="29"/>
      <c r="AJ1042" s="29"/>
    </row>
    <row r="1043" spans="2:36" ht="18.649999999999999" customHeight="1">
      <c r="AE1043" s="33"/>
    </row>
    <row r="1044" spans="2:36" ht="18.649999999999999" customHeight="1" thickBot="1">
      <c r="E1044" s="21" t="s">
        <v>0</v>
      </c>
      <c r="J1044" s="21" t="s">
        <v>1</v>
      </c>
      <c r="O1044" s="21" t="s">
        <v>2</v>
      </c>
      <c r="T1044" s="21" t="s">
        <v>3</v>
      </c>
      <c r="Y1044" s="21" t="s">
        <v>4</v>
      </c>
    </row>
    <row r="1045" spans="2:36" ht="18.649999999999999" customHeight="1" thickBot="1">
      <c r="B1045" s="20"/>
      <c r="D1045" s="235" t="s">
        <v>6</v>
      </c>
      <c r="E1045" s="236"/>
      <c r="F1045" s="237" t="s">
        <v>7</v>
      </c>
      <c r="G1045" s="238"/>
      <c r="I1045" s="235" t="s">
        <v>8</v>
      </c>
      <c r="J1045" s="236"/>
      <c r="K1045" s="237" t="s">
        <v>9</v>
      </c>
      <c r="L1045" s="238"/>
      <c r="N1045" s="235" t="s">
        <v>10</v>
      </c>
      <c r="O1045" s="236"/>
      <c r="P1045" s="237" t="s">
        <v>11</v>
      </c>
      <c r="Q1045" s="238"/>
      <c r="S1045" s="235" t="s">
        <v>6</v>
      </c>
      <c r="T1045" s="236"/>
      <c r="U1045" s="237" t="s">
        <v>7</v>
      </c>
      <c r="V1045" s="238"/>
      <c r="X1045" s="235" t="s">
        <v>10</v>
      </c>
      <c r="Y1045" s="236"/>
      <c r="Z1045" s="237" t="s">
        <v>11</v>
      </c>
      <c r="AA1045" s="238"/>
      <c r="AB1045" s="4"/>
      <c r="AC1045" s="212" t="s">
        <v>70</v>
      </c>
      <c r="AE1045" s="213" t="s">
        <v>37</v>
      </c>
      <c r="AF1045" s="9"/>
      <c r="AG1045" s="29"/>
      <c r="AH1045" s="29"/>
      <c r="AI1045" s="29"/>
      <c r="AJ1045" s="29"/>
    </row>
    <row r="1046" spans="2:36" ht="18.649999999999999" customHeight="1" thickTop="1" thickBot="1">
      <c r="B1046" s="40">
        <f t="shared" ref="B1046" si="3543">B1039+$E$5</f>
        <v>0.97299999999999198</v>
      </c>
      <c r="D1046" s="24">
        <v>1</v>
      </c>
      <c r="E1046" s="25">
        <v>0</v>
      </c>
      <c r="F1046" s="26">
        <v>0</v>
      </c>
      <c r="G1046" s="27">
        <f t="shared" ref="G1046" si="3544">-1/($E$8*$B1046)</f>
        <v>-7.0587172334346597</v>
      </c>
      <c r="I1046" s="24">
        <v>1</v>
      </c>
      <c r="J1046" s="28">
        <v>0</v>
      </c>
      <c r="K1046" s="26">
        <v>0</v>
      </c>
      <c r="L1046" s="27">
        <v>0</v>
      </c>
      <c r="N1046" s="24">
        <f t="shared" ref="N1046" si="3545">D1046*I1046+F1046*I1049-E1046*J1046-G1046*J1049</f>
        <v>-1.4458765649551069</v>
      </c>
      <c r="O1046" s="28">
        <f t="shared" ref="O1046" si="3546">(D1046*J1046+E1046*I1046+F1046*J1049+G1046*I1049)</f>
        <v>0</v>
      </c>
      <c r="P1046" s="26">
        <f t="shared" ref="P1046" si="3547">D1046*K1046+F1046*K1049-E1046*L1046-G1046*L1049</f>
        <v>0</v>
      </c>
      <c r="Q1046" s="27">
        <f t="shared" ref="Q1046" si="3548">(D1046*L1046+E1046*K1046+F1046*L1049+G1046*K1049)</f>
        <v>-7.0587172334346597</v>
      </c>
      <c r="S1046" s="24">
        <v>1</v>
      </c>
      <c r="T1046" s="25">
        <v>0</v>
      </c>
      <c r="U1046" s="26">
        <v>0</v>
      </c>
      <c r="V1046" s="27">
        <f t="shared" ref="V1046" si="3549">-1/($T$8*$B1046)</f>
        <v>-7.0587172334346597</v>
      </c>
      <c r="X1046" s="24">
        <f t="shared" ref="X1046" si="3550">N1046*S1046+P1046*S1049-O1046*T1046-Q1046*T1049</f>
        <v>-1.4458765649551069</v>
      </c>
      <c r="Y1046" s="28">
        <f t="shared" ref="Y1046" si="3551">(N1046*T1046+O1046*S1046+P1046*T1049+Q1046*S1049)</f>
        <v>0</v>
      </c>
      <c r="Z1046" s="26">
        <f t="shared" ref="Z1046" si="3552">N1046*U1046+P1046*U1049-O1046*V1046-Q1046*V1049</f>
        <v>0</v>
      </c>
      <c r="AA1046" s="27">
        <f t="shared" ref="AA1046" si="3553">(N1046*V1046+O1046*U1046+P1046*V1049+Q1046*U1049)</f>
        <v>3.1473165930332616</v>
      </c>
      <c r="AB1046" s="8"/>
      <c r="AC1046" s="214">
        <f t="shared" ref="AC1046" si="3554">20*LOG((2*$X$8)/(($X$8*X1046+Z1046+$Z$8*X1049+Z1049)^2+($X$8*Y1046+AA1046+$X$8*Y1049+AA1049)^2)^0.5)</f>
        <v>-6.0763688258666759</v>
      </c>
      <c r="AE1046" s="215">
        <f t="shared" ref="AE1046" si="3555">((X1046^2+Y1046^2)/(X1049^2+Y1049^2))^0.5</f>
        <v>4.1727509771758449</v>
      </c>
      <c r="AF1046" s="9"/>
      <c r="AG1046" s="29"/>
      <c r="AH1046" s="29"/>
      <c r="AI1046" s="29"/>
      <c r="AJ1046" s="29"/>
    </row>
    <row r="1047" spans="2:36" ht="18.649999999999999" customHeight="1" thickBot="1">
      <c r="D1047" s="30"/>
      <c r="G1047" s="31"/>
      <c r="I1047" s="30"/>
      <c r="K1047" s="239" t="s">
        <v>15</v>
      </c>
      <c r="L1047" s="240"/>
      <c r="N1047" s="30"/>
      <c r="P1047" s="239" t="s">
        <v>17</v>
      </c>
      <c r="Q1047" s="240"/>
      <c r="S1047" s="30"/>
      <c r="V1047" s="31"/>
      <c r="X1047" s="30"/>
      <c r="AA1047" s="31"/>
      <c r="AE1047" s="216"/>
      <c r="AF1047" s="9"/>
      <c r="AG1047" s="29"/>
      <c r="AH1047" s="29"/>
      <c r="AI1047" s="29"/>
      <c r="AJ1047" s="29"/>
    </row>
    <row r="1048" spans="2:36" ht="18.649999999999999" customHeight="1" thickBot="1">
      <c r="D1048" s="235" t="s">
        <v>12</v>
      </c>
      <c r="E1048" s="236"/>
      <c r="F1048" s="237" t="s">
        <v>13</v>
      </c>
      <c r="G1048" s="238"/>
      <c r="I1048" s="235" t="s">
        <v>14</v>
      </c>
      <c r="J1048" s="236"/>
      <c r="K1048" s="241"/>
      <c r="L1048" s="242"/>
      <c r="N1048" s="235" t="s">
        <v>16</v>
      </c>
      <c r="O1048" s="236"/>
      <c r="P1048" s="241"/>
      <c r="Q1048" s="242"/>
      <c r="S1048" s="235" t="s">
        <v>12</v>
      </c>
      <c r="T1048" s="236"/>
      <c r="U1048" s="237" t="s">
        <v>13</v>
      </c>
      <c r="V1048" s="238"/>
      <c r="X1048" s="235" t="s">
        <v>16</v>
      </c>
      <c r="Y1048" s="236"/>
      <c r="Z1048" s="237" t="s">
        <v>17</v>
      </c>
      <c r="AA1048" s="238"/>
      <c r="AB1048" s="4"/>
      <c r="AC1048" s="37" t="s">
        <v>71</v>
      </c>
      <c r="AE1048" s="217" t="s">
        <v>72</v>
      </c>
      <c r="AF1048" s="9"/>
      <c r="AG1048" s="29"/>
      <c r="AH1048" s="29"/>
      <c r="AI1048" s="29"/>
      <c r="AJ1048" s="29"/>
    </row>
    <row r="1049" spans="2:36" ht="18.649999999999999" customHeight="1" thickTop="1" thickBot="1">
      <c r="D1049" s="24">
        <v>0</v>
      </c>
      <c r="E1049" s="28">
        <v>0</v>
      </c>
      <c r="F1049" s="26">
        <v>1</v>
      </c>
      <c r="G1049" s="27">
        <v>0</v>
      </c>
      <c r="I1049" s="24">
        <v>0</v>
      </c>
      <c r="J1049" s="28">
        <f t="shared" ref="J1049" si="3556">IF(0=(1-$J$8*$K$8*$B1046^2),0,-1*(1-$J$8*$K$8*$B1046^2)/($B1046*$K$8))</f>
        <v>-0.34650439790530924</v>
      </c>
      <c r="K1049" s="26">
        <v>1</v>
      </c>
      <c r="L1049" s="27">
        <v>0</v>
      </c>
      <c r="N1049" s="24">
        <f t="shared" ref="N1049" si="3557">D1049*I1046+F1049*I1049-E1049*J1046-G1049*J1049</f>
        <v>0</v>
      </c>
      <c r="O1049" s="28">
        <f t="shared" ref="O1049" si="3558">(D1049*J1046+E1049*I1046+F1049*J1049+G1049*I1049)</f>
        <v>-0.34650439790530924</v>
      </c>
      <c r="P1049" s="26">
        <f t="shared" ref="P1049" si="3559">D1049*K1046+F1049*K1049-E1049*L1046-G1049*L1049</f>
        <v>1</v>
      </c>
      <c r="Q1049" s="27">
        <f t="shared" ref="Q1049" si="3560">(D1049*L1046+E1049*K1046+F1049*L1049+G1049*K1049)</f>
        <v>0</v>
      </c>
      <c r="S1049" s="24">
        <v>0</v>
      </c>
      <c r="T1049" s="28">
        <v>0</v>
      </c>
      <c r="U1049" s="26">
        <v>1</v>
      </c>
      <c r="V1049" s="27">
        <v>0</v>
      </c>
      <c r="X1049" s="24">
        <f t="shared" ref="X1049" si="3561">N1049*S1046+P1049*S1049-O1049*T1046-Q1049*T1049</f>
        <v>0</v>
      </c>
      <c r="Y1049" s="28">
        <f t="shared" ref="Y1049" si="3562">(N1049*T1046+O1049*S1046+P1049*T1049+Q1049*S1049)</f>
        <v>-0.34650439790530924</v>
      </c>
      <c r="Z1049" s="26">
        <f t="shared" ref="Z1049" si="3563">N1049*U1046+P1049*U1049-O1049*V1046-Q1049*V1049</f>
        <v>-1.4458765649551069</v>
      </c>
      <c r="AA1049" s="27">
        <f t="shared" ref="AA1049" si="3564">(N1049*V1046+O1049*U1046+P1049*V1049+Q1049*U1049)</f>
        <v>0</v>
      </c>
      <c r="AB1049" s="8"/>
      <c r="AC1049" s="39">
        <f t="shared" ref="AC1049" si="3565">(180/PI())*ATAN(-1*(($X$8*Y1046+AA1046+$X$8*Y1049+AA1049)/($X$8*X1046+Z1046+$X$8*X1049+Z1049)))</f>
        <v>44.0847555973033</v>
      </c>
      <c r="AE1049" s="218">
        <f t="shared" ref="AE1049" si="3566">20*LOG(((($X$8*X1046+Z1046-$X$8*Y1049-Z1049)^2+($X$8*Y1046+AA1046-$X$8*Y1049-AA1049)^2)/(($X$8*X1046+Z1046+$X$8*X1049+Z1049)^2+($X$8*Y1046+AA1046+$X$8*Y1049+AA1049)^2))^0.5)</f>
        <v>-1.1884474803575134</v>
      </c>
      <c r="AF1049" s="9"/>
      <c r="AG1049" s="29"/>
      <c r="AH1049" s="29"/>
      <c r="AI1049" s="29"/>
      <c r="AJ1049" s="29"/>
    </row>
    <row r="1050" spans="2:36" ht="18.649999999999999" customHeight="1">
      <c r="AE1050" s="33"/>
    </row>
    <row r="1051" spans="2:36" ht="18.649999999999999" customHeight="1" thickBot="1">
      <c r="E1051" s="21" t="s">
        <v>0</v>
      </c>
      <c r="J1051" s="21" t="s">
        <v>1</v>
      </c>
      <c r="O1051" s="21" t="s">
        <v>2</v>
      </c>
      <c r="T1051" s="21" t="s">
        <v>3</v>
      </c>
      <c r="Y1051" s="21" t="s">
        <v>4</v>
      </c>
    </row>
    <row r="1052" spans="2:36" ht="18.649999999999999" customHeight="1" thickBot="1">
      <c r="B1052" s="20"/>
      <c r="D1052" s="235" t="s">
        <v>6</v>
      </c>
      <c r="E1052" s="236"/>
      <c r="F1052" s="237" t="s">
        <v>7</v>
      </c>
      <c r="G1052" s="238"/>
      <c r="I1052" s="235" t="s">
        <v>8</v>
      </c>
      <c r="J1052" s="236"/>
      <c r="K1052" s="237" t="s">
        <v>9</v>
      </c>
      <c r="L1052" s="238"/>
      <c r="N1052" s="235" t="s">
        <v>10</v>
      </c>
      <c r="O1052" s="236"/>
      <c r="P1052" s="237" t="s">
        <v>11</v>
      </c>
      <c r="Q1052" s="238"/>
      <c r="S1052" s="235" t="s">
        <v>6</v>
      </c>
      <c r="T1052" s="236"/>
      <c r="U1052" s="237" t="s">
        <v>7</v>
      </c>
      <c r="V1052" s="238"/>
      <c r="X1052" s="235" t="s">
        <v>10</v>
      </c>
      <c r="Y1052" s="236"/>
      <c r="Z1052" s="237" t="s">
        <v>11</v>
      </c>
      <c r="AA1052" s="238"/>
      <c r="AB1052" s="4"/>
      <c r="AC1052" s="212" t="s">
        <v>70</v>
      </c>
      <c r="AE1052" s="213" t="s">
        <v>37</v>
      </c>
      <c r="AF1052" s="9"/>
      <c r="AG1052" s="29"/>
      <c r="AH1052" s="29"/>
      <c r="AI1052" s="29"/>
      <c r="AJ1052" s="29"/>
    </row>
    <row r="1053" spans="2:36" ht="18.649999999999999" customHeight="1" thickTop="1" thickBot="1">
      <c r="B1053" s="40">
        <f t="shared" ref="B1053" si="3567">B1046+$E$5</f>
        <v>0.97349999999999193</v>
      </c>
      <c r="D1053" s="24">
        <v>1</v>
      </c>
      <c r="E1053" s="25">
        <v>0</v>
      </c>
      <c r="F1053" s="26">
        <v>0</v>
      </c>
      <c r="G1053" s="27">
        <f t="shared" ref="G1053" si="3568">-1/($E$8*$B1053)</f>
        <v>-7.0550918008545711</v>
      </c>
      <c r="I1053" s="24">
        <v>1</v>
      </c>
      <c r="J1053" s="28">
        <v>0</v>
      </c>
      <c r="K1053" s="26">
        <v>0</v>
      </c>
      <c r="L1053" s="27">
        <v>0</v>
      </c>
      <c r="N1053" s="24">
        <f t="shared" ref="N1053" si="3569">D1053*I1053+F1053*I1056-E1053*J1053-G1053*J1056</f>
        <v>-1.4372636662872904</v>
      </c>
      <c r="O1053" s="28">
        <f t="shared" ref="O1053" si="3570">(D1053*J1053+E1053*I1053+F1053*J1056+G1053*I1056)</f>
        <v>0</v>
      </c>
      <c r="P1053" s="26">
        <f t="shared" ref="P1053" si="3571">D1053*K1053+F1053*K1056-E1053*L1053-G1053*L1056</f>
        <v>0</v>
      </c>
      <c r="Q1053" s="27">
        <f t="shared" ref="Q1053" si="3572">(D1053*L1053+E1053*K1053+F1053*L1056+G1053*K1056)</f>
        <v>-7.0550918008545711</v>
      </c>
      <c r="S1053" s="24">
        <v>1</v>
      </c>
      <c r="T1053" s="25">
        <v>0</v>
      </c>
      <c r="U1053" s="26">
        <v>0</v>
      </c>
      <c r="V1053" s="27">
        <f t="shared" ref="V1053" si="3573">-1/($T$8*$B1053)</f>
        <v>-7.0550918008545711</v>
      </c>
      <c r="X1053" s="24">
        <f t="shared" ref="X1053" si="3574">N1053*S1053+P1053*S1056-O1053*T1053-Q1053*T1056</f>
        <v>-1.4372636662872904</v>
      </c>
      <c r="Y1053" s="28">
        <f t="shared" ref="Y1053" si="3575">(N1053*T1053+O1053*S1053+P1053*T1056+Q1053*S1056)</f>
        <v>0</v>
      </c>
      <c r="Z1053" s="26">
        <f t="shared" ref="Z1053" si="3576">N1053*U1053+P1053*U1056-O1053*V1053-Q1053*V1056</f>
        <v>0</v>
      </c>
      <c r="AA1053" s="27">
        <f t="shared" ref="AA1053" si="3577">(N1053*V1053+O1053*U1053+P1053*V1056+Q1053*U1056)</f>
        <v>3.0849353068350727</v>
      </c>
      <c r="AB1053" s="8"/>
      <c r="AC1053" s="214">
        <f t="shared" ref="AC1053" si="3578">20*LOG((2*$X$8)/(($X$8*X1053+Z1053+$Z$8*X1056+Z1056)^2+($X$8*Y1053+AA1053+$X$8*Y1056+AA1056)^2)^0.5)</f>
        <v>-5.9570624426318375</v>
      </c>
      <c r="AE1053" s="215">
        <f t="shared" ref="AE1053" si="3579">((X1053^2+Y1053^2)/(X1056^2+Y1056^2))^0.5</f>
        <v>4.1604145041623886</v>
      </c>
      <c r="AF1053" s="9"/>
      <c r="AG1053" s="29"/>
      <c r="AH1053" s="29"/>
      <c r="AI1053" s="29"/>
      <c r="AJ1053" s="29"/>
    </row>
    <row r="1054" spans="2:36" ht="18.649999999999999" customHeight="1" thickBot="1">
      <c r="D1054" s="30"/>
      <c r="G1054" s="31"/>
      <c r="I1054" s="30"/>
      <c r="K1054" s="239" t="s">
        <v>15</v>
      </c>
      <c r="L1054" s="240"/>
      <c r="N1054" s="30"/>
      <c r="P1054" s="239" t="s">
        <v>17</v>
      </c>
      <c r="Q1054" s="240"/>
      <c r="S1054" s="30"/>
      <c r="V1054" s="31"/>
      <c r="X1054" s="30"/>
      <c r="AA1054" s="31"/>
      <c r="AE1054" s="216"/>
      <c r="AF1054" s="9"/>
      <c r="AG1054" s="29"/>
      <c r="AH1054" s="29"/>
      <c r="AI1054" s="29"/>
      <c r="AJ1054" s="29"/>
    </row>
    <row r="1055" spans="2:36" ht="18.649999999999999" customHeight="1" thickBot="1">
      <c r="D1055" s="235" t="s">
        <v>12</v>
      </c>
      <c r="E1055" s="236"/>
      <c r="F1055" s="237" t="s">
        <v>13</v>
      </c>
      <c r="G1055" s="238"/>
      <c r="I1055" s="235" t="s">
        <v>14</v>
      </c>
      <c r="J1055" s="236"/>
      <c r="K1055" s="241"/>
      <c r="L1055" s="242"/>
      <c r="N1055" s="235" t="s">
        <v>16</v>
      </c>
      <c r="O1055" s="236"/>
      <c r="P1055" s="241"/>
      <c r="Q1055" s="242"/>
      <c r="S1055" s="235" t="s">
        <v>12</v>
      </c>
      <c r="T1055" s="236"/>
      <c r="U1055" s="237" t="s">
        <v>13</v>
      </c>
      <c r="V1055" s="238"/>
      <c r="X1055" s="235" t="s">
        <v>16</v>
      </c>
      <c r="Y1055" s="236"/>
      <c r="Z1055" s="237" t="s">
        <v>17</v>
      </c>
      <c r="AA1055" s="238"/>
      <c r="AB1055" s="4"/>
      <c r="AC1055" s="37" t="s">
        <v>71</v>
      </c>
      <c r="AE1055" s="217" t="s">
        <v>72</v>
      </c>
      <c r="AF1055" s="9"/>
      <c r="AG1055" s="29"/>
      <c r="AH1055" s="29"/>
      <c r="AI1055" s="29"/>
      <c r="AJ1055" s="29"/>
    </row>
    <row r="1056" spans="2:36" ht="18.649999999999999" customHeight="1" thickTop="1" thickBot="1">
      <c r="D1056" s="24">
        <v>0</v>
      </c>
      <c r="E1056" s="28">
        <v>0</v>
      </c>
      <c r="F1056" s="26">
        <v>1</v>
      </c>
      <c r="G1056" s="27">
        <v>0</v>
      </c>
      <c r="I1056" s="24">
        <v>0</v>
      </c>
      <c r="J1056" s="28">
        <f t="shared" ref="J1056" si="3580">IF(0=(1-$J$8*$K$8*$B1053^2),0,-1*(1-$J$8*$K$8*$B1053^2)/($B1053*$K$8))</f>
        <v>-0.34546165168142373</v>
      </c>
      <c r="K1056" s="26">
        <v>1</v>
      </c>
      <c r="L1056" s="27">
        <v>0</v>
      </c>
      <c r="N1056" s="24">
        <f t="shared" ref="N1056" si="3581">D1056*I1053+F1056*I1056-E1056*J1053-G1056*J1056</f>
        <v>0</v>
      </c>
      <c r="O1056" s="28">
        <f t="shared" ref="O1056" si="3582">(D1056*J1053+E1056*I1053+F1056*J1056+G1056*I1056)</f>
        <v>-0.34546165168142373</v>
      </c>
      <c r="P1056" s="26">
        <f t="shared" ref="P1056" si="3583">D1056*K1053+F1056*K1056-E1056*L1053-G1056*L1056</f>
        <v>1</v>
      </c>
      <c r="Q1056" s="27">
        <f t="shared" ref="Q1056" si="3584">(D1056*L1053+E1056*K1053+F1056*L1056+G1056*K1056)</f>
        <v>0</v>
      </c>
      <c r="S1056" s="24">
        <v>0</v>
      </c>
      <c r="T1056" s="28">
        <v>0</v>
      </c>
      <c r="U1056" s="26">
        <v>1</v>
      </c>
      <c r="V1056" s="27">
        <v>0</v>
      </c>
      <c r="X1056" s="24">
        <f t="shared" ref="X1056" si="3585">N1056*S1053+P1056*S1056-O1056*T1053-Q1056*T1056</f>
        <v>0</v>
      </c>
      <c r="Y1056" s="28">
        <f t="shared" ref="Y1056" si="3586">(N1056*T1053+O1056*S1053+P1056*T1056+Q1056*S1056)</f>
        <v>-0.34546165168142373</v>
      </c>
      <c r="Z1056" s="26">
        <f t="shared" ref="Z1056" si="3587">N1056*U1053+P1056*U1056-O1056*V1053-Q1056*V1056</f>
        <v>-1.4372636662872904</v>
      </c>
      <c r="AA1056" s="27">
        <f t="shared" ref="AA1056" si="3588">(N1056*V1053+O1056*U1053+P1056*V1056+Q1056*U1056)</f>
        <v>0</v>
      </c>
      <c r="AB1056" s="8"/>
      <c r="AC1056" s="39">
        <f t="shared" ref="AC1056" si="3589">(180/PI())*ATAN(-1*(($X$8*Y1053+AA1053+$X$8*Y1056+AA1056)/($X$8*X1053+Z1053+$X$8*X1056+Z1056)))</f>
        <v>43.621925156722135</v>
      </c>
      <c r="AE1056" s="218">
        <f t="shared" ref="AE1056" si="3590">20*LOG(((($X$8*X1053+Z1053-$X$8*Y1056-Z1056)^2+($X$8*Y1053+AA1053-$X$8*Y1056-AA1056)^2)/(($X$8*X1053+Z1053+$X$8*X1056+Z1056)^2+($X$8*Y1053+AA1053+$X$8*Y1056+AA1056)^2))^0.5)</f>
        <v>-1.2269517687720459</v>
      </c>
      <c r="AF1056" s="9"/>
      <c r="AG1056" s="29"/>
      <c r="AH1056" s="29"/>
      <c r="AI1056" s="29"/>
      <c r="AJ1056" s="29"/>
    </row>
    <row r="1057" spans="2:36" ht="18.649999999999999" customHeight="1">
      <c r="AE1057" s="33"/>
    </row>
    <row r="1058" spans="2:36" ht="18.649999999999999" customHeight="1" thickBot="1">
      <c r="E1058" s="21" t="s">
        <v>0</v>
      </c>
      <c r="J1058" s="21" t="s">
        <v>1</v>
      </c>
      <c r="O1058" s="21" t="s">
        <v>2</v>
      </c>
      <c r="T1058" s="21" t="s">
        <v>3</v>
      </c>
      <c r="Y1058" s="21" t="s">
        <v>4</v>
      </c>
    </row>
    <row r="1059" spans="2:36" ht="18.649999999999999" customHeight="1" thickBot="1">
      <c r="B1059" s="20"/>
      <c r="D1059" s="235" t="s">
        <v>6</v>
      </c>
      <c r="E1059" s="236"/>
      <c r="F1059" s="237" t="s">
        <v>7</v>
      </c>
      <c r="G1059" s="238"/>
      <c r="I1059" s="235" t="s">
        <v>8</v>
      </c>
      <c r="J1059" s="236"/>
      <c r="K1059" s="237" t="s">
        <v>9</v>
      </c>
      <c r="L1059" s="238"/>
      <c r="N1059" s="235" t="s">
        <v>10</v>
      </c>
      <c r="O1059" s="236"/>
      <c r="P1059" s="237" t="s">
        <v>11</v>
      </c>
      <c r="Q1059" s="238"/>
      <c r="S1059" s="235" t="s">
        <v>6</v>
      </c>
      <c r="T1059" s="236"/>
      <c r="U1059" s="237" t="s">
        <v>7</v>
      </c>
      <c r="V1059" s="238"/>
      <c r="X1059" s="235" t="s">
        <v>10</v>
      </c>
      <c r="Y1059" s="236"/>
      <c r="Z1059" s="237" t="s">
        <v>11</v>
      </c>
      <c r="AA1059" s="238"/>
      <c r="AB1059" s="4"/>
      <c r="AC1059" s="212" t="s">
        <v>70</v>
      </c>
      <c r="AE1059" s="213" t="s">
        <v>37</v>
      </c>
      <c r="AF1059" s="9"/>
      <c r="AG1059" s="29"/>
      <c r="AH1059" s="29"/>
      <c r="AI1059" s="29"/>
      <c r="AJ1059" s="29"/>
    </row>
    <row r="1060" spans="2:36" ht="18.649999999999999" customHeight="1" thickTop="1" thickBot="1">
      <c r="B1060" s="40">
        <f t="shared" ref="B1060" si="3591">B1053+$E$5</f>
        <v>0.97399999999999187</v>
      </c>
      <c r="D1060" s="24">
        <v>1</v>
      </c>
      <c r="E1060" s="25">
        <v>0</v>
      </c>
      <c r="F1060" s="26">
        <v>0</v>
      </c>
      <c r="G1060" s="27">
        <f t="shared" ref="G1060" si="3592">-1/($E$8*$B1060)</f>
        <v>-7.0514700904845231</v>
      </c>
      <c r="I1060" s="24">
        <v>1</v>
      </c>
      <c r="J1060" s="28">
        <v>0</v>
      </c>
      <c r="K1060" s="26">
        <v>0</v>
      </c>
      <c r="L1060" s="27">
        <v>0</v>
      </c>
      <c r="N1060" s="24">
        <f t="shared" ref="N1060" si="3593">D1060*I1060+F1060*I1063-E1060*J1060-G1060*J1063</f>
        <v>-1.4286640284322702</v>
      </c>
      <c r="O1060" s="28">
        <f t="shared" ref="O1060" si="3594">(D1060*J1060+E1060*I1060+F1060*J1063+G1060*I1063)</f>
        <v>0</v>
      </c>
      <c r="P1060" s="26">
        <f t="shared" ref="P1060" si="3595">D1060*K1060+F1060*K1063-E1060*L1060-G1060*L1063</f>
        <v>0</v>
      </c>
      <c r="Q1060" s="27">
        <f t="shared" ref="Q1060" si="3596">(D1060*L1060+E1060*K1060+F1060*L1063+G1060*K1063)</f>
        <v>-7.0514700904845231</v>
      </c>
      <c r="S1060" s="24">
        <v>1</v>
      </c>
      <c r="T1060" s="25">
        <v>0</v>
      </c>
      <c r="U1060" s="26">
        <v>0</v>
      </c>
      <c r="V1060" s="27">
        <f t="shared" ref="V1060" si="3597">-1/($T$8*$B1060)</f>
        <v>-7.0514700904845231</v>
      </c>
      <c r="X1060" s="24">
        <f t="shared" ref="X1060" si="3598">N1060*S1060+P1060*S1063-O1060*T1060-Q1060*T1063</f>
        <v>-1.4286640284322702</v>
      </c>
      <c r="Y1060" s="28">
        <f t="shared" ref="Y1060" si="3599">(N1060*T1060+O1060*S1060+P1060*T1063+Q1060*S1063)</f>
        <v>0</v>
      </c>
      <c r="Z1060" s="26">
        <f t="shared" ref="Z1060" si="3600">N1060*U1060+P1060*U1063-O1060*V1060-Q1060*V1063</f>
        <v>0</v>
      </c>
      <c r="AA1060" s="27">
        <f t="shared" ref="AA1060" si="3601">(N1060*V1060+O1060*U1060+P1060*V1063+Q1060*U1063)</f>
        <v>3.0227115753567606</v>
      </c>
      <c r="AB1060" s="8"/>
      <c r="AC1060" s="214">
        <f t="shared" ref="AC1060" si="3602">20*LOG((2*$X$8)/(($X$8*X1060+Z1060+$Z$8*X1063+Z1063)^2+($X$8*Y1060+AA1060+$X$8*Y1063+AA1063)^2)^0.5)</f>
        <v>-5.8369662014513599</v>
      </c>
      <c r="AE1060" s="215">
        <f t="shared" ref="AE1060" si="3603">((X1060^2+Y1060^2)/(X1063^2+Y1063^2))^0.5</f>
        <v>4.1480342887708028</v>
      </c>
      <c r="AF1060" s="9"/>
      <c r="AG1060" s="29"/>
      <c r="AH1060" s="29"/>
      <c r="AI1060" s="29"/>
      <c r="AJ1060" s="29"/>
    </row>
    <row r="1061" spans="2:36" ht="18.649999999999999" customHeight="1" thickBot="1">
      <c r="D1061" s="30"/>
      <c r="G1061" s="31"/>
      <c r="I1061" s="30"/>
      <c r="K1061" s="239" t="s">
        <v>15</v>
      </c>
      <c r="L1061" s="240"/>
      <c r="N1061" s="30"/>
      <c r="P1061" s="239" t="s">
        <v>17</v>
      </c>
      <c r="Q1061" s="240"/>
      <c r="S1061" s="30"/>
      <c r="V1061" s="31"/>
      <c r="X1061" s="30"/>
      <c r="AA1061" s="31"/>
      <c r="AE1061" s="216"/>
      <c r="AF1061" s="9"/>
      <c r="AG1061" s="29"/>
      <c r="AH1061" s="29"/>
      <c r="AI1061" s="29"/>
      <c r="AJ1061" s="29"/>
    </row>
    <row r="1062" spans="2:36" ht="18.649999999999999" customHeight="1" thickBot="1">
      <c r="D1062" s="235" t="s">
        <v>12</v>
      </c>
      <c r="E1062" s="236"/>
      <c r="F1062" s="237" t="s">
        <v>13</v>
      </c>
      <c r="G1062" s="238"/>
      <c r="I1062" s="235" t="s">
        <v>14</v>
      </c>
      <c r="J1062" s="236"/>
      <c r="K1062" s="241"/>
      <c r="L1062" s="242"/>
      <c r="N1062" s="235" t="s">
        <v>16</v>
      </c>
      <c r="O1062" s="236"/>
      <c r="P1062" s="241"/>
      <c r="Q1062" s="242"/>
      <c r="S1062" s="235" t="s">
        <v>12</v>
      </c>
      <c r="T1062" s="236"/>
      <c r="U1062" s="237" t="s">
        <v>13</v>
      </c>
      <c r="V1062" s="238"/>
      <c r="X1062" s="235" t="s">
        <v>16</v>
      </c>
      <c r="Y1062" s="236"/>
      <c r="Z1062" s="237" t="s">
        <v>17</v>
      </c>
      <c r="AA1062" s="238"/>
      <c r="AB1062" s="4"/>
      <c r="AC1062" s="37" t="s">
        <v>71</v>
      </c>
      <c r="AE1062" s="217" t="s">
        <v>72</v>
      </c>
      <c r="AF1062" s="9"/>
      <c r="AG1062" s="29"/>
      <c r="AH1062" s="29"/>
      <c r="AI1062" s="29"/>
      <c r="AJ1062" s="29"/>
    </row>
    <row r="1063" spans="2:36" ht="18.649999999999999" customHeight="1" thickTop="1" thickBot="1">
      <c r="D1063" s="24">
        <v>0</v>
      </c>
      <c r="E1063" s="28">
        <v>0</v>
      </c>
      <c r="F1063" s="26">
        <v>1</v>
      </c>
      <c r="G1063" s="27">
        <v>0</v>
      </c>
      <c r="I1063" s="24">
        <v>0</v>
      </c>
      <c r="J1063" s="28">
        <f t="shared" ref="J1063" si="3604">IF(0=(1-$J$8*$K$8*$B1060^2),0,-1*(1-$J$8*$K$8*$B1060^2)/($B1060*$K$8))</f>
        <v>-0.34441953199370245</v>
      </c>
      <c r="K1063" s="26">
        <v>1</v>
      </c>
      <c r="L1063" s="27">
        <v>0</v>
      </c>
      <c r="N1063" s="24">
        <f t="shared" ref="N1063" si="3605">D1063*I1060+F1063*I1063-E1063*J1060-G1063*J1063</f>
        <v>0</v>
      </c>
      <c r="O1063" s="28">
        <f t="shared" ref="O1063" si="3606">(D1063*J1060+E1063*I1060+F1063*J1063+G1063*I1063)</f>
        <v>-0.34441953199370245</v>
      </c>
      <c r="P1063" s="26">
        <f t="shared" ref="P1063" si="3607">D1063*K1060+F1063*K1063-E1063*L1060-G1063*L1063</f>
        <v>1</v>
      </c>
      <c r="Q1063" s="27">
        <f t="shared" ref="Q1063" si="3608">(D1063*L1060+E1063*K1060+F1063*L1063+G1063*K1063)</f>
        <v>0</v>
      </c>
      <c r="S1063" s="24">
        <v>0</v>
      </c>
      <c r="T1063" s="28">
        <v>0</v>
      </c>
      <c r="U1063" s="26">
        <v>1</v>
      </c>
      <c r="V1063" s="27">
        <v>0</v>
      </c>
      <c r="X1063" s="24">
        <f t="shared" ref="X1063" si="3609">N1063*S1060+P1063*S1063-O1063*T1060-Q1063*T1063</f>
        <v>0</v>
      </c>
      <c r="Y1063" s="28">
        <f t="shared" ref="Y1063" si="3610">(N1063*T1060+O1063*S1060+P1063*T1063+Q1063*S1063)</f>
        <v>-0.34441953199370245</v>
      </c>
      <c r="Z1063" s="26">
        <f t="shared" ref="Z1063" si="3611">N1063*U1060+P1063*U1063-O1063*V1060-Q1063*V1063</f>
        <v>-1.4286640284322702</v>
      </c>
      <c r="AA1063" s="27">
        <f t="shared" ref="AA1063" si="3612">(N1063*V1060+O1063*U1060+P1063*V1063+Q1063*U1063)</f>
        <v>0</v>
      </c>
      <c r="AB1063" s="8"/>
      <c r="AC1063" s="39">
        <f t="shared" ref="AC1063" si="3613">(180/PI())*ATAN(-1*(($X$8*Y1060+AA1060+$X$8*Y1063+AA1063)/($X$8*X1060+Z1060+$X$8*X1063+Z1063)))</f>
        <v>43.147554700251817</v>
      </c>
      <c r="AE1063" s="218">
        <f t="shared" ref="AE1063" si="3614">20*LOG(((($X$8*X1060+Z1060-$X$8*Y1063-Z1063)^2+($X$8*Y1060+AA1060-$X$8*Y1063-AA1063)^2)/(($X$8*X1060+Z1060+$X$8*X1063+Z1063)^2+($X$8*Y1060+AA1060+$X$8*Y1063+AA1063)^2))^0.5)</f>
        <v>-1.2671614941159526</v>
      </c>
      <c r="AF1063" s="9"/>
      <c r="AG1063" s="29"/>
      <c r="AH1063" s="29"/>
      <c r="AI1063" s="29"/>
      <c r="AJ1063" s="29"/>
    </row>
    <row r="1064" spans="2:36" ht="18.649999999999999" customHeight="1">
      <c r="AE1064" s="33"/>
    </row>
    <row r="1065" spans="2:36" ht="18.649999999999999" customHeight="1" thickBot="1">
      <c r="E1065" s="21" t="s">
        <v>0</v>
      </c>
      <c r="J1065" s="21" t="s">
        <v>1</v>
      </c>
      <c r="O1065" s="21" t="s">
        <v>2</v>
      </c>
      <c r="T1065" s="21" t="s">
        <v>3</v>
      </c>
      <c r="Y1065" s="21" t="s">
        <v>4</v>
      </c>
    </row>
    <row r="1066" spans="2:36" ht="18.649999999999999" customHeight="1" thickBot="1">
      <c r="B1066" s="20"/>
      <c r="D1066" s="235" t="s">
        <v>6</v>
      </c>
      <c r="E1066" s="236"/>
      <c r="F1066" s="237" t="s">
        <v>7</v>
      </c>
      <c r="G1066" s="238"/>
      <c r="I1066" s="235" t="s">
        <v>8</v>
      </c>
      <c r="J1066" s="236"/>
      <c r="K1066" s="237" t="s">
        <v>9</v>
      </c>
      <c r="L1066" s="238"/>
      <c r="N1066" s="235" t="s">
        <v>10</v>
      </c>
      <c r="O1066" s="236"/>
      <c r="P1066" s="237" t="s">
        <v>11</v>
      </c>
      <c r="Q1066" s="238"/>
      <c r="S1066" s="235" t="s">
        <v>6</v>
      </c>
      <c r="T1066" s="236"/>
      <c r="U1066" s="237" t="s">
        <v>7</v>
      </c>
      <c r="V1066" s="238"/>
      <c r="X1066" s="235" t="s">
        <v>10</v>
      </c>
      <c r="Y1066" s="236"/>
      <c r="Z1066" s="237" t="s">
        <v>11</v>
      </c>
      <c r="AA1066" s="238"/>
      <c r="AB1066" s="4"/>
      <c r="AC1066" s="212" t="s">
        <v>70</v>
      </c>
      <c r="AE1066" s="213" t="s">
        <v>37</v>
      </c>
      <c r="AF1066" s="9"/>
      <c r="AG1066" s="29"/>
      <c r="AH1066" s="29"/>
      <c r="AI1066" s="29"/>
      <c r="AJ1066" s="29"/>
    </row>
    <row r="1067" spans="2:36" ht="18.649999999999999" customHeight="1" thickTop="1" thickBot="1">
      <c r="B1067" s="40">
        <f t="shared" ref="B1067" si="3615">B1060+$E$5</f>
        <v>0.97449999999999182</v>
      </c>
      <c r="D1067" s="24">
        <v>1</v>
      </c>
      <c r="E1067" s="25">
        <v>0</v>
      </c>
      <c r="F1067" s="26">
        <v>0</v>
      </c>
      <c r="G1067" s="27">
        <f t="shared" ref="G1067" si="3616">-1/($E$8*$B1067)</f>
        <v>-7.0478520965950997</v>
      </c>
      <c r="I1067" s="24">
        <v>1</v>
      </c>
      <c r="J1067" s="28">
        <v>0</v>
      </c>
      <c r="K1067" s="26">
        <v>0</v>
      </c>
      <c r="L1067" s="27">
        <v>0</v>
      </c>
      <c r="N1067" s="24">
        <f t="shared" ref="N1067" si="3617">D1067*I1067+F1067*I1070-E1067*J1067-G1067*J1070</f>
        <v>-1.4200776241814039</v>
      </c>
      <c r="O1067" s="28">
        <f t="shared" ref="O1067" si="3618">(D1067*J1067+E1067*I1067+F1067*J1070+G1067*I1070)</f>
        <v>0</v>
      </c>
      <c r="P1067" s="26">
        <f t="shared" ref="P1067" si="3619">D1067*K1067+F1067*K1070-E1067*L1067-G1067*L1070</f>
        <v>0</v>
      </c>
      <c r="Q1067" s="27">
        <f t="shared" ref="Q1067" si="3620">(D1067*L1067+E1067*K1067+F1067*L1070+G1067*K1070)</f>
        <v>-7.0478520965950997</v>
      </c>
      <c r="S1067" s="24">
        <v>1</v>
      </c>
      <c r="T1067" s="25">
        <v>0</v>
      </c>
      <c r="U1067" s="26">
        <v>0</v>
      </c>
      <c r="V1067" s="27">
        <f t="shared" ref="V1067" si="3621">-1/($T$8*$B1067)</f>
        <v>-7.0478520965950997</v>
      </c>
      <c r="X1067" s="24">
        <f t="shared" ref="X1067" si="3622">N1067*S1067+P1067*S1070-O1067*T1067-Q1067*T1070</f>
        <v>-1.4200776241814039</v>
      </c>
      <c r="Y1067" s="28">
        <f t="shared" ref="Y1067" si="3623">(N1067*T1067+O1067*S1067+P1067*T1070+Q1067*S1070)</f>
        <v>0</v>
      </c>
      <c r="Z1067" s="26">
        <f t="shared" ref="Z1067" si="3624">N1067*U1067+P1067*U1070-O1067*V1067-Q1067*V1070</f>
        <v>0</v>
      </c>
      <c r="AA1067" s="27">
        <f t="shared" ref="AA1067" si="3625">(N1067*V1067+O1067*U1067+P1067*V1070+Q1067*U1070)</f>
        <v>2.960644964319596</v>
      </c>
      <c r="AB1067" s="8"/>
      <c r="AC1067" s="214">
        <f t="shared" ref="AC1067" si="3626">20*LOG((2*$X$8)/(($X$8*X1067+Z1067+$Z$8*X1070+Z1070)^2+($X$8*Y1067+AA1067+$X$8*Y1070+AA1070)^2)^0.5)</f>
        <v>-5.7160892091535311</v>
      </c>
      <c r="AE1067" s="215">
        <f t="shared" ref="AE1067" si="3627">((X1067^2+Y1067^2)/(X1070^2+Y1070^2))^0.5</f>
        <v>4.1356099328839049</v>
      </c>
      <c r="AF1067" s="9"/>
      <c r="AG1067" s="29"/>
      <c r="AH1067" s="29"/>
      <c r="AI1067" s="29"/>
      <c r="AJ1067" s="29"/>
    </row>
    <row r="1068" spans="2:36" ht="18.649999999999999" customHeight="1" thickBot="1">
      <c r="D1068" s="30"/>
      <c r="G1068" s="31"/>
      <c r="I1068" s="30"/>
      <c r="K1068" s="239" t="s">
        <v>15</v>
      </c>
      <c r="L1068" s="240"/>
      <c r="N1068" s="30"/>
      <c r="P1068" s="239" t="s">
        <v>17</v>
      </c>
      <c r="Q1068" s="240"/>
      <c r="S1068" s="30"/>
      <c r="V1068" s="31"/>
      <c r="X1068" s="30"/>
      <c r="AA1068" s="31"/>
      <c r="AE1068" s="216"/>
      <c r="AF1068" s="9"/>
      <c r="AG1068" s="29"/>
      <c r="AH1068" s="29"/>
      <c r="AI1068" s="29"/>
      <c r="AJ1068" s="29"/>
    </row>
    <row r="1069" spans="2:36" ht="18.649999999999999" customHeight="1" thickBot="1">
      <c r="D1069" s="235" t="s">
        <v>12</v>
      </c>
      <c r="E1069" s="236"/>
      <c r="F1069" s="237" t="s">
        <v>13</v>
      </c>
      <c r="G1069" s="238"/>
      <c r="I1069" s="235" t="s">
        <v>14</v>
      </c>
      <c r="J1069" s="236"/>
      <c r="K1069" s="241"/>
      <c r="L1069" s="242"/>
      <c r="N1069" s="235" t="s">
        <v>16</v>
      </c>
      <c r="O1069" s="236"/>
      <c r="P1069" s="241"/>
      <c r="Q1069" s="242"/>
      <c r="S1069" s="235" t="s">
        <v>12</v>
      </c>
      <c r="T1069" s="236"/>
      <c r="U1069" s="237" t="s">
        <v>13</v>
      </c>
      <c r="V1069" s="238"/>
      <c r="X1069" s="235" t="s">
        <v>16</v>
      </c>
      <c r="Y1069" s="236"/>
      <c r="Z1069" s="237" t="s">
        <v>17</v>
      </c>
      <c r="AA1069" s="238"/>
      <c r="AB1069" s="4"/>
      <c r="AC1069" s="37" t="s">
        <v>71</v>
      </c>
      <c r="AE1069" s="217" t="s">
        <v>72</v>
      </c>
      <c r="AF1069" s="9"/>
      <c r="AG1069" s="29"/>
      <c r="AH1069" s="29"/>
      <c r="AI1069" s="29"/>
      <c r="AJ1069" s="29"/>
    </row>
    <row r="1070" spans="2:36" ht="18.649999999999999" customHeight="1" thickTop="1" thickBot="1">
      <c r="D1070" s="24">
        <v>0</v>
      </c>
      <c r="E1070" s="28">
        <v>0</v>
      </c>
      <c r="F1070" s="26">
        <v>1</v>
      </c>
      <c r="G1070" s="27">
        <v>0</v>
      </c>
      <c r="I1070" s="24">
        <v>0</v>
      </c>
      <c r="J1070" s="28">
        <f t="shared" ref="J1070" si="3628">IF(0=(1-$J$8*$K$8*$B1067^2),0,-1*(1-$J$8*$K$8*$B1067^2)/($B1067*$K$8))</f>
        <v>-0.34337803787774884</v>
      </c>
      <c r="K1070" s="26">
        <v>1</v>
      </c>
      <c r="L1070" s="27">
        <v>0</v>
      </c>
      <c r="N1070" s="24">
        <f t="shared" ref="N1070" si="3629">D1070*I1067+F1070*I1070-E1070*J1067-G1070*J1070</f>
        <v>0</v>
      </c>
      <c r="O1070" s="28">
        <f t="shared" ref="O1070" si="3630">(D1070*J1067+E1070*I1067+F1070*J1070+G1070*I1070)</f>
        <v>-0.34337803787774884</v>
      </c>
      <c r="P1070" s="26">
        <f t="shared" ref="P1070" si="3631">D1070*K1067+F1070*K1070-E1070*L1067-G1070*L1070</f>
        <v>1</v>
      </c>
      <c r="Q1070" s="27">
        <f t="shared" ref="Q1070" si="3632">(D1070*L1067+E1070*K1067+F1070*L1070+G1070*K1070)</f>
        <v>0</v>
      </c>
      <c r="S1070" s="24">
        <v>0</v>
      </c>
      <c r="T1070" s="28">
        <v>0</v>
      </c>
      <c r="U1070" s="26">
        <v>1</v>
      </c>
      <c r="V1070" s="27">
        <v>0</v>
      </c>
      <c r="X1070" s="24">
        <f t="shared" ref="X1070" si="3633">N1070*S1067+P1070*S1070-O1070*T1067-Q1070*T1070</f>
        <v>0</v>
      </c>
      <c r="Y1070" s="28">
        <f t="shared" ref="Y1070" si="3634">(N1070*T1067+O1070*S1067+P1070*T1070+Q1070*S1070)</f>
        <v>-0.34337803787774884</v>
      </c>
      <c r="Z1070" s="26">
        <f t="shared" ref="Z1070" si="3635">N1070*U1067+P1070*U1070-O1070*V1067-Q1070*V1070</f>
        <v>-1.4200776241814039</v>
      </c>
      <c r="AA1070" s="27">
        <f t="shared" ref="AA1070" si="3636">(N1070*V1067+O1070*U1067+P1070*V1070+Q1070*U1070)</f>
        <v>0</v>
      </c>
      <c r="AB1070" s="8"/>
      <c r="AC1070" s="39">
        <f t="shared" ref="AC1070" si="3637">(180/PI())*ATAN(-1*(($X$8*Y1067+AA1067+$X$8*Y1070+AA1070)/($X$8*X1067+Z1067+$X$8*X1070+Z1070)))</f>
        <v>42.661264540395038</v>
      </c>
      <c r="AE1070" s="218">
        <f t="shared" ref="AE1070" si="3638">20*LOG(((($X$8*X1067+Z1067-$X$8*Y1070-Z1070)^2+($X$8*Y1067+AA1067-$X$8*Y1070-AA1070)^2)/(($X$8*X1067+Z1067+$X$8*X1070+Z1070)^2+($X$8*Y1067+AA1067+$X$8*Y1070+AA1070)^2))^0.5)</f>
        <v>-1.30917179095556</v>
      </c>
      <c r="AF1070" s="9"/>
      <c r="AG1070" s="29"/>
      <c r="AH1070" s="29"/>
      <c r="AI1070" s="29"/>
      <c r="AJ1070" s="29"/>
    </row>
    <row r="1071" spans="2:36" ht="18.649999999999999" customHeight="1">
      <c r="AE1071" s="33"/>
    </row>
    <row r="1072" spans="2:36" ht="18.649999999999999" customHeight="1" thickBot="1">
      <c r="E1072" s="21" t="s">
        <v>0</v>
      </c>
      <c r="J1072" s="21" t="s">
        <v>1</v>
      </c>
      <c r="O1072" s="21" t="s">
        <v>2</v>
      </c>
      <c r="T1072" s="21" t="s">
        <v>3</v>
      </c>
      <c r="Y1072" s="21" t="s">
        <v>4</v>
      </c>
    </row>
    <row r="1073" spans="2:36" ht="18.649999999999999" customHeight="1" thickBot="1">
      <c r="B1073" s="20"/>
      <c r="D1073" s="235" t="s">
        <v>6</v>
      </c>
      <c r="E1073" s="236"/>
      <c r="F1073" s="237" t="s">
        <v>7</v>
      </c>
      <c r="G1073" s="238"/>
      <c r="I1073" s="235" t="s">
        <v>8</v>
      </c>
      <c r="J1073" s="236"/>
      <c r="K1073" s="237" t="s">
        <v>9</v>
      </c>
      <c r="L1073" s="238"/>
      <c r="N1073" s="235" t="s">
        <v>10</v>
      </c>
      <c r="O1073" s="236"/>
      <c r="P1073" s="237" t="s">
        <v>11</v>
      </c>
      <c r="Q1073" s="238"/>
      <c r="S1073" s="235" t="s">
        <v>6</v>
      </c>
      <c r="T1073" s="236"/>
      <c r="U1073" s="237" t="s">
        <v>7</v>
      </c>
      <c r="V1073" s="238"/>
      <c r="X1073" s="235" t="s">
        <v>10</v>
      </c>
      <c r="Y1073" s="236"/>
      <c r="Z1073" s="237" t="s">
        <v>11</v>
      </c>
      <c r="AA1073" s="238"/>
      <c r="AB1073" s="4"/>
      <c r="AC1073" s="212" t="s">
        <v>70</v>
      </c>
      <c r="AE1073" s="213" t="s">
        <v>37</v>
      </c>
      <c r="AF1073" s="9"/>
      <c r="AG1073" s="29"/>
      <c r="AH1073" s="29"/>
      <c r="AI1073" s="29"/>
      <c r="AJ1073" s="29"/>
    </row>
    <row r="1074" spans="2:36" ht="18.649999999999999" customHeight="1" thickTop="1" thickBot="1">
      <c r="B1074" s="40">
        <f t="shared" ref="B1074" si="3639">B1067+$E$5</f>
        <v>0.97499999999999176</v>
      </c>
      <c r="D1074" s="24">
        <v>1</v>
      </c>
      <c r="E1074" s="25">
        <v>0</v>
      </c>
      <c r="F1074" s="26">
        <v>0</v>
      </c>
      <c r="G1074" s="27">
        <f t="shared" ref="G1074" si="3640">-1/($E$8*$B1074)</f>
        <v>-7.0442378134686416</v>
      </c>
      <c r="I1074" s="24">
        <v>1</v>
      </c>
      <c r="J1074" s="28">
        <v>0</v>
      </c>
      <c r="K1074" s="26">
        <v>0</v>
      </c>
      <c r="L1074" s="27">
        <v>0</v>
      </c>
      <c r="N1074" s="24">
        <f t="shared" ref="N1074" si="3641">D1074*I1074+F1074*I1077-E1074*J1074-G1074*J1077</f>
        <v>-1.4115044263958003</v>
      </c>
      <c r="O1074" s="28">
        <f t="shared" ref="O1074" si="3642">(D1074*J1074+E1074*I1074+F1074*J1077+G1074*I1077)</f>
        <v>0</v>
      </c>
      <c r="P1074" s="26">
        <f t="shared" ref="P1074" si="3643">D1074*K1074+F1074*K1077-E1074*L1074-G1074*L1077</f>
        <v>0</v>
      </c>
      <c r="Q1074" s="27">
        <f t="shared" ref="Q1074" si="3644">(D1074*L1074+E1074*K1074+F1074*L1077+G1074*K1077)</f>
        <v>-7.0442378134686416</v>
      </c>
      <c r="S1074" s="24">
        <v>1</v>
      </c>
      <c r="T1074" s="25">
        <v>0</v>
      </c>
      <c r="U1074" s="26">
        <v>0</v>
      </c>
      <c r="V1074" s="27">
        <f t="shared" ref="V1074" si="3645">-1/($T$8*$B1074)</f>
        <v>-7.0442378134686416</v>
      </c>
      <c r="X1074" s="24">
        <f t="shared" ref="X1074" si="3646">N1074*S1074+P1074*S1077-O1074*T1074-Q1074*T1077</f>
        <v>-1.4115044263958003</v>
      </c>
      <c r="Y1074" s="28">
        <f t="shared" ref="Y1074" si="3647">(N1074*T1074+O1074*S1074+P1074*T1077+Q1074*S1077)</f>
        <v>0</v>
      </c>
      <c r="Z1074" s="26">
        <f t="shared" ref="Z1074" si="3648">N1074*U1074+P1074*U1077-O1074*V1074-Q1074*V1077</f>
        <v>0</v>
      </c>
      <c r="AA1074" s="27">
        <f t="shared" ref="AA1074" si="3649">(N1074*V1074+O1074*U1074+P1074*V1077+Q1074*U1077)</f>
        <v>2.8987350408270194</v>
      </c>
      <c r="AB1074" s="8"/>
      <c r="AC1074" s="214">
        <f t="shared" ref="AC1074" si="3650">20*LOG((2*$X$8)/(($X$8*X1074+Z1074+$Z$8*X1077+Z1077)^2+($X$8*Y1074+AA1074+$X$8*Y1077+AA1077)^2)^0.5)</f>
        <v>-5.5944424015449092</v>
      </c>
      <c r="AE1074" s="215">
        <f t="shared" ref="AE1074" si="3651">((X1074^2+Y1074^2)/(X1077^2+Y1077^2))^0.5</f>
        <v>4.1231410340624111</v>
      </c>
      <c r="AF1074" s="9"/>
      <c r="AG1074" s="29"/>
      <c r="AH1074" s="29"/>
      <c r="AI1074" s="29"/>
      <c r="AJ1074" s="29"/>
    </row>
    <row r="1075" spans="2:36" ht="18.649999999999999" customHeight="1" thickBot="1">
      <c r="D1075" s="30"/>
      <c r="G1075" s="31"/>
      <c r="I1075" s="30"/>
      <c r="K1075" s="239" t="s">
        <v>15</v>
      </c>
      <c r="L1075" s="240"/>
      <c r="N1075" s="30"/>
      <c r="P1075" s="239" t="s">
        <v>17</v>
      </c>
      <c r="Q1075" s="240"/>
      <c r="S1075" s="30"/>
      <c r="V1075" s="31"/>
      <c r="X1075" s="30"/>
      <c r="AA1075" s="31"/>
      <c r="AE1075" s="216"/>
      <c r="AF1075" s="9"/>
      <c r="AG1075" s="29"/>
      <c r="AH1075" s="29"/>
      <c r="AI1075" s="29"/>
      <c r="AJ1075" s="29"/>
    </row>
    <row r="1076" spans="2:36" ht="18.649999999999999" customHeight="1" thickBot="1">
      <c r="D1076" s="235" t="s">
        <v>12</v>
      </c>
      <c r="E1076" s="236"/>
      <c r="F1076" s="237" t="s">
        <v>13</v>
      </c>
      <c r="G1076" s="238"/>
      <c r="I1076" s="235" t="s">
        <v>14</v>
      </c>
      <c r="J1076" s="236"/>
      <c r="K1076" s="241"/>
      <c r="L1076" s="242"/>
      <c r="N1076" s="235" t="s">
        <v>16</v>
      </c>
      <c r="O1076" s="236"/>
      <c r="P1076" s="241"/>
      <c r="Q1076" s="242"/>
      <c r="S1076" s="235" t="s">
        <v>12</v>
      </c>
      <c r="T1076" s="236"/>
      <c r="U1076" s="237" t="s">
        <v>13</v>
      </c>
      <c r="V1076" s="238"/>
      <c r="X1076" s="235" t="s">
        <v>16</v>
      </c>
      <c r="Y1076" s="236"/>
      <c r="Z1076" s="237" t="s">
        <v>17</v>
      </c>
      <c r="AA1076" s="238"/>
      <c r="AB1076" s="4"/>
      <c r="AC1076" s="37" t="s">
        <v>71</v>
      </c>
      <c r="AE1076" s="217" t="s">
        <v>72</v>
      </c>
      <c r="AF1076" s="9"/>
      <c r="AG1076" s="29"/>
      <c r="AH1076" s="29"/>
      <c r="AI1076" s="29"/>
      <c r="AJ1076" s="29"/>
    </row>
    <row r="1077" spans="2:36" ht="18.649999999999999" customHeight="1" thickTop="1" thickBot="1">
      <c r="D1077" s="24">
        <v>0</v>
      </c>
      <c r="E1077" s="28">
        <v>0</v>
      </c>
      <c r="F1077" s="26">
        <v>1</v>
      </c>
      <c r="G1077" s="27">
        <v>0</v>
      </c>
      <c r="I1077" s="24">
        <v>0</v>
      </c>
      <c r="J1077" s="28">
        <f t="shared" ref="J1077" si="3652">IF(0=(1-$J$8*$K$8*$B1074^2),0,-1*(1-$J$8*$K$8*$B1074^2)/($B1074*$K$8))</f>
        <v>-0.34233716837114492</v>
      </c>
      <c r="K1077" s="26">
        <v>1</v>
      </c>
      <c r="L1077" s="27">
        <v>0</v>
      </c>
      <c r="N1077" s="24">
        <f t="shared" ref="N1077" si="3653">D1077*I1074+F1077*I1077-E1077*J1074-G1077*J1077</f>
        <v>0</v>
      </c>
      <c r="O1077" s="28">
        <f t="shared" ref="O1077" si="3654">(D1077*J1074+E1077*I1074+F1077*J1077+G1077*I1077)</f>
        <v>-0.34233716837114492</v>
      </c>
      <c r="P1077" s="26">
        <f t="shared" ref="P1077" si="3655">D1077*K1074+F1077*K1077-E1077*L1074-G1077*L1077</f>
        <v>1</v>
      </c>
      <c r="Q1077" s="27">
        <f t="shared" ref="Q1077" si="3656">(D1077*L1074+E1077*K1074+F1077*L1077+G1077*K1077)</f>
        <v>0</v>
      </c>
      <c r="S1077" s="24">
        <v>0</v>
      </c>
      <c r="T1077" s="28">
        <v>0</v>
      </c>
      <c r="U1077" s="26">
        <v>1</v>
      </c>
      <c r="V1077" s="27">
        <v>0</v>
      </c>
      <c r="X1077" s="24">
        <f t="shared" ref="X1077" si="3657">N1077*S1074+P1077*S1077-O1077*T1074-Q1077*T1077</f>
        <v>0</v>
      </c>
      <c r="Y1077" s="28">
        <f t="shared" ref="Y1077" si="3658">(N1077*T1074+O1077*S1074+P1077*T1077+Q1077*S1077)</f>
        <v>-0.34233716837114492</v>
      </c>
      <c r="Z1077" s="26">
        <f t="shared" ref="Z1077" si="3659">N1077*U1074+P1077*U1077-O1077*V1074-Q1077*V1077</f>
        <v>-1.4115044263958003</v>
      </c>
      <c r="AA1077" s="27">
        <f t="shared" ref="AA1077" si="3660">(N1077*V1074+O1077*U1074+P1077*V1077+Q1077*U1077)</f>
        <v>0</v>
      </c>
      <c r="AB1077" s="8"/>
      <c r="AC1077" s="39">
        <f t="shared" ref="AC1077" si="3661">(180/PI())*ATAN(-1*(($X$8*Y1074+AA1074+$X$8*Y1077+AA1077)/($X$8*X1074+Z1074+$X$8*X1077+Z1077)))</f>
        <v>42.162662030360423</v>
      </c>
      <c r="AE1077" s="218">
        <f t="shared" ref="AE1077" si="3662">20*LOG(((($X$8*X1074+Z1074-$X$8*Y1077-Z1077)^2+($X$8*Y1074+AA1074-$X$8*Y1077-AA1077)^2)/(($X$8*X1074+Z1074+$X$8*X1077+Z1077)^2+($X$8*Y1074+AA1074+$X$8*Y1077+AA1077)^2))^0.5)</f>
        <v>-1.3530840951537682</v>
      </c>
      <c r="AF1077" s="9"/>
      <c r="AG1077" s="29"/>
      <c r="AH1077" s="29"/>
      <c r="AI1077" s="29"/>
      <c r="AJ1077" s="29"/>
    </row>
    <row r="1078" spans="2:36" ht="18.649999999999999" customHeight="1">
      <c r="AE1078" s="33"/>
    </row>
    <row r="1079" spans="2:36" ht="18.649999999999999" customHeight="1" thickBot="1">
      <c r="E1079" s="21" t="s">
        <v>0</v>
      </c>
      <c r="J1079" s="21" t="s">
        <v>1</v>
      </c>
      <c r="O1079" s="21" t="s">
        <v>2</v>
      </c>
      <c r="T1079" s="21" t="s">
        <v>3</v>
      </c>
      <c r="Y1079" s="21" t="s">
        <v>4</v>
      </c>
    </row>
    <row r="1080" spans="2:36" ht="18.649999999999999" customHeight="1" thickBot="1">
      <c r="B1080" s="20"/>
      <c r="D1080" s="235" t="s">
        <v>6</v>
      </c>
      <c r="E1080" s="236"/>
      <c r="F1080" s="237" t="s">
        <v>7</v>
      </c>
      <c r="G1080" s="238"/>
      <c r="I1080" s="235" t="s">
        <v>8</v>
      </c>
      <c r="J1080" s="236"/>
      <c r="K1080" s="237" t="s">
        <v>9</v>
      </c>
      <c r="L1080" s="238"/>
      <c r="N1080" s="235" t="s">
        <v>10</v>
      </c>
      <c r="O1080" s="236"/>
      <c r="P1080" s="237" t="s">
        <v>11</v>
      </c>
      <c r="Q1080" s="238"/>
      <c r="S1080" s="235" t="s">
        <v>6</v>
      </c>
      <c r="T1080" s="236"/>
      <c r="U1080" s="237" t="s">
        <v>7</v>
      </c>
      <c r="V1080" s="238"/>
      <c r="X1080" s="235" t="s">
        <v>10</v>
      </c>
      <c r="Y1080" s="236"/>
      <c r="Z1080" s="237" t="s">
        <v>11</v>
      </c>
      <c r="AA1080" s="238"/>
      <c r="AB1080" s="4"/>
      <c r="AC1080" s="212" t="s">
        <v>70</v>
      </c>
      <c r="AE1080" s="213" t="s">
        <v>37</v>
      </c>
      <c r="AF1080" s="9"/>
      <c r="AG1080" s="29"/>
      <c r="AH1080" s="29"/>
      <c r="AI1080" s="29"/>
      <c r="AJ1080" s="29"/>
    </row>
    <row r="1081" spans="2:36" ht="18.649999999999999" customHeight="1" thickTop="1" thickBot="1">
      <c r="B1081" s="40">
        <f t="shared" ref="B1081" si="3663">B1074+$E$5</f>
        <v>0.97549999999999171</v>
      </c>
      <c r="D1081" s="24">
        <v>1</v>
      </c>
      <c r="E1081" s="25">
        <v>0</v>
      </c>
      <c r="F1081" s="26">
        <v>0</v>
      </c>
      <c r="G1081" s="27">
        <f t="shared" ref="G1081" si="3664">-1/($E$8*$B1081)</f>
        <v>-7.0406272353992074</v>
      </c>
      <c r="I1081" s="24">
        <v>1</v>
      </c>
      <c r="J1081" s="28">
        <v>0</v>
      </c>
      <c r="K1081" s="26">
        <v>0</v>
      </c>
      <c r="L1081" s="27">
        <v>0</v>
      </c>
      <c r="N1081" s="24">
        <f t="shared" ref="N1081" si="3665">D1081*I1081+F1081*I1084-E1081*J1081-G1081*J1084</f>
        <v>-1.4029444080061007</v>
      </c>
      <c r="O1081" s="28">
        <f t="shared" ref="O1081" si="3666">(D1081*J1081+E1081*I1081+F1081*J1084+G1081*I1084)</f>
        <v>0</v>
      </c>
      <c r="P1081" s="26">
        <f t="shared" ref="P1081" si="3667">D1081*K1081+F1081*K1084-E1081*L1081-G1081*L1084</f>
        <v>0</v>
      </c>
      <c r="Q1081" s="27">
        <f t="shared" ref="Q1081" si="3668">(D1081*L1081+E1081*K1081+F1081*L1084+G1081*K1084)</f>
        <v>-7.0406272353992074</v>
      </c>
      <c r="S1081" s="24">
        <v>1</v>
      </c>
      <c r="T1081" s="25">
        <v>0</v>
      </c>
      <c r="U1081" s="26">
        <v>0</v>
      </c>
      <c r="V1081" s="27">
        <f t="shared" ref="V1081" si="3669">-1/($T$8*$B1081)</f>
        <v>-7.0406272353992074</v>
      </c>
      <c r="X1081" s="24">
        <f t="shared" ref="X1081" si="3670">N1081*S1081+P1081*S1084-O1081*T1081-Q1081*T1084</f>
        <v>-1.4029444080061007</v>
      </c>
      <c r="Y1081" s="28">
        <f t="shared" ref="Y1081" si="3671">(N1081*T1081+O1081*S1081+P1081*T1084+Q1081*S1084)</f>
        <v>0</v>
      </c>
      <c r="Z1081" s="26">
        <f t="shared" ref="Z1081" si="3672">N1081*U1081+P1081*U1084-O1081*V1081-Q1081*V1084</f>
        <v>0</v>
      </c>
      <c r="AA1081" s="27">
        <f t="shared" ref="AA1081" si="3673">(N1081*V1081+O1081*U1081+P1081*V1084+Q1081*U1084)</f>
        <v>2.8369813733595626</v>
      </c>
      <c r="AB1081" s="8"/>
      <c r="AC1081" s="214">
        <f t="shared" ref="AC1081" si="3674">20*LOG((2*$X$8)/(($X$8*X1081+Z1081+$Z$8*X1084+Z1084)^2+($X$8*Y1081+AA1081+$X$8*Y1084+AA1084)^2)^0.5)</f>
        <v>-5.4720387063549039</v>
      </c>
      <c r="AE1081" s="215">
        <f t="shared" ref="AE1081" si="3675">((X1081^2+Y1081^2)/(X1084^2+Y1084^2))^0.5</f>
        <v>4.1106271854848888</v>
      </c>
      <c r="AF1081" s="9"/>
      <c r="AG1081" s="29"/>
      <c r="AH1081" s="29"/>
      <c r="AI1081" s="29"/>
      <c r="AJ1081" s="29"/>
    </row>
    <row r="1082" spans="2:36" ht="18.649999999999999" customHeight="1" thickBot="1">
      <c r="D1082" s="30"/>
      <c r="G1082" s="31"/>
      <c r="I1082" s="30"/>
      <c r="K1082" s="239" t="s">
        <v>15</v>
      </c>
      <c r="L1082" s="240"/>
      <c r="N1082" s="30"/>
      <c r="P1082" s="239" t="s">
        <v>17</v>
      </c>
      <c r="Q1082" s="240"/>
      <c r="S1082" s="30"/>
      <c r="V1082" s="31"/>
      <c r="X1082" s="30"/>
      <c r="AA1082" s="31"/>
      <c r="AE1082" s="216"/>
      <c r="AF1082" s="9"/>
      <c r="AG1082" s="29"/>
      <c r="AH1082" s="29"/>
      <c r="AI1082" s="29"/>
      <c r="AJ1082" s="29"/>
    </row>
    <row r="1083" spans="2:36" ht="18.649999999999999" customHeight="1" thickBot="1">
      <c r="D1083" s="235" t="s">
        <v>12</v>
      </c>
      <c r="E1083" s="236"/>
      <c r="F1083" s="237" t="s">
        <v>13</v>
      </c>
      <c r="G1083" s="238"/>
      <c r="I1083" s="235" t="s">
        <v>14</v>
      </c>
      <c r="J1083" s="236"/>
      <c r="K1083" s="241"/>
      <c r="L1083" s="242"/>
      <c r="N1083" s="235" t="s">
        <v>16</v>
      </c>
      <c r="O1083" s="236"/>
      <c r="P1083" s="241"/>
      <c r="Q1083" s="242"/>
      <c r="S1083" s="235" t="s">
        <v>12</v>
      </c>
      <c r="T1083" s="236"/>
      <c r="U1083" s="237" t="s">
        <v>13</v>
      </c>
      <c r="V1083" s="238"/>
      <c r="X1083" s="235" t="s">
        <v>16</v>
      </c>
      <c r="Y1083" s="236"/>
      <c r="Z1083" s="237" t="s">
        <v>17</v>
      </c>
      <c r="AA1083" s="238"/>
      <c r="AB1083" s="4"/>
      <c r="AC1083" s="37" t="s">
        <v>71</v>
      </c>
      <c r="AE1083" s="217" t="s">
        <v>72</v>
      </c>
      <c r="AF1083" s="9"/>
      <c r="AG1083" s="29"/>
      <c r="AH1083" s="29"/>
      <c r="AI1083" s="29"/>
      <c r="AJ1083" s="29"/>
    </row>
    <row r="1084" spans="2:36" ht="18.649999999999999" customHeight="1" thickTop="1" thickBot="1">
      <c r="D1084" s="24">
        <v>0</v>
      </c>
      <c r="E1084" s="28">
        <v>0</v>
      </c>
      <c r="F1084" s="26">
        <v>1</v>
      </c>
      <c r="G1084" s="27">
        <v>0</v>
      </c>
      <c r="I1084" s="24">
        <v>0</v>
      </c>
      <c r="J1084" s="28">
        <f t="shared" ref="J1084" si="3676">IF(0=(1-$J$8*$K$8*$B1081^2),0,-1*(1-$J$8*$K$8*$B1081^2)/($B1081*$K$8))</f>
        <v>-0.34129692251344595</v>
      </c>
      <c r="K1084" s="26">
        <v>1</v>
      </c>
      <c r="L1084" s="27">
        <v>0</v>
      </c>
      <c r="N1084" s="24">
        <f t="shared" ref="N1084" si="3677">D1084*I1081+F1084*I1084-E1084*J1081-G1084*J1084</f>
        <v>0</v>
      </c>
      <c r="O1084" s="28">
        <f t="shared" ref="O1084" si="3678">(D1084*J1081+E1084*I1081+F1084*J1084+G1084*I1084)</f>
        <v>-0.34129692251344595</v>
      </c>
      <c r="P1084" s="26">
        <f t="shared" ref="P1084" si="3679">D1084*K1081+F1084*K1084-E1084*L1081-G1084*L1084</f>
        <v>1</v>
      </c>
      <c r="Q1084" s="27">
        <f t="shared" ref="Q1084" si="3680">(D1084*L1081+E1084*K1081+F1084*L1084+G1084*K1084)</f>
        <v>0</v>
      </c>
      <c r="S1084" s="24">
        <v>0</v>
      </c>
      <c r="T1084" s="28">
        <v>0</v>
      </c>
      <c r="U1084" s="26">
        <v>1</v>
      </c>
      <c r="V1084" s="27">
        <v>0</v>
      </c>
      <c r="X1084" s="24">
        <f t="shared" ref="X1084" si="3681">N1084*S1081+P1084*S1084-O1084*T1081-Q1084*T1084</f>
        <v>0</v>
      </c>
      <c r="Y1084" s="28">
        <f t="shared" ref="Y1084" si="3682">(N1084*T1081+O1084*S1081+P1084*T1084+Q1084*S1084)</f>
        <v>-0.34129692251344595</v>
      </c>
      <c r="Z1084" s="26">
        <f t="shared" ref="Z1084" si="3683">N1084*U1081+P1084*U1084-O1084*V1081-Q1084*V1084</f>
        <v>-1.4029444080061007</v>
      </c>
      <c r="AA1084" s="27">
        <f t="shared" ref="AA1084" si="3684">(N1084*V1081+O1084*U1081+P1084*V1084+Q1084*U1084)</f>
        <v>0</v>
      </c>
      <c r="AB1084" s="8"/>
      <c r="AC1084" s="39">
        <f t="shared" ref="AC1084" si="3685">(180/PI())*ATAN(-1*(($X$8*Y1081+AA1081+$X$8*Y1084+AA1084)/($X$8*X1081+Z1081+$X$8*X1084+Z1084)))</f>
        <v>41.651341323931895</v>
      </c>
      <c r="AE1084" s="218">
        <f t="shared" ref="AE1084" si="3686">20*LOG(((($X$8*X1081+Z1081-$X$8*Y1084-Z1084)^2+($X$8*Y1081+AA1081-$X$8*Y1084-AA1084)^2)/(($X$8*X1081+Z1081+$X$8*X1084+Z1084)^2+($X$8*Y1081+AA1081+$X$8*Y1084+AA1084)^2))^0.5)</f>
        <v>-1.3990066190704222</v>
      </c>
      <c r="AF1084" s="9"/>
      <c r="AG1084" s="29"/>
      <c r="AH1084" s="29"/>
      <c r="AI1084" s="29"/>
      <c r="AJ1084" s="29"/>
    </row>
    <row r="1085" spans="2:36" ht="18.649999999999999" customHeight="1">
      <c r="AE1085" s="33"/>
    </row>
    <row r="1086" spans="2:36" ht="18.649999999999999" customHeight="1" thickBot="1">
      <c r="E1086" s="21" t="s">
        <v>0</v>
      </c>
      <c r="J1086" s="21" t="s">
        <v>1</v>
      </c>
      <c r="O1086" s="21" t="s">
        <v>2</v>
      </c>
      <c r="T1086" s="21" t="s">
        <v>3</v>
      </c>
      <c r="Y1086" s="21" t="s">
        <v>4</v>
      </c>
    </row>
    <row r="1087" spans="2:36" ht="18.649999999999999" customHeight="1" thickBot="1">
      <c r="B1087" s="20"/>
      <c r="D1087" s="235" t="s">
        <v>6</v>
      </c>
      <c r="E1087" s="236"/>
      <c r="F1087" s="237" t="s">
        <v>7</v>
      </c>
      <c r="G1087" s="238"/>
      <c r="I1087" s="235" t="s">
        <v>8</v>
      </c>
      <c r="J1087" s="236"/>
      <c r="K1087" s="237" t="s">
        <v>9</v>
      </c>
      <c r="L1087" s="238"/>
      <c r="N1087" s="235" t="s">
        <v>10</v>
      </c>
      <c r="O1087" s="236"/>
      <c r="P1087" s="237" t="s">
        <v>11</v>
      </c>
      <c r="Q1087" s="238"/>
      <c r="S1087" s="235" t="s">
        <v>6</v>
      </c>
      <c r="T1087" s="236"/>
      <c r="U1087" s="237" t="s">
        <v>7</v>
      </c>
      <c r="V1087" s="238"/>
      <c r="X1087" s="235" t="s">
        <v>10</v>
      </c>
      <c r="Y1087" s="236"/>
      <c r="Z1087" s="237" t="s">
        <v>11</v>
      </c>
      <c r="AA1087" s="238"/>
      <c r="AB1087" s="4"/>
      <c r="AC1087" s="212" t="s">
        <v>70</v>
      </c>
      <c r="AE1087" s="213" t="s">
        <v>37</v>
      </c>
      <c r="AF1087" s="9"/>
      <c r="AG1087" s="29"/>
      <c r="AH1087" s="29"/>
      <c r="AI1087" s="29"/>
      <c r="AJ1087" s="29"/>
    </row>
    <row r="1088" spans="2:36" ht="18.649999999999999" customHeight="1" thickTop="1" thickBot="1">
      <c r="B1088" s="40">
        <f t="shared" ref="B1088" si="3687">B1081+$E$5</f>
        <v>0.97599999999999165</v>
      </c>
      <c r="D1088" s="24">
        <v>1</v>
      </c>
      <c r="E1088" s="25">
        <v>0</v>
      </c>
      <c r="F1088" s="26">
        <v>0</v>
      </c>
      <c r="G1088" s="27">
        <f t="shared" ref="G1088" si="3688">-1/($E$8*$B1088)</f>
        <v>-7.0370203566925467</v>
      </c>
      <c r="I1088" s="24">
        <v>1</v>
      </c>
      <c r="J1088" s="28">
        <v>0</v>
      </c>
      <c r="K1088" s="26">
        <v>0</v>
      </c>
      <c r="L1088" s="27">
        <v>0</v>
      </c>
      <c r="N1088" s="24">
        <f t="shared" ref="N1088" si="3689">D1088*I1088+F1088*I1091-E1088*J1088-G1088*J1091</f>
        <v>-1.3943975420122623</v>
      </c>
      <c r="O1088" s="28">
        <f t="shared" ref="O1088" si="3690">(D1088*J1088+E1088*I1088+F1088*J1091+G1088*I1091)</f>
        <v>0</v>
      </c>
      <c r="P1088" s="26">
        <f t="shared" ref="P1088" si="3691">D1088*K1088+F1088*K1091-E1088*L1088-G1088*L1091</f>
        <v>0</v>
      </c>
      <c r="Q1088" s="27">
        <f t="shared" ref="Q1088" si="3692">(D1088*L1088+E1088*K1088+F1088*L1091+G1088*K1091)</f>
        <v>-7.0370203566925467</v>
      </c>
      <c r="S1088" s="24">
        <v>1</v>
      </c>
      <c r="T1088" s="25">
        <v>0</v>
      </c>
      <c r="U1088" s="26">
        <v>0</v>
      </c>
      <c r="V1088" s="27">
        <f t="shared" ref="V1088" si="3693">-1/($T$8*$B1088)</f>
        <v>-7.0370203566925467</v>
      </c>
      <c r="X1088" s="24">
        <f t="shared" ref="X1088" si="3694">N1088*S1088+P1088*S1091-O1088*T1088-Q1088*T1091</f>
        <v>-1.3943975420122623</v>
      </c>
      <c r="Y1088" s="28">
        <f t="shared" ref="Y1088" si="3695">(N1088*T1088+O1088*S1088+P1088*T1091+Q1088*S1091)</f>
        <v>0</v>
      </c>
      <c r="Z1088" s="26">
        <f t="shared" ref="Z1088" si="3696">N1088*U1088+P1088*U1091-O1088*V1088-Q1088*V1091</f>
        <v>0</v>
      </c>
      <c r="AA1088" s="27">
        <f t="shared" ref="AA1088" si="3697">(N1088*V1088+O1088*U1088+P1088*V1091+Q1088*U1091)</f>
        <v>2.7753835317697932</v>
      </c>
      <c r="AB1088" s="8"/>
      <c r="AC1088" s="214">
        <f t="shared" ref="AC1088" si="3698">20*LOG((2*$X$8)/(($X$8*X1088+Z1088+$Z$8*X1091+Z1091)^2+($X$8*Y1088+AA1088+$X$8*Y1091+AA1091)^2)^0.5)</f>
        <v>-5.3488932183405034</v>
      </c>
      <c r="AE1088" s="215">
        <f t="shared" ref="AE1088" si="3699">((X1088^2+Y1088^2)/(X1091^2+Y1091^2))^0.5</f>
        <v>4.0980679758867247</v>
      </c>
      <c r="AF1088" s="9"/>
      <c r="AG1088" s="29"/>
      <c r="AH1088" s="29"/>
      <c r="AI1088" s="29"/>
      <c r="AJ1088" s="29"/>
    </row>
    <row r="1089" spans="2:36" ht="18.649999999999999" customHeight="1" thickBot="1">
      <c r="D1089" s="30"/>
      <c r="G1089" s="31"/>
      <c r="I1089" s="30"/>
      <c r="K1089" s="239" t="s">
        <v>15</v>
      </c>
      <c r="L1089" s="240"/>
      <c r="N1089" s="30"/>
      <c r="P1089" s="239" t="s">
        <v>17</v>
      </c>
      <c r="Q1089" s="240"/>
      <c r="S1089" s="30"/>
      <c r="V1089" s="31"/>
      <c r="X1089" s="30"/>
      <c r="AA1089" s="31"/>
      <c r="AE1089" s="216"/>
      <c r="AF1089" s="9"/>
      <c r="AG1089" s="29"/>
      <c r="AH1089" s="29"/>
      <c r="AI1089" s="29"/>
      <c r="AJ1089" s="29"/>
    </row>
    <row r="1090" spans="2:36" ht="18.649999999999999" customHeight="1" thickBot="1">
      <c r="D1090" s="235" t="s">
        <v>12</v>
      </c>
      <c r="E1090" s="236"/>
      <c r="F1090" s="237" t="s">
        <v>13</v>
      </c>
      <c r="G1090" s="238"/>
      <c r="I1090" s="235" t="s">
        <v>14</v>
      </c>
      <c r="J1090" s="236"/>
      <c r="K1090" s="241"/>
      <c r="L1090" s="242"/>
      <c r="N1090" s="235" t="s">
        <v>16</v>
      </c>
      <c r="O1090" s="236"/>
      <c r="P1090" s="241"/>
      <c r="Q1090" s="242"/>
      <c r="S1090" s="235" t="s">
        <v>12</v>
      </c>
      <c r="T1090" s="236"/>
      <c r="U1090" s="237" t="s">
        <v>13</v>
      </c>
      <c r="V1090" s="238"/>
      <c r="X1090" s="235" t="s">
        <v>16</v>
      </c>
      <c r="Y1090" s="236"/>
      <c r="Z1090" s="237" t="s">
        <v>17</v>
      </c>
      <c r="AA1090" s="238"/>
      <c r="AB1090" s="4"/>
      <c r="AC1090" s="37" t="s">
        <v>71</v>
      </c>
      <c r="AE1090" s="217" t="s">
        <v>72</v>
      </c>
      <c r="AF1090" s="9"/>
      <c r="AG1090" s="29"/>
      <c r="AH1090" s="29"/>
      <c r="AI1090" s="29"/>
      <c r="AJ1090" s="29"/>
    </row>
    <row r="1091" spans="2:36" ht="18.649999999999999" customHeight="1" thickTop="1" thickBot="1">
      <c r="D1091" s="24">
        <v>0</v>
      </c>
      <c r="E1091" s="28">
        <v>0</v>
      </c>
      <c r="F1091" s="26">
        <v>1</v>
      </c>
      <c r="G1091" s="27">
        <v>0</v>
      </c>
      <c r="I1091" s="24">
        <v>0</v>
      </c>
      <c r="J1091" s="28">
        <f t="shared" ref="J1091" si="3700">IF(0=(1-$J$8*$K$8*$B1088^2),0,-1*(1-$J$8*$K$8*$B1088^2)/($B1088*$K$8))</f>
        <v>-0.34025729934617488</v>
      </c>
      <c r="K1091" s="26">
        <v>1</v>
      </c>
      <c r="L1091" s="27">
        <v>0</v>
      </c>
      <c r="N1091" s="24">
        <f t="shared" ref="N1091" si="3701">D1091*I1088+F1091*I1091-E1091*J1088-G1091*J1091</f>
        <v>0</v>
      </c>
      <c r="O1091" s="28">
        <f t="shared" ref="O1091" si="3702">(D1091*J1088+E1091*I1088+F1091*J1091+G1091*I1091)</f>
        <v>-0.34025729934617488</v>
      </c>
      <c r="P1091" s="26">
        <f t="shared" ref="P1091" si="3703">D1091*K1088+F1091*K1091-E1091*L1088-G1091*L1091</f>
        <v>1</v>
      </c>
      <c r="Q1091" s="27">
        <f t="shared" ref="Q1091" si="3704">(D1091*L1088+E1091*K1088+F1091*L1091+G1091*K1091)</f>
        <v>0</v>
      </c>
      <c r="S1091" s="24">
        <v>0</v>
      </c>
      <c r="T1091" s="28">
        <v>0</v>
      </c>
      <c r="U1091" s="26">
        <v>1</v>
      </c>
      <c r="V1091" s="27">
        <v>0</v>
      </c>
      <c r="X1091" s="24">
        <f t="shared" ref="X1091" si="3705">N1091*S1088+P1091*S1091-O1091*T1088-Q1091*T1091</f>
        <v>0</v>
      </c>
      <c r="Y1091" s="28">
        <f t="shared" ref="Y1091" si="3706">(N1091*T1088+O1091*S1088+P1091*T1091+Q1091*S1091)</f>
        <v>-0.34025729934617488</v>
      </c>
      <c r="Z1091" s="26">
        <f t="shared" ref="Z1091" si="3707">N1091*U1088+P1091*U1091-O1091*V1088-Q1091*V1091</f>
        <v>-1.3943975420122623</v>
      </c>
      <c r="AA1091" s="27">
        <f t="shared" ref="AA1091" si="3708">(N1091*V1088+O1091*U1088+P1091*V1091+Q1091*U1091)</f>
        <v>0</v>
      </c>
      <c r="AB1091" s="8"/>
      <c r="AC1091" s="39">
        <f t="shared" ref="AC1091" si="3709">(180/PI())*ATAN(-1*(($X$8*Y1088+AA1088+$X$8*Y1091+AA1091)/($X$8*X1088+Z1088+$X$8*X1091+Z1091)))</f>
        <v>41.126883168354041</v>
      </c>
      <c r="AE1091" s="218">
        <f t="shared" ref="AE1091" si="3710">20*LOG(((($X$8*X1088+Z1088-$X$8*Y1091-Z1091)^2+($X$8*Y1088+AA1088-$X$8*Y1091-AA1091)^2)/(($X$8*X1088+Z1088+$X$8*X1091+Z1091)^2+($X$8*Y1088+AA1088+$X$8*Y1091+AA1091)^2))^0.5)</f>
        <v>-1.4470548663377176</v>
      </c>
      <c r="AF1091" s="9"/>
      <c r="AG1091" s="29"/>
      <c r="AH1091" s="29"/>
      <c r="AI1091" s="29"/>
      <c r="AJ1091" s="29"/>
    </row>
    <row r="1092" spans="2:36" ht="18.649999999999999" customHeight="1">
      <c r="AE1092" s="33"/>
    </row>
    <row r="1093" spans="2:36" ht="18.649999999999999" customHeight="1" thickBot="1">
      <c r="E1093" s="21" t="s">
        <v>0</v>
      </c>
      <c r="J1093" s="21" t="s">
        <v>1</v>
      </c>
      <c r="O1093" s="21" t="s">
        <v>2</v>
      </c>
      <c r="T1093" s="21" t="s">
        <v>3</v>
      </c>
      <c r="Y1093" s="21" t="s">
        <v>4</v>
      </c>
    </row>
    <row r="1094" spans="2:36" ht="18.649999999999999" customHeight="1" thickBot="1">
      <c r="B1094" s="20"/>
      <c r="D1094" s="235" t="s">
        <v>6</v>
      </c>
      <c r="E1094" s="236"/>
      <c r="F1094" s="237" t="s">
        <v>7</v>
      </c>
      <c r="G1094" s="238"/>
      <c r="I1094" s="235" t="s">
        <v>8</v>
      </c>
      <c r="J1094" s="236"/>
      <c r="K1094" s="237" t="s">
        <v>9</v>
      </c>
      <c r="L1094" s="238"/>
      <c r="N1094" s="235" t="s">
        <v>10</v>
      </c>
      <c r="O1094" s="236"/>
      <c r="P1094" s="237" t="s">
        <v>11</v>
      </c>
      <c r="Q1094" s="238"/>
      <c r="S1094" s="235" t="s">
        <v>6</v>
      </c>
      <c r="T1094" s="236"/>
      <c r="U1094" s="237" t="s">
        <v>7</v>
      </c>
      <c r="V1094" s="238"/>
      <c r="X1094" s="235" t="s">
        <v>10</v>
      </c>
      <c r="Y1094" s="236"/>
      <c r="Z1094" s="237" t="s">
        <v>11</v>
      </c>
      <c r="AA1094" s="238"/>
      <c r="AB1094" s="4"/>
      <c r="AC1094" s="212" t="s">
        <v>70</v>
      </c>
      <c r="AE1094" s="213" t="s">
        <v>37</v>
      </c>
      <c r="AF1094" s="9"/>
      <c r="AG1094" s="29"/>
      <c r="AH1094" s="29"/>
      <c r="AI1094" s="29"/>
      <c r="AJ1094" s="29"/>
    </row>
    <row r="1095" spans="2:36" ht="18.649999999999999" customHeight="1" thickTop="1" thickBot="1">
      <c r="B1095" s="40">
        <f t="shared" ref="B1095" si="3711">B1088+$E$5</f>
        <v>0.9764999999999916</v>
      </c>
      <c r="D1095" s="24">
        <v>1</v>
      </c>
      <c r="E1095" s="25">
        <v>0</v>
      </c>
      <c r="F1095" s="26">
        <v>0</v>
      </c>
      <c r="G1095" s="27">
        <f t="shared" ref="G1095" si="3712">-1/($E$8*$B1095)</f>
        <v>-7.0334171716660796</v>
      </c>
      <c r="I1095" s="24">
        <v>1</v>
      </c>
      <c r="J1095" s="28">
        <v>0</v>
      </c>
      <c r="K1095" s="26">
        <v>0</v>
      </c>
      <c r="L1095" s="27">
        <v>0</v>
      </c>
      <c r="N1095" s="24">
        <f t="shared" ref="N1095" si="3713">D1095*I1095+F1095*I1098-E1095*J1095-G1095*J1098</f>
        <v>-1.3858638014833535</v>
      </c>
      <c r="O1095" s="28">
        <f t="shared" ref="O1095" si="3714">(D1095*J1095+E1095*I1095+F1095*J1098+G1095*I1098)</f>
        <v>0</v>
      </c>
      <c r="P1095" s="26">
        <f t="shared" ref="P1095" si="3715">D1095*K1095+F1095*K1098-E1095*L1095-G1095*L1098</f>
        <v>0</v>
      </c>
      <c r="Q1095" s="27">
        <f t="shared" ref="Q1095" si="3716">(D1095*L1095+E1095*K1095+F1095*L1098+G1095*K1098)</f>
        <v>-7.0334171716660796</v>
      </c>
      <c r="S1095" s="24">
        <v>1</v>
      </c>
      <c r="T1095" s="25">
        <v>0</v>
      </c>
      <c r="U1095" s="26">
        <v>0</v>
      </c>
      <c r="V1095" s="27">
        <f t="shared" ref="V1095" si="3717">-1/($T$8*$B1095)</f>
        <v>-7.0334171716660796</v>
      </c>
      <c r="X1095" s="24">
        <f t="shared" ref="X1095" si="3718">N1095*S1095+P1095*S1098-O1095*T1095-Q1095*T1098</f>
        <v>-1.3858638014833535</v>
      </c>
      <c r="Y1095" s="28">
        <f t="shared" ref="Y1095" si="3719">(N1095*T1095+O1095*S1095+P1095*T1098+Q1095*S1098)</f>
        <v>0</v>
      </c>
      <c r="Z1095" s="26">
        <f t="shared" ref="Z1095" si="3720">N1095*U1095+P1095*U1098-O1095*V1095-Q1095*V1098</f>
        <v>0</v>
      </c>
      <c r="AA1095" s="27">
        <f t="shared" ref="AA1095" si="3721">(N1095*V1095+O1095*U1095+P1095*V1098+Q1095*U1098)</f>
        <v>2.7139410872773704</v>
      </c>
      <c r="AB1095" s="8"/>
      <c r="AC1095" s="214">
        <f t="shared" ref="AC1095" si="3722">20*LOG((2*$X$8)/(($X$8*X1095+Z1095+$Z$8*X1098+Z1098)^2+($X$8*Y1095+AA1095+$X$8*Y1098+AA1098)^2)^0.5)</f>
        <v>-5.2250233872210741</v>
      </c>
      <c r="AE1095" s="215">
        <f t="shared" ref="AE1095" si="3723">((X1095^2+Y1095^2)/(X1098^2+Y1098^2))^0.5</f>
        <v>4.0854629894980858</v>
      </c>
      <c r="AF1095" s="9"/>
      <c r="AG1095" s="29"/>
      <c r="AH1095" s="29"/>
      <c r="AI1095" s="29"/>
      <c r="AJ1095" s="29"/>
    </row>
    <row r="1096" spans="2:36" ht="18.649999999999999" customHeight="1" thickBot="1">
      <c r="D1096" s="30"/>
      <c r="G1096" s="31"/>
      <c r="I1096" s="30"/>
      <c r="K1096" s="239" t="s">
        <v>15</v>
      </c>
      <c r="L1096" s="240"/>
      <c r="N1096" s="30"/>
      <c r="P1096" s="239" t="s">
        <v>17</v>
      </c>
      <c r="Q1096" s="240"/>
      <c r="S1096" s="30"/>
      <c r="V1096" s="31"/>
      <c r="X1096" s="30"/>
      <c r="AA1096" s="31"/>
      <c r="AE1096" s="216"/>
      <c r="AF1096" s="9"/>
      <c r="AG1096" s="29"/>
      <c r="AH1096" s="29"/>
      <c r="AI1096" s="29"/>
      <c r="AJ1096" s="29"/>
    </row>
    <row r="1097" spans="2:36" ht="18.649999999999999" customHeight="1" thickBot="1">
      <c r="D1097" s="235" t="s">
        <v>12</v>
      </c>
      <c r="E1097" s="236"/>
      <c r="F1097" s="237" t="s">
        <v>13</v>
      </c>
      <c r="G1097" s="238"/>
      <c r="I1097" s="235" t="s">
        <v>14</v>
      </c>
      <c r="J1097" s="236"/>
      <c r="K1097" s="241"/>
      <c r="L1097" s="242"/>
      <c r="N1097" s="235" t="s">
        <v>16</v>
      </c>
      <c r="O1097" s="236"/>
      <c r="P1097" s="241"/>
      <c r="Q1097" s="242"/>
      <c r="S1097" s="235" t="s">
        <v>12</v>
      </c>
      <c r="T1097" s="236"/>
      <c r="U1097" s="237" t="s">
        <v>13</v>
      </c>
      <c r="V1097" s="238"/>
      <c r="X1097" s="235" t="s">
        <v>16</v>
      </c>
      <c r="Y1097" s="236"/>
      <c r="Z1097" s="237" t="s">
        <v>17</v>
      </c>
      <c r="AA1097" s="238"/>
      <c r="AB1097" s="4"/>
      <c r="AC1097" s="37" t="s">
        <v>71</v>
      </c>
      <c r="AE1097" s="217" t="s">
        <v>72</v>
      </c>
      <c r="AF1097" s="9"/>
      <c r="AG1097" s="29"/>
      <c r="AH1097" s="29"/>
      <c r="AI1097" s="29"/>
      <c r="AJ1097" s="29"/>
    </row>
    <row r="1098" spans="2:36" ht="18.649999999999999" customHeight="1" thickTop="1" thickBot="1">
      <c r="D1098" s="24">
        <v>0</v>
      </c>
      <c r="E1098" s="28">
        <v>0</v>
      </c>
      <c r="F1098" s="26">
        <v>1</v>
      </c>
      <c r="G1098" s="27">
        <v>0</v>
      </c>
      <c r="I1098" s="24">
        <v>0</v>
      </c>
      <c r="J1098" s="28">
        <f t="shared" ref="J1098" si="3724">IF(0=(1-$J$8*$K$8*$B1095^2),0,-1*(1-$J$8*$K$8*$B1095^2)/($B1095*$K$8))</f>
        <v>-0.33921829791281793</v>
      </c>
      <c r="K1098" s="26">
        <v>1</v>
      </c>
      <c r="L1098" s="27">
        <v>0</v>
      </c>
      <c r="N1098" s="24">
        <f t="shared" ref="N1098" si="3725">D1098*I1095+F1098*I1098-E1098*J1095-G1098*J1098</f>
        <v>0</v>
      </c>
      <c r="O1098" s="28">
        <f t="shared" ref="O1098" si="3726">(D1098*J1095+E1098*I1095+F1098*J1098+G1098*I1098)</f>
        <v>-0.33921829791281793</v>
      </c>
      <c r="P1098" s="26">
        <f t="shared" ref="P1098" si="3727">D1098*K1095+F1098*K1098-E1098*L1095-G1098*L1098</f>
        <v>1</v>
      </c>
      <c r="Q1098" s="27">
        <f t="shared" ref="Q1098" si="3728">(D1098*L1095+E1098*K1095+F1098*L1098+G1098*K1098)</f>
        <v>0</v>
      </c>
      <c r="S1098" s="24">
        <v>0</v>
      </c>
      <c r="T1098" s="28">
        <v>0</v>
      </c>
      <c r="U1098" s="26">
        <v>1</v>
      </c>
      <c r="V1098" s="27">
        <v>0</v>
      </c>
      <c r="X1098" s="24">
        <f t="shared" ref="X1098" si="3729">N1098*S1095+P1098*S1098-O1098*T1095-Q1098*T1098</f>
        <v>0</v>
      </c>
      <c r="Y1098" s="28">
        <f t="shared" ref="Y1098" si="3730">(N1098*T1095+O1098*S1095+P1098*T1098+Q1098*S1098)</f>
        <v>-0.33921829791281793</v>
      </c>
      <c r="Z1098" s="26">
        <f t="shared" ref="Z1098" si="3731">N1098*U1095+P1098*U1098-O1098*V1095-Q1098*V1098</f>
        <v>-1.3858638014833535</v>
      </c>
      <c r="AA1098" s="27">
        <f t="shared" ref="AA1098" si="3732">(N1098*V1095+O1098*U1095+P1098*V1098+Q1098*U1098)</f>
        <v>0</v>
      </c>
      <c r="AB1098" s="8"/>
      <c r="AC1098" s="39">
        <f t="shared" ref="AC1098" si="3733">(180/PI())*ATAN(-1*(($X$8*Y1095+AA1095+$X$8*Y1098+AA1098)/($X$8*X1095+Z1095+$X$8*X1098+Z1098)))</f>
        <v>40.588854737267106</v>
      </c>
      <c r="AE1098" s="218">
        <f t="shared" ref="AE1098" si="3734">20*LOG(((($X$8*X1095+Z1095-$X$8*Y1098-Z1098)^2+($X$8*Y1095+AA1095-$X$8*Y1098-AA1098)^2)/(($X$8*X1095+Z1095+$X$8*X1098+Z1098)^2+($X$8*Y1095+AA1095+$X$8*Y1098+AA1098)^2))^0.5)</f>
        <v>-1.4973521897808877</v>
      </c>
      <c r="AF1098" s="9"/>
      <c r="AG1098" s="29"/>
      <c r="AH1098" s="29"/>
      <c r="AI1098" s="29"/>
      <c r="AJ1098" s="29"/>
    </row>
    <row r="1099" spans="2:36" ht="18.649999999999999" customHeight="1">
      <c r="AE1099" s="33"/>
    </row>
    <row r="1100" spans="2:36" ht="18.649999999999999" customHeight="1" thickBot="1">
      <c r="E1100" s="21" t="s">
        <v>0</v>
      </c>
      <c r="J1100" s="21" t="s">
        <v>1</v>
      </c>
      <c r="O1100" s="21" t="s">
        <v>2</v>
      </c>
      <c r="T1100" s="21" t="s">
        <v>3</v>
      </c>
      <c r="Y1100" s="21" t="s">
        <v>4</v>
      </c>
    </row>
    <row r="1101" spans="2:36" ht="18.649999999999999" customHeight="1" thickBot="1">
      <c r="B1101" s="20"/>
      <c r="D1101" s="235" t="s">
        <v>6</v>
      </c>
      <c r="E1101" s="236"/>
      <c r="F1101" s="237" t="s">
        <v>7</v>
      </c>
      <c r="G1101" s="238"/>
      <c r="I1101" s="235" t="s">
        <v>8</v>
      </c>
      <c r="J1101" s="236"/>
      <c r="K1101" s="237" t="s">
        <v>9</v>
      </c>
      <c r="L1101" s="238"/>
      <c r="N1101" s="235" t="s">
        <v>10</v>
      </c>
      <c r="O1101" s="236"/>
      <c r="P1101" s="237" t="s">
        <v>11</v>
      </c>
      <c r="Q1101" s="238"/>
      <c r="S1101" s="235" t="s">
        <v>6</v>
      </c>
      <c r="T1101" s="236"/>
      <c r="U1101" s="237" t="s">
        <v>7</v>
      </c>
      <c r="V1101" s="238"/>
      <c r="X1101" s="235" t="s">
        <v>10</v>
      </c>
      <c r="Y1101" s="236"/>
      <c r="Z1101" s="237" t="s">
        <v>11</v>
      </c>
      <c r="AA1101" s="238"/>
      <c r="AB1101" s="4"/>
      <c r="AC1101" s="212" t="s">
        <v>70</v>
      </c>
      <c r="AE1101" s="213" t="s">
        <v>37</v>
      </c>
      <c r="AF1101" s="9"/>
      <c r="AG1101" s="29"/>
      <c r="AH1101" s="29"/>
      <c r="AI1101" s="29"/>
      <c r="AJ1101" s="29"/>
    </row>
    <row r="1102" spans="2:36" ht="18.649999999999999" customHeight="1" thickTop="1" thickBot="1">
      <c r="B1102" s="40">
        <f t="shared" ref="B1102" si="3735">B1095+$E$5</f>
        <v>0.97699999999999154</v>
      </c>
      <c r="D1102" s="24">
        <v>1</v>
      </c>
      <c r="E1102" s="25">
        <v>0</v>
      </c>
      <c r="F1102" s="26">
        <v>0</v>
      </c>
      <c r="G1102" s="27">
        <f t="shared" ref="G1102" si="3736">-1/($E$8*$B1102)</f>
        <v>-7.029817674648851</v>
      </c>
      <c r="I1102" s="24">
        <v>1</v>
      </c>
      <c r="J1102" s="28">
        <v>0</v>
      </c>
      <c r="K1102" s="26">
        <v>0</v>
      </c>
      <c r="L1102" s="27">
        <v>0</v>
      </c>
      <c r="N1102" s="24">
        <f t="shared" ref="N1102" si="3737">D1102*I1102+F1102*I1105-E1102*J1102-G1102*J1105</f>
        <v>-1.3773431595573369</v>
      </c>
      <c r="O1102" s="28">
        <f t="shared" ref="O1102" si="3738">(D1102*J1102+E1102*I1102+F1102*J1105+G1102*I1105)</f>
        <v>0</v>
      </c>
      <c r="P1102" s="26">
        <f t="shared" ref="P1102" si="3739">D1102*K1102+F1102*K1105-E1102*L1102-G1102*L1105</f>
        <v>0</v>
      </c>
      <c r="Q1102" s="27">
        <f t="shared" ref="Q1102" si="3740">(D1102*L1102+E1102*K1102+F1102*L1105+G1102*K1105)</f>
        <v>-7.029817674648851</v>
      </c>
      <c r="S1102" s="24">
        <v>1</v>
      </c>
      <c r="T1102" s="25">
        <v>0</v>
      </c>
      <c r="U1102" s="26">
        <v>0</v>
      </c>
      <c r="V1102" s="27">
        <f t="shared" ref="V1102" si="3741">-1/($T$8*$B1102)</f>
        <v>-7.029817674648851</v>
      </c>
      <c r="X1102" s="24">
        <f t="shared" ref="X1102" si="3742">N1102*S1102+P1102*S1105-O1102*T1102-Q1102*T1105</f>
        <v>-1.3773431595573369</v>
      </c>
      <c r="Y1102" s="28">
        <f t="shared" ref="Y1102" si="3743">(N1102*T1102+O1102*S1102+P1102*T1105+Q1102*S1105)</f>
        <v>0</v>
      </c>
      <c r="Z1102" s="26">
        <f t="shared" ref="Z1102" si="3744">N1102*U1102+P1102*U1105-O1102*V1102-Q1102*V1105</f>
        <v>0</v>
      </c>
      <c r="AA1102" s="27">
        <f t="shared" ref="AA1102" si="3745">(N1102*V1102+O1102*U1102+P1102*V1105+Q1102*U1105)</f>
        <v>2.6526536124640083</v>
      </c>
      <c r="AB1102" s="8"/>
      <c r="AC1102" s="214">
        <f t="shared" ref="AC1102" si="3746">20*LOG((2*$X$8)/(($X$8*X1102+Z1102+$Z$8*X1105+Z1105)^2+($X$8*Y1102+AA1102+$X$8*Y1105+AA1105)^2)^0.5)</f>
        <v>-5.1004492191029307</v>
      </c>
      <c r="AE1102" s="215">
        <f t="shared" ref="AE1102" si="3747">((X1102^2+Y1102^2)/(X1105^2+Y1105^2))^0.5</f>
        <v>4.0728118059808169</v>
      </c>
      <c r="AF1102" s="9"/>
      <c r="AG1102" s="29"/>
      <c r="AH1102" s="29"/>
      <c r="AI1102" s="29"/>
      <c r="AJ1102" s="29"/>
    </row>
    <row r="1103" spans="2:36" ht="18.649999999999999" customHeight="1" thickBot="1">
      <c r="D1103" s="30"/>
      <c r="G1103" s="31"/>
      <c r="I1103" s="30"/>
      <c r="K1103" s="239" t="s">
        <v>15</v>
      </c>
      <c r="L1103" s="240"/>
      <c r="N1103" s="30"/>
      <c r="P1103" s="239" t="s">
        <v>17</v>
      </c>
      <c r="Q1103" s="240"/>
      <c r="S1103" s="30"/>
      <c r="V1103" s="31"/>
      <c r="X1103" s="30"/>
      <c r="AA1103" s="31"/>
      <c r="AE1103" s="216"/>
      <c r="AF1103" s="9"/>
      <c r="AG1103" s="29"/>
      <c r="AH1103" s="29"/>
      <c r="AI1103" s="29"/>
      <c r="AJ1103" s="29"/>
    </row>
    <row r="1104" spans="2:36" ht="18.649999999999999" customHeight="1" thickBot="1">
      <c r="D1104" s="235" t="s">
        <v>12</v>
      </c>
      <c r="E1104" s="236"/>
      <c r="F1104" s="237" t="s">
        <v>13</v>
      </c>
      <c r="G1104" s="238"/>
      <c r="I1104" s="235" t="s">
        <v>14</v>
      </c>
      <c r="J1104" s="236"/>
      <c r="K1104" s="241"/>
      <c r="L1104" s="242"/>
      <c r="N1104" s="235" t="s">
        <v>16</v>
      </c>
      <c r="O1104" s="236"/>
      <c r="P1104" s="241"/>
      <c r="Q1104" s="242"/>
      <c r="S1104" s="235" t="s">
        <v>12</v>
      </c>
      <c r="T1104" s="236"/>
      <c r="U1104" s="237" t="s">
        <v>13</v>
      </c>
      <c r="V1104" s="238"/>
      <c r="X1104" s="235" t="s">
        <v>16</v>
      </c>
      <c r="Y1104" s="236"/>
      <c r="Z1104" s="237" t="s">
        <v>17</v>
      </c>
      <c r="AA1104" s="238"/>
      <c r="AB1104" s="4"/>
      <c r="AC1104" s="37" t="s">
        <v>71</v>
      </c>
      <c r="AE1104" s="217" t="s">
        <v>72</v>
      </c>
      <c r="AF1104" s="9"/>
      <c r="AG1104" s="29"/>
      <c r="AH1104" s="29"/>
      <c r="AI1104" s="29"/>
      <c r="AJ1104" s="29"/>
    </row>
    <row r="1105" spans="2:36" ht="18.649999999999999" customHeight="1" thickTop="1" thickBot="1">
      <c r="D1105" s="24">
        <v>0</v>
      </c>
      <c r="E1105" s="28">
        <v>0</v>
      </c>
      <c r="F1105" s="26">
        <v>1</v>
      </c>
      <c r="G1105" s="27">
        <v>0</v>
      </c>
      <c r="I1105" s="24">
        <v>0</v>
      </c>
      <c r="J1105" s="28">
        <f t="shared" ref="J1105" si="3748">IF(0=(1-$J$8*$K$8*$B1102^2),0,-1*(1-$J$8*$K$8*$B1102^2)/($B1102*$K$8))</f>
        <v>-0.33817991725881974</v>
      </c>
      <c r="K1105" s="26">
        <v>1</v>
      </c>
      <c r="L1105" s="27">
        <v>0</v>
      </c>
      <c r="N1105" s="24">
        <f t="shared" ref="N1105" si="3749">D1105*I1102+F1105*I1105-E1105*J1102-G1105*J1105</f>
        <v>0</v>
      </c>
      <c r="O1105" s="28">
        <f t="shared" ref="O1105" si="3750">(D1105*J1102+E1105*I1102+F1105*J1105+G1105*I1105)</f>
        <v>-0.33817991725881974</v>
      </c>
      <c r="P1105" s="26">
        <f t="shared" ref="P1105" si="3751">D1105*K1102+F1105*K1105-E1105*L1102-G1105*L1105</f>
        <v>1</v>
      </c>
      <c r="Q1105" s="27">
        <f t="shared" ref="Q1105" si="3752">(D1105*L1102+E1105*K1102+F1105*L1105+G1105*K1105)</f>
        <v>0</v>
      </c>
      <c r="S1105" s="24">
        <v>0</v>
      </c>
      <c r="T1105" s="28">
        <v>0</v>
      </c>
      <c r="U1105" s="26">
        <v>1</v>
      </c>
      <c r="V1105" s="27">
        <v>0</v>
      </c>
      <c r="X1105" s="24">
        <f t="shared" ref="X1105" si="3753">N1105*S1102+P1105*S1105-O1105*T1102-Q1105*T1105</f>
        <v>0</v>
      </c>
      <c r="Y1105" s="28">
        <f t="shared" ref="Y1105" si="3754">(N1105*T1102+O1105*S1102+P1105*T1105+Q1105*S1105)</f>
        <v>-0.33817991725881974</v>
      </c>
      <c r="Z1105" s="26">
        <f t="shared" ref="Z1105" si="3755">N1105*U1102+P1105*U1105-O1105*V1102-Q1105*V1105</f>
        <v>-1.3773431595573369</v>
      </c>
      <c r="AA1105" s="27">
        <f t="shared" ref="AA1105" si="3756">(N1105*V1102+O1105*U1102+P1105*V1105+Q1105*U1105)</f>
        <v>0</v>
      </c>
      <c r="AB1105" s="8"/>
      <c r="AC1105" s="39">
        <f t="shared" ref="AC1105" si="3757">(180/PI())*ATAN(-1*(($X$8*Y1102+AA1102+$X$8*Y1105+AA1105)/($X$8*X1102+Z1102+$X$8*X1105+Z1105)))</f>
        <v>40.036809511659982</v>
      </c>
      <c r="AE1105" s="218">
        <f t="shared" ref="AE1105" si="3758">20*LOG(((($X$8*X1102+Z1102-$X$8*Y1105-Z1105)^2+($X$8*Y1102+AA1102-$X$8*Y1105-AA1105)^2)/(($X$8*X1102+Z1102+$X$8*X1105+Z1105)^2+($X$8*Y1102+AA1102+$X$8*Y1105+AA1105)^2))^0.5)</f>
        <v>-1.5500303964036544</v>
      </c>
      <c r="AF1105" s="9"/>
      <c r="AG1105" s="29"/>
      <c r="AH1105" s="29"/>
      <c r="AI1105" s="29"/>
      <c r="AJ1105" s="29"/>
    </row>
    <row r="1106" spans="2:36" ht="18.649999999999999" customHeight="1">
      <c r="AE1106" s="33"/>
    </row>
    <row r="1107" spans="2:36" ht="18.649999999999999" customHeight="1" thickBot="1">
      <c r="E1107" s="21" t="s">
        <v>0</v>
      </c>
      <c r="J1107" s="21" t="s">
        <v>1</v>
      </c>
      <c r="O1107" s="21" t="s">
        <v>2</v>
      </c>
      <c r="T1107" s="21" t="s">
        <v>3</v>
      </c>
      <c r="Y1107" s="21" t="s">
        <v>4</v>
      </c>
    </row>
    <row r="1108" spans="2:36" ht="18.649999999999999" customHeight="1" thickBot="1">
      <c r="B1108" s="20"/>
      <c r="D1108" s="235" t="s">
        <v>6</v>
      </c>
      <c r="E1108" s="236"/>
      <c r="F1108" s="237" t="s">
        <v>7</v>
      </c>
      <c r="G1108" s="238"/>
      <c r="I1108" s="235" t="s">
        <v>8</v>
      </c>
      <c r="J1108" s="236"/>
      <c r="K1108" s="237" t="s">
        <v>9</v>
      </c>
      <c r="L1108" s="238"/>
      <c r="N1108" s="235" t="s">
        <v>10</v>
      </c>
      <c r="O1108" s="236"/>
      <c r="P1108" s="237" t="s">
        <v>11</v>
      </c>
      <c r="Q1108" s="238"/>
      <c r="S1108" s="235" t="s">
        <v>6</v>
      </c>
      <c r="T1108" s="236"/>
      <c r="U1108" s="237" t="s">
        <v>7</v>
      </c>
      <c r="V1108" s="238"/>
      <c r="X1108" s="235" t="s">
        <v>10</v>
      </c>
      <c r="Y1108" s="236"/>
      <c r="Z1108" s="237" t="s">
        <v>11</v>
      </c>
      <c r="AA1108" s="238"/>
      <c r="AB1108" s="4"/>
      <c r="AC1108" s="212" t="s">
        <v>70</v>
      </c>
      <c r="AE1108" s="213" t="s">
        <v>37</v>
      </c>
      <c r="AF1108" s="9"/>
      <c r="AG1108" s="29"/>
      <c r="AH1108" s="29"/>
      <c r="AI1108" s="29"/>
      <c r="AJ1108" s="29"/>
    </row>
    <row r="1109" spans="2:36" ht="18.649999999999999" customHeight="1" thickTop="1" thickBot="1">
      <c r="B1109" s="40">
        <f t="shared" ref="B1109" si="3759">B1102+$E$5</f>
        <v>0.97749999999999149</v>
      </c>
      <c r="D1109" s="24">
        <v>1</v>
      </c>
      <c r="E1109" s="25">
        <v>0</v>
      </c>
      <c r="F1109" s="26">
        <v>0</v>
      </c>
      <c r="G1109" s="27">
        <f t="shared" ref="G1109" si="3760">-1/($E$8*$B1109)</f>
        <v>-7.0262218599815123</v>
      </c>
      <c r="I1109" s="24">
        <v>1</v>
      </c>
      <c r="J1109" s="28">
        <v>0</v>
      </c>
      <c r="K1109" s="26">
        <v>0</v>
      </c>
      <c r="L1109" s="27">
        <v>0</v>
      </c>
      <c r="N1109" s="24">
        <f t="shared" ref="N1109" si="3761">D1109*I1109+F1109*I1112-E1109*J1109-G1109*J1112</f>
        <v>-1.3688355894408559</v>
      </c>
      <c r="O1109" s="28">
        <f t="shared" ref="O1109" si="3762">(D1109*J1109+E1109*I1109+F1109*J1112+G1109*I1112)</f>
        <v>0</v>
      </c>
      <c r="P1109" s="26">
        <f t="shared" ref="P1109" si="3763">D1109*K1109+F1109*K1112-E1109*L1109-G1109*L1112</f>
        <v>0</v>
      </c>
      <c r="Q1109" s="27">
        <f t="shared" ref="Q1109" si="3764">(D1109*L1109+E1109*K1109+F1109*L1112+G1109*K1112)</f>
        <v>-7.0262218599815123</v>
      </c>
      <c r="S1109" s="24">
        <v>1</v>
      </c>
      <c r="T1109" s="25">
        <v>0</v>
      </c>
      <c r="U1109" s="26">
        <v>0</v>
      </c>
      <c r="V1109" s="27">
        <f t="shared" ref="V1109" si="3765">-1/($T$8*$B1109)</f>
        <v>-7.0262218599815123</v>
      </c>
      <c r="X1109" s="24">
        <f t="shared" ref="X1109" si="3766">N1109*S1109+P1109*S1112-O1109*T1109-Q1109*T1112</f>
        <v>-1.3688355894408559</v>
      </c>
      <c r="Y1109" s="28">
        <f t="shared" ref="Y1109" si="3767">(N1109*T1109+O1109*S1109+P1109*T1112+Q1109*S1112)</f>
        <v>0</v>
      </c>
      <c r="Z1109" s="26">
        <f t="shared" ref="Z1109" si="3768">N1109*U1109+P1109*U1112-O1109*V1109-Q1109*V1112</f>
        <v>0</v>
      </c>
      <c r="AA1109" s="27">
        <f t="shared" ref="AA1109" si="3769">(N1109*V1109+O1109*U1109+P1109*V1112+Q1109*U1112)</f>
        <v>2.5915206812685083</v>
      </c>
      <c r="AB1109" s="8"/>
      <c r="AC1109" s="214">
        <f t="shared" ref="AC1109" si="3770">20*LOG((2*$X$8)/(($X$8*X1109+Z1109+$Z$8*X1112+Z1112)^2+($X$8*Y1109+AA1109+$X$8*Y1112+AA1112)^2)^0.5)</f>
        <v>-4.975193492032183</v>
      </c>
      <c r="AE1109" s="215">
        <f t="shared" ref="AE1109" si="3771">((X1109^2+Y1109^2)/(X1112^2+Y1112^2))^0.5</f>
        <v>4.060114000364293</v>
      </c>
      <c r="AF1109" s="9"/>
      <c r="AG1109" s="29"/>
      <c r="AH1109" s="29"/>
      <c r="AI1109" s="29"/>
      <c r="AJ1109" s="29"/>
    </row>
    <row r="1110" spans="2:36" ht="18.649999999999999" customHeight="1" thickBot="1">
      <c r="D1110" s="30"/>
      <c r="G1110" s="31"/>
      <c r="I1110" s="30"/>
      <c r="K1110" s="239" t="s">
        <v>15</v>
      </c>
      <c r="L1110" s="240"/>
      <c r="N1110" s="30"/>
      <c r="P1110" s="239" t="s">
        <v>17</v>
      </c>
      <c r="Q1110" s="240"/>
      <c r="S1110" s="30"/>
      <c r="V1110" s="31"/>
      <c r="X1110" s="30"/>
      <c r="AA1110" s="31"/>
      <c r="AE1110" s="216"/>
      <c r="AF1110" s="9"/>
      <c r="AG1110" s="29"/>
      <c r="AH1110" s="29"/>
      <c r="AI1110" s="29"/>
      <c r="AJ1110" s="29"/>
    </row>
    <row r="1111" spans="2:36" ht="18.649999999999999" customHeight="1" thickBot="1">
      <c r="D1111" s="235" t="s">
        <v>12</v>
      </c>
      <c r="E1111" s="236"/>
      <c r="F1111" s="237" t="s">
        <v>13</v>
      </c>
      <c r="G1111" s="238"/>
      <c r="I1111" s="235" t="s">
        <v>14</v>
      </c>
      <c r="J1111" s="236"/>
      <c r="K1111" s="241"/>
      <c r="L1111" s="242"/>
      <c r="N1111" s="235" t="s">
        <v>16</v>
      </c>
      <c r="O1111" s="236"/>
      <c r="P1111" s="241"/>
      <c r="Q1111" s="242"/>
      <c r="S1111" s="235" t="s">
        <v>12</v>
      </c>
      <c r="T1111" s="236"/>
      <c r="U1111" s="237" t="s">
        <v>13</v>
      </c>
      <c r="V1111" s="238"/>
      <c r="X1111" s="235" t="s">
        <v>16</v>
      </c>
      <c r="Y1111" s="236"/>
      <c r="Z1111" s="237" t="s">
        <v>17</v>
      </c>
      <c r="AA1111" s="238"/>
      <c r="AB1111" s="4"/>
      <c r="AC1111" s="37" t="s">
        <v>71</v>
      </c>
      <c r="AE1111" s="217" t="s">
        <v>72</v>
      </c>
      <c r="AF1111" s="9"/>
      <c r="AG1111" s="29"/>
      <c r="AH1111" s="29"/>
      <c r="AI1111" s="29"/>
      <c r="AJ1111" s="29"/>
    </row>
    <row r="1112" spans="2:36" ht="18.649999999999999" customHeight="1" thickTop="1" thickBot="1">
      <c r="D1112" s="24">
        <v>0</v>
      </c>
      <c r="E1112" s="28">
        <v>0</v>
      </c>
      <c r="F1112" s="26">
        <v>1</v>
      </c>
      <c r="G1112" s="27">
        <v>0</v>
      </c>
      <c r="I1112" s="24">
        <v>0</v>
      </c>
      <c r="J1112" s="28">
        <f t="shared" ref="J1112" si="3772">IF(0=(1-$J$8*$K$8*$B1109^2),0,-1*(1-$J$8*$K$8*$B1109^2)/($B1109*$K$8))</f>
        <v>-0.33714215643157741</v>
      </c>
      <c r="K1112" s="26">
        <v>1</v>
      </c>
      <c r="L1112" s="27">
        <v>0</v>
      </c>
      <c r="N1112" s="24">
        <f t="shared" ref="N1112" si="3773">D1112*I1109+F1112*I1112-E1112*J1109-G1112*J1112</f>
        <v>0</v>
      </c>
      <c r="O1112" s="28">
        <f t="shared" ref="O1112" si="3774">(D1112*J1109+E1112*I1109+F1112*J1112+G1112*I1112)</f>
        <v>-0.33714215643157741</v>
      </c>
      <c r="P1112" s="26">
        <f t="shared" ref="P1112" si="3775">D1112*K1109+F1112*K1112-E1112*L1109-G1112*L1112</f>
        <v>1</v>
      </c>
      <c r="Q1112" s="27">
        <f t="shared" ref="Q1112" si="3776">(D1112*L1109+E1112*K1109+F1112*L1112+G1112*K1112)</f>
        <v>0</v>
      </c>
      <c r="S1112" s="24">
        <v>0</v>
      </c>
      <c r="T1112" s="28">
        <v>0</v>
      </c>
      <c r="U1112" s="26">
        <v>1</v>
      </c>
      <c r="V1112" s="27">
        <v>0</v>
      </c>
      <c r="X1112" s="24">
        <f t="shared" ref="X1112" si="3777">N1112*S1109+P1112*S1112-O1112*T1109-Q1112*T1112</f>
        <v>0</v>
      </c>
      <c r="Y1112" s="28">
        <f t="shared" ref="Y1112" si="3778">(N1112*T1109+O1112*S1109+P1112*T1112+Q1112*S1112)</f>
        <v>-0.33714215643157741</v>
      </c>
      <c r="Z1112" s="26">
        <f t="shared" ref="Z1112" si="3779">N1112*U1109+P1112*U1112-O1112*V1109-Q1112*V1112</f>
        <v>-1.3688355894408559</v>
      </c>
      <c r="AA1112" s="27">
        <f t="shared" ref="AA1112" si="3780">(N1112*V1109+O1112*U1109+P1112*V1112+Q1112*U1112)</f>
        <v>0</v>
      </c>
      <c r="AB1112" s="8"/>
      <c r="AC1112" s="39">
        <f t="shared" ref="AC1112" si="3781">(180/PI())*ATAN(-1*(($X$8*Y1109+AA1109+$X$8*Y1112+AA1112)/($X$8*X1109+Z1109+$X$8*X1112+Z1112)))</f>
        <v>39.470287217844657</v>
      </c>
      <c r="AE1112" s="218">
        <f t="shared" ref="AE1112" si="3782">20*LOG(((($X$8*X1109+Z1109-$X$8*Y1112-Z1112)^2+($X$8*Y1109+AA1109-$X$8*Y1112-AA1112)^2)/(($X$8*X1109+Z1109+$X$8*X1112+Z1112)^2+($X$8*Y1109+AA1109+$X$8*Y1112+AA1112)^2))^0.5)</f>
        <v>-1.6052304037449938</v>
      </c>
      <c r="AF1112" s="9"/>
      <c r="AG1112" s="29"/>
      <c r="AH1112" s="29"/>
      <c r="AI1112" s="29"/>
      <c r="AJ1112" s="29"/>
    </row>
    <row r="1113" spans="2:36" ht="18.649999999999999" customHeight="1">
      <c r="AE1113" s="33"/>
    </row>
    <row r="1114" spans="2:36" ht="18.649999999999999" customHeight="1" thickBot="1">
      <c r="E1114" s="21" t="s">
        <v>0</v>
      </c>
      <c r="J1114" s="21" t="s">
        <v>1</v>
      </c>
      <c r="O1114" s="21" t="s">
        <v>2</v>
      </c>
      <c r="T1114" s="21" t="s">
        <v>3</v>
      </c>
      <c r="Y1114" s="21" t="s">
        <v>4</v>
      </c>
    </row>
    <row r="1115" spans="2:36" ht="18.649999999999999" customHeight="1" thickBot="1">
      <c r="B1115" s="20"/>
      <c r="D1115" s="235" t="s">
        <v>6</v>
      </c>
      <c r="E1115" s="236"/>
      <c r="F1115" s="237" t="s">
        <v>7</v>
      </c>
      <c r="G1115" s="238"/>
      <c r="I1115" s="235" t="s">
        <v>8</v>
      </c>
      <c r="J1115" s="236"/>
      <c r="K1115" s="237" t="s">
        <v>9</v>
      </c>
      <c r="L1115" s="238"/>
      <c r="N1115" s="235" t="s">
        <v>10</v>
      </c>
      <c r="O1115" s="236"/>
      <c r="P1115" s="237" t="s">
        <v>11</v>
      </c>
      <c r="Q1115" s="238"/>
      <c r="S1115" s="235" t="s">
        <v>6</v>
      </c>
      <c r="T1115" s="236"/>
      <c r="U1115" s="237" t="s">
        <v>7</v>
      </c>
      <c r="V1115" s="238"/>
      <c r="X1115" s="235" t="s">
        <v>10</v>
      </c>
      <c r="Y1115" s="236"/>
      <c r="Z1115" s="237" t="s">
        <v>11</v>
      </c>
      <c r="AA1115" s="238"/>
      <c r="AB1115" s="4"/>
      <c r="AC1115" s="212" t="s">
        <v>70</v>
      </c>
      <c r="AE1115" s="213" t="s">
        <v>37</v>
      </c>
      <c r="AF1115" s="9"/>
      <c r="AG1115" s="29"/>
      <c r="AH1115" s="29"/>
      <c r="AI1115" s="29"/>
      <c r="AJ1115" s="29"/>
    </row>
    <row r="1116" spans="2:36" ht="18.649999999999999" customHeight="1" thickTop="1" thickBot="1">
      <c r="B1116" s="40">
        <f t="shared" ref="B1116" si="3783">B1109+$E$5</f>
        <v>0.97799999999999143</v>
      </c>
      <c r="D1116" s="24">
        <v>1</v>
      </c>
      <c r="E1116" s="25">
        <v>0</v>
      </c>
      <c r="F1116" s="26">
        <v>0</v>
      </c>
      <c r="G1116" s="27">
        <f t="shared" ref="G1116" si="3784">-1/($E$8*$B1116)</f>
        <v>-7.0226297220162861</v>
      </c>
      <c r="I1116" s="24">
        <v>1</v>
      </c>
      <c r="J1116" s="28">
        <v>0</v>
      </c>
      <c r="K1116" s="26">
        <v>0</v>
      </c>
      <c r="L1116" s="27">
        <v>0</v>
      </c>
      <c r="N1116" s="24">
        <f t="shared" ref="N1116" si="3785">D1116*I1116+F1116*I1119-E1116*J1116-G1116*J1119</f>
        <v>-1.3603410644090288</v>
      </c>
      <c r="O1116" s="28">
        <f t="shared" ref="O1116" si="3786">(D1116*J1116+E1116*I1116+F1116*J1119+G1116*I1119)</f>
        <v>0</v>
      </c>
      <c r="P1116" s="26">
        <f t="shared" ref="P1116" si="3787">D1116*K1116+F1116*K1119-E1116*L1116-G1116*L1119</f>
        <v>0</v>
      </c>
      <c r="Q1116" s="27">
        <f t="shared" ref="Q1116" si="3788">(D1116*L1116+E1116*K1116+F1116*L1119+G1116*K1119)</f>
        <v>-7.0226297220162861</v>
      </c>
      <c r="S1116" s="24">
        <v>1</v>
      </c>
      <c r="T1116" s="25">
        <v>0</v>
      </c>
      <c r="U1116" s="26">
        <v>0</v>
      </c>
      <c r="V1116" s="27">
        <f t="shared" ref="V1116" si="3789">-1/($T$8*$B1116)</f>
        <v>-7.0226297220162861</v>
      </c>
      <c r="X1116" s="24">
        <f t="shared" ref="X1116" si="3790">N1116*S1116+P1116*S1119-O1116*T1116-Q1116*T1119</f>
        <v>-1.3603410644090288</v>
      </c>
      <c r="Y1116" s="28">
        <f t="shared" ref="Y1116" si="3791">(N1116*T1116+O1116*S1116+P1116*T1119+Q1116*S1119)</f>
        <v>0</v>
      </c>
      <c r="Z1116" s="26">
        <f t="shared" ref="Z1116" si="3792">N1116*U1116+P1116*U1119-O1116*V1116-Q1116*V1119</f>
        <v>0</v>
      </c>
      <c r="AA1116" s="27">
        <f t="shared" ref="AA1116" si="3793">(N1116*V1116+O1116*U1116+P1116*V1119+Q1116*U1119)</f>
        <v>2.5305418689818309</v>
      </c>
      <c r="AB1116" s="8"/>
      <c r="AC1116" s="214">
        <f t="shared" ref="AC1116" si="3794">20*LOG((2*$X$8)/(($X$8*X1116+Z1116+$Z$8*X1119+Z1119)^2+($X$8*Y1116+AA1116+$X$8*Y1119+AA1119)^2)^0.5)</f>
        <v>-4.8492819862775454</v>
      </c>
      <c r="AE1116" s="215">
        <f t="shared" ref="AE1116" si="3795">((X1116^2+Y1116^2)/(X1119^2+Y1119^2))^0.5</f>
        <v>4.0473691429801884</v>
      </c>
      <c r="AF1116" s="9"/>
      <c r="AG1116" s="29"/>
      <c r="AH1116" s="29"/>
      <c r="AI1116" s="29"/>
      <c r="AJ1116" s="29"/>
    </row>
    <row r="1117" spans="2:36" ht="18.649999999999999" customHeight="1" thickBot="1">
      <c r="D1117" s="30"/>
      <c r="G1117" s="31"/>
      <c r="I1117" s="30"/>
      <c r="K1117" s="239" t="s">
        <v>15</v>
      </c>
      <c r="L1117" s="240"/>
      <c r="N1117" s="30"/>
      <c r="P1117" s="239" t="s">
        <v>17</v>
      </c>
      <c r="Q1117" s="240"/>
      <c r="S1117" s="30"/>
      <c r="V1117" s="31"/>
      <c r="X1117" s="30"/>
      <c r="AA1117" s="31"/>
      <c r="AE1117" s="216"/>
      <c r="AF1117" s="9"/>
      <c r="AG1117" s="29"/>
      <c r="AH1117" s="29"/>
      <c r="AI1117" s="29"/>
      <c r="AJ1117" s="29"/>
    </row>
    <row r="1118" spans="2:36" ht="18.649999999999999" customHeight="1" thickBot="1">
      <c r="D1118" s="235" t="s">
        <v>12</v>
      </c>
      <c r="E1118" s="236"/>
      <c r="F1118" s="237" t="s">
        <v>13</v>
      </c>
      <c r="G1118" s="238"/>
      <c r="I1118" s="235" t="s">
        <v>14</v>
      </c>
      <c r="J1118" s="236"/>
      <c r="K1118" s="241"/>
      <c r="L1118" s="242"/>
      <c r="N1118" s="235" t="s">
        <v>16</v>
      </c>
      <c r="O1118" s="236"/>
      <c r="P1118" s="241"/>
      <c r="Q1118" s="242"/>
      <c r="S1118" s="235" t="s">
        <v>12</v>
      </c>
      <c r="T1118" s="236"/>
      <c r="U1118" s="237" t="s">
        <v>13</v>
      </c>
      <c r="V1118" s="238"/>
      <c r="X1118" s="235" t="s">
        <v>16</v>
      </c>
      <c r="Y1118" s="236"/>
      <c r="Z1118" s="237" t="s">
        <v>17</v>
      </c>
      <c r="AA1118" s="238"/>
      <c r="AB1118" s="4"/>
      <c r="AC1118" s="37" t="s">
        <v>71</v>
      </c>
      <c r="AE1118" s="217" t="s">
        <v>72</v>
      </c>
      <c r="AF1118" s="9"/>
      <c r="AG1118" s="29"/>
      <c r="AH1118" s="29"/>
      <c r="AI1118" s="29"/>
      <c r="AJ1118" s="29"/>
    </row>
    <row r="1119" spans="2:36" ht="18.649999999999999" customHeight="1" thickTop="1" thickBot="1">
      <c r="D1119" s="24">
        <v>0</v>
      </c>
      <c r="E1119" s="28">
        <v>0</v>
      </c>
      <c r="F1119" s="26">
        <v>1</v>
      </c>
      <c r="G1119" s="27">
        <v>0</v>
      </c>
      <c r="I1119" s="24">
        <v>0</v>
      </c>
      <c r="J1119" s="28">
        <f t="shared" ref="J1119" si="3796">IF(0=(1-$J$8*$K$8*$B1116^2),0,-1*(1-$J$8*$K$8*$B1116^2)/($B1116*$K$8))</f>
        <v>-0.33610501448043667</v>
      </c>
      <c r="K1119" s="26">
        <v>1</v>
      </c>
      <c r="L1119" s="27">
        <v>0</v>
      </c>
      <c r="N1119" s="24">
        <f t="shared" ref="N1119" si="3797">D1119*I1116+F1119*I1119-E1119*J1116-G1119*J1119</f>
        <v>0</v>
      </c>
      <c r="O1119" s="28">
        <f t="shared" ref="O1119" si="3798">(D1119*J1116+E1119*I1116+F1119*J1119+G1119*I1119)</f>
        <v>-0.33610501448043667</v>
      </c>
      <c r="P1119" s="26">
        <f t="shared" ref="P1119" si="3799">D1119*K1116+F1119*K1119-E1119*L1116-G1119*L1119</f>
        <v>1</v>
      </c>
      <c r="Q1119" s="27">
        <f t="shared" ref="Q1119" si="3800">(D1119*L1116+E1119*K1116+F1119*L1119+G1119*K1119)</f>
        <v>0</v>
      </c>
      <c r="S1119" s="24">
        <v>0</v>
      </c>
      <c r="T1119" s="28">
        <v>0</v>
      </c>
      <c r="U1119" s="26">
        <v>1</v>
      </c>
      <c r="V1119" s="27">
        <v>0</v>
      </c>
      <c r="X1119" s="24">
        <f t="shared" ref="X1119" si="3801">N1119*S1116+P1119*S1119-O1119*T1116-Q1119*T1119</f>
        <v>0</v>
      </c>
      <c r="Y1119" s="28">
        <f t="shared" ref="Y1119" si="3802">(N1119*T1116+O1119*S1116+P1119*T1119+Q1119*S1119)</f>
        <v>-0.33610501448043667</v>
      </c>
      <c r="Z1119" s="26">
        <f t="shared" ref="Z1119" si="3803">N1119*U1116+P1119*U1119-O1119*V1116-Q1119*V1119</f>
        <v>-1.3603410644090288</v>
      </c>
      <c r="AA1119" s="27">
        <f t="shared" ref="AA1119" si="3804">(N1119*V1116+O1119*U1116+P1119*V1119+Q1119*U1119)</f>
        <v>0</v>
      </c>
      <c r="AB1119" s="8"/>
      <c r="AC1119" s="39">
        <f t="shared" ref="AC1119" si="3805">(180/PI())*ATAN(-1*(($X$8*Y1116+AA1116+$X$8*Y1119+AA1119)/($X$8*X1116+Z1116+$X$8*X1119+Z1119)))</f>
        <v>38.8888138325824</v>
      </c>
      <c r="AE1119" s="218">
        <f t="shared" ref="AE1119" si="3806">20*LOG(((($X$8*X1116+Z1116-$X$8*Y1119-Z1119)^2+($X$8*Y1116+AA1116-$X$8*Y1119-AA1119)^2)/(($X$8*X1116+Z1116+$X$8*X1119+Z1119)^2+($X$8*Y1116+AA1116+$X$8*Y1119+AA1119)^2))^0.5)</f>
        <v>-1.6631029523451537</v>
      </c>
      <c r="AF1119" s="9"/>
      <c r="AG1119" s="29"/>
      <c r="AH1119" s="29"/>
      <c r="AI1119" s="29"/>
      <c r="AJ1119" s="29"/>
    </row>
    <row r="1120" spans="2:36" ht="18.649999999999999" customHeight="1">
      <c r="AE1120" s="33"/>
    </row>
    <row r="1121" spans="2:36" ht="18.649999999999999" customHeight="1" thickBot="1">
      <c r="E1121" s="21" t="s">
        <v>0</v>
      </c>
      <c r="J1121" s="21" t="s">
        <v>1</v>
      </c>
      <c r="O1121" s="21" t="s">
        <v>2</v>
      </c>
      <c r="T1121" s="21" t="s">
        <v>3</v>
      </c>
      <c r="Y1121" s="21" t="s">
        <v>4</v>
      </c>
    </row>
    <row r="1122" spans="2:36" ht="18.649999999999999" customHeight="1" thickBot="1">
      <c r="B1122" s="20"/>
      <c r="D1122" s="235" t="s">
        <v>6</v>
      </c>
      <c r="E1122" s="236"/>
      <c r="F1122" s="237" t="s">
        <v>7</v>
      </c>
      <c r="G1122" s="238"/>
      <c r="I1122" s="235" t="s">
        <v>8</v>
      </c>
      <c r="J1122" s="236"/>
      <c r="K1122" s="237" t="s">
        <v>9</v>
      </c>
      <c r="L1122" s="238"/>
      <c r="N1122" s="235" t="s">
        <v>10</v>
      </c>
      <c r="O1122" s="236"/>
      <c r="P1122" s="237" t="s">
        <v>11</v>
      </c>
      <c r="Q1122" s="238"/>
      <c r="S1122" s="235" t="s">
        <v>6</v>
      </c>
      <c r="T1122" s="236"/>
      <c r="U1122" s="237" t="s">
        <v>7</v>
      </c>
      <c r="V1122" s="238"/>
      <c r="X1122" s="235" t="s">
        <v>10</v>
      </c>
      <c r="Y1122" s="236"/>
      <c r="Z1122" s="237" t="s">
        <v>11</v>
      </c>
      <c r="AA1122" s="238"/>
      <c r="AB1122" s="4"/>
      <c r="AC1122" s="212" t="s">
        <v>70</v>
      </c>
      <c r="AE1122" s="213" t="s">
        <v>37</v>
      </c>
      <c r="AF1122" s="9"/>
      <c r="AG1122" s="29"/>
      <c r="AH1122" s="29"/>
      <c r="AI1122" s="29"/>
      <c r="AJ1122" s="29"/>
    </row>
    <row r="1123" spans="2:36" ht="18.649999999999999" customHeight="1" thickTop="1" thickBot="1">
      <c r="B1123" s="40">
        <f t="shared" ref="B1123" si="3807">B1116+$E$5</f>
        <v>0.97849999999999138</v>
      </c>
      <c r="D1123" s="24">
        <v>1</v>
      </c>
      <c r="E1123" s="25">
        <v>0</v>
      </c>
      <c r="F1123" s="26">
        <v>0</v>
      </c>
      <c r="G1123" s="27">
        <f t="shared" ref="G1123" si="3808">-1/($E$8*$B1123)</f>
        <v>-7.0190412551169423</v>
      </c>
      <c r="I1123" s="24">
        <v>1</v>
      </c>
      <c r="J1123" s="28">
        <v>0</v>
      </c>
      <c r="K1123" s="26">
        <v>0</v>
      </c>
      <c r="L1123" s="27">
        <v>0</v>
      </c>
      <c r="N1123" s="24">
        <f t="shared" ref="N1123" si="3809">D1123*I1123+F1123*I1126-E1123*J1123-G1123*J1126</f>
        <v>-1.3518595578052359</v>
      </c>
      <c r="O1123" s="28">
        <f t="shared" ref="O1123" si="3810">(D1123*J1123+E1123*I1123+F1123*J1126+G1123*I1126)</f>
        <v>0</v>
      </c>
      <c r="P1123" s="26">
        <f t="shared" ref="P1123" si="3811">D1123*K1123+F1123*K1126-E1123*L1123-G1123*L1126</f>
        <v>0</v>
      </c>
      <c r="Q1123" s="27">
        <f t="shared" ref="Q1123" si="3812">(D1123*L1123+E1123*K1123+F1123*L1126+G1123*K1126)</f>
        <v>-7.0190412551169423</v>
      </c>
      <c r="S1123" s="24">
        <v>1</v>
      </c>
      <c r="T1123" s="25">
        <v>0</v>
      </c>
      <c r="U1123" s="26">
        <v>0</v>
      </c>
      <c r="V1123" s="27">
        <f t="shared" ref="V1123" si="3813">-1/($T$8*$B1123)</f>
        <v>-7.0190412551169423</v>
      </c>
      <c r="X1123" s="24">
        <f t="shared" ref="X1123" si="3814">N1123*S1123+P1123*S1126-O1123*T1123-Q1123*T1126</f>
        <v>-1.3518595578052359</v>
      </c>
      <c r="Y1123" s="28">
        <f t="shared" ref="Y1123" si="3815">(N1123*T1123+O1123*S1123+P1123*T1126+Q1123*S1126)</f>
        <v>0</v>
      </c>
      <c r="Z1123" s="26">
        <f t="shared" ref="Z1123" si="3816">N1123*U1123+P1123*U1126-O1123*V1123-Q1123*V1126</f>
        <v>0</v>
      </c>
      <c r="AA1123" s="27">
        <f t="shared" ref="AA1123" si="3817">(N1123*V1123+O1123*U1123+P1123*V1126+Q1123*U1126)</f>
        <v>2.4697167522421548</v>
      </c>
      <c r="AB1123" s="8"/>
      <c r="AC1123" s="214">
        <f t="shared" ref="AC1123" si="3818">20*LOG((2*$X$8)/(($X$8*X1123+Z1123+$Z$8*X1126+Z1126)^2+($X$8*Y1123+AA1123+$X$8*Y1126+AA1126)^2)^0.5)</f>
        <v>-4.7227437298899115</v>
      </c>
      <c r="AE1123" s="215">
        <f t="shared" ref="AE1123" si="3819">((X1123^2+Y1123^2)/(X1126^2+Y1126^2))^0.5</f>
        <v>4.0345767993961523</v>
      </c>
      <c r="AF1123" s="9"/>
      <c r="AG1123" s="29"/>
      <c r="AH1123" s="29"/>
      <c r="AI1123" s="29"/>
      <c r="AJ1123" s="29"/>
    </row>
    <row r="1124" spans="2:36" ht="18.649999999999999" customHeight="1" thickBot="1">
      <c r="D1124" s="30"/>
      <c r="G1124" s="31"/>
      <c r="I1124" s="30"/>
      <c r="K1124" s="239" t="s">
        <v>15</v>
      </c>
      <c r="L1124" s="240"/>
      <c r="N1124" s="30"/>
      <c r="P1124" s="239" t="s">
        <v>17</v>
      </c>
      <c r="Q1124" s="240"/>
      <c r="S1124" s="30"/>
      <c r="V1124" s="31"/>
      <c r="X1124" s="30"/>
      <c r="AA1124" s="31"/>
      <c r="AE1124" s="216"/>
      <c r="AF1124" s="9"/>
      <c r="AG1124" s="29"/>
      <c r="AH1124" s="29"/>
      <c r="AI1124" s="29"/>
      <c r="AJ1124" s="29"/>
    </row>
    <row r="1125" spans="2:36" ht="18.649999999999999" customHeight="1" thickBot="1">
      <c r="D1125" s="235" t="s">
        <v>12</v>
      </c>
      <c r="E1125" s="236"/>
      <c r="F1125" s="237" t="s">
        <v>13</v>
      </c>
      <c r="G1125" s="238"/>
      <c r="I1125" s="235" t="s">
        <v>14</v>
      </c>
      <c r="J1125" s="236"/>
      <c r="K1125" s="241"/>
      <c r="L1125" s="242"/>
      <c r="N1125" s="235" t="s">
        <v>16</v>
      </c>
      <c r="O1125" s="236"/>
      <c r="P1125" s="241"/>
      <c r="Q1125" s="242"/>
      <c r="S1125" s="235" t="s">
        <v>12</v>
      </c>
      <c r="T1125" s="236"/>
      <c r="U1125" s="237" t="s">
        <v>13</v>
      </c>
      <c r="V1125" s="238"/>
      <c r="X1125" s="235" t="s">
        <v>16</v>
      </c>
      <c r="Y1125" s="236"/>
      <c r="Z1125" s="237" t="s">
        <v>17</v>
      </c>
      <c r="AA1125" s="238"/>
      <c r="AB1125" s="4"/>
      <c r="AC1125" s="37" t="s">
        <v>71</v>
      </c>
      <c r="AE1125" s="217" t="s">
        <v>72</v>
      </c>
      <c r="AF1125" s="9"/>
      <c r="AG1125" s="29"/>
      <c r="AH1125" s="29"/>
      <c r="AI1125" s="29"/>
      <c r="AJ1125" s="29"/>
    </row>
    <row r="1126" spans="2:36" ht="18.649999999999999" customHeight="1" thickTop="1" thickBot="1">
      <c r="D1126" s="24">
        <v>0</v>
      </c>
      <c r="E1126" s="28">
        <v>0</v>
      </c>
      <c r="F1126" s="26">
        <v>1</v>
      </c>
      <c r="G1126" s="27">
        <v>0</v>
      </c>
      <c r="I1126" s="24">
        <v>0</v>
      </c>
      <c r="J1126" s="28">
        <f t="shared" ref="J1126" si="3820">IF(0=(1-$J$8*$K$8*$B1123^2),0,-1*(1-$J$8*$K$8*$B1123^2)/($B1123*$K$8))</f>
        <v>-0.33506849045668591</v>
      </c>
      <c r="K1126" s="26">
        <v>1</v>
      </c>
      <c r="L1126" s="27">
        <v>0</v>
      </c>
      <c r="N1126" s="24">
        <f t="shared" ref="N1126" si="3821">D1126*I1123+F1126*I1126-E1126*J1123-G1126*J1126</f>
        <v>0</v>
      </c>
      <c r="O1126" s="28">
        <f t="shared" ref="O1126" si="3822">(D1126*J1123+E1126*I1123+F1126*J1126+G1126*I1126)</f>
        <v>-0.33506849045668591</v>
      </c>
      <c r="P1126" s="26">
        <f t="shared" ref="P1126" si="3823">D1126*K1123+F1126*K1126-E1126*L1123-G1126*L1126</f>
        <v>1</v>
      </c>
      <c r="Q1126" s="27">
        <f t="shared" ref="Q1126" si="3824">(D1126*L1123+E1126*K1123+F1126*L1126+G1126*K1126)</f>
        <v>0</v>
      </c>
      <c r="S1126" s="24">
        <v>0</v>
      </c>
      <c r="T1126" s="28">
        <v>0</v>
      </c>
      <c r="U1126" s="26">
        <v>1</v>
      </c>
      <c r="V1126" s="27">
        <v>0</v>
      </c>
      <c r="X1126" s="24">
        <f t="shared" ref="X1126" si="3825">N1126*S1123+P1126*S1126-O1126*T1123-Q1126*T1126</f>
        <v>0</v>
      </c>
      <c r="Y1126" s="28">
        <f t="shared" ref="Y1126" si="3826">(N1126*T1123+O1126*S1123+P1126*T1126+Q1126*S1126)</f>
        <v>-0.33506849045668591</v>
      </c>
      <c r="Z1126" s="26">
        <f t="shared" ref="Z1126" si="3827">N1126*U1123+P1126*U1126-O1126*V1123-Q1126*V1126</f>
        <v>-1.3518595578052359</v>
      </c>
      <c r="AA1126" s="27">
        <f t="shared" ref="AA1126" si="3828">(N1126*V1123+O1126*U1123+P1126*V1126+Q1126*U1126)</f>
        <v>0</v>
      </c>
      <c r="AB1126" s="8"/>
      <c r="AC1126" s="39">
        <f t="shared" ref="AC1126" si="3829">(180/PI())*ATAN(-1*(($X$8*Y1123+AA1123+$X$8*Y1126+AA1126)/($X$8*X1123+Z1123+$X$8*X1126+Z1126)))</f>
        <v>38.291901666721387</v>
      </c>
      <c r="AE1126" s="218">
        <f t="shared" ref="AE1126" si="3830">20*LOG(((($X$8*X1123+Z1123-$X$8*Y1126-Z1126)^2+($X$8*Y1123+AA1123-$X$8*Y1126-AA1126)^2)/(($X$8*X1123+Z1123+$X$8*X1126+Z1126)^2+($X$8*Y1123+AA1123+$X$8*Y1126+AA1126)^2))^0.5)</f>
        <v>-1.7238093795398122</v>
      </c>
      <c r="AF1126" s="9"/>
      <c r="AG1126" s="29"/>
      <c r="AH1126" s="29"/>
      <c r="AI1126" s="29"/>
      <c r="AJ1126" s="29"/>
    </row>
    <row r="1127" spans="2:36" ht="18.649999999999999" customHeight="1">
      <c r="AE1127" s="33"/>
    </row>
    <row r="1128" spans="2:36" ht="18.649999999999999" customHeight="1" thickBot="1">
      <c r="E1128" s="21" t="s">
        <v>0</v>
      </c>
      <c r="J1128" s="21" t="s">
        <v>1</v>
      </c>
      <c r="O1128" s="21" t="s">
        <v>2</v>
      </c>
      <c r="T1128" s="21" t="s">
        <v>3</v>
      </c>
      <c r="Y1128" s="21" t="s">
        <v>4</v>
      </c>
    </row>
    <row r="1129" spans="2:36" ht="18.649999999999999" customHeight="1" thickBot="1">
      <c r="B1129" s="20"/>
      <c r="D1129" s="235" t="s">
        <v>6</v>
      </c>
      <c r="E1129" s="236"/>
      <c r="F1129" s="237" t="s">
        <v>7</v>
      </c>
      <c r="G1129" s="238"/>
      <c r="I1129" s="235" t="s">
        <v>8</v>
      </c>
      <c r="J1129" s="236"/>
      <c r="K1129" s="237" t="s">
        <v>9</v>
      </c>
      <c r="L1129" s="238"/>
      <c r="N1129" s="235" t="s">
        <v>10</v>
      </c>
      <c r="O1129" s="236"/>
      <c r="P1129" s="237" t="s">
        <v>11</v>
      </c>
      <c r="Q1129" s="238"/>
      <c r="S1129" s="235" t="s">
        <v>6</v>
      </c>
      <c r="T1129" s="236"/>
      <c r="U1129" s="237" t="s">
        <v>7</v>
      </c>
      <c r="V1129" s="238"/>
      <c r="X1129" s="235" t="s">
        <v>10</v>
      </c>
      <c r="Y1129" s="236"/>
      <c r="Z1129" s="237" t="s">
        <v>11</v>
      </c>
      <c r="AA1129" s="238"/>
      <c r="AB1129" s="4"/>
      <c r="AC1129" s="212" t="s">
        <v>70</v>
      </c>
      <c r="AE1129" s="213" t="s">
        <v>37</v>
      </c>
      <c r="AF1129" s="9"/>
      <c r="AG1129" s="29"/>
      <c r="AH1129" s="29"/>
      <c r="AI1129" s="29"/>
      <c r="AJ1129" s="29"/>
    </row>
    <row r="1130" spans="2:36" ht="18.649999999999999" customHeight="1" thickTop="1" thickBot="1">
      <c r="B1130" s="40">
        <f t="shared" ref="B1130" si="3831">B1123+$E$5</f>
        <v>0.97899999999999132</v>
      </c>
      <c r="D1130" s="24">
        <v>1</v>
      </c>
      <c r="E1130" s="25">
        <v>0</v>
      </c>
      <c r="F1130" s="26">
        <v>0</v>
      </c>
      <c r="G1130" s="27">
        <f t="shared" ref="G1130" si="3832">-1/($E$8*$B1130)</f>
        <v>-7.0154564536587634</v>
      </c>
      <c r="I1130" s="24">
        <v>1</v>
      </c>
      <c r="J1130" s="28">
        <v>0</v>
      </c>
      <c r="K1130" s="26">
        <v>0</v>
      </c>
      <c r="L1130" s="27">
        <v>0</v>
      </c>
      <c r="N1130" s="24">
        <f t="shared" ref="N1130" si="3833">D1130*I1130+F1130*I1133-E1130*J1130-G1130*J1133</f>
        <v>-1.3433910430409117</v>
      </c>
      <c r="O1130" s="28">
        <f t="shared" ref="O1130" si="3834">(D1130*J1130+E1130*I1130+F1130*J1133+G1130*I1133)</f>
        <v>0</v>
      </c>
      <c r="P1130" s="26">
        <f t="shared" ref="P1130" si="3835">D1130*K1130+F1130*K1133-E1130*L1130-G1130*L1133</f>
        <v>0</v>
      </c>
      <c r="Q1130" s="27">
        <f t="shared" ref="Q1130" si="3836">(D1130*L1130+E1130*K1130+F1130*L1133+G1130*K1133)</f>
        <v>-7.0154564536587634</v>
      </c>
      <c r="S1130" s="24">
        <v>1</v>
      </c>
      <c r="T1130" s="25">
        <v>0</v>
      </c>
      <c r="U1130" s="26">
        <v>0</v>
      </c>
      <c r="V1130" s="27">
        <f t="shared" ref="V1130" si="3837">-1/($T$8*$B1130)</f>
        <v>-7.0154564536587634</v>
      </c>
      <c r="X1130" s="24">
        <f t="shared" ref="X1130" si="3838">N1130*S1130+P1130*S1133-O1130*T1130-Q1130*T1133</f>
        <v>-1.3433910430409117</v>
      </c>
      <c r="Y1130" s="28">
        <f t="shared" ref="Y1130" si="3839">(N1130*T1130+O1130*S1130+P1130*T1133+Q1130*S1133)</f>
        <v>0</v>
      </c>
      <c r="Z1130" s="26">
        <f t="shared" ref="Z1130" si="3840">N1130*U1130+P1130*U1133-O1130*V1130-Q1130*V1133</f>
        <v>0</v>
      </c>
      <c r="AA1130" s="27">
        <f t="shared" ref="AA1130" si="3841">(N1130*V1130+O1130*U1130+P1130*V1133+Q1130*U1133)</f>
        <v>2.409044909029979</v>
      </c>
      <c r="AB1130" s="8"/>
      <c r="AC1130" s="214">
        <f t="shared" ref="AC1130" si="3842">20*LOG((2*$X$8)/(($X$8*X1130+Z1130+$Z$8*X1133+Z1133)^2+($X$8*Y1130+AA1130+$X$8*Y1133+AA1133)^2)^0.5)</f>
        <v>-4.5956112600096315</v>
      </c>
      <c r="AE1130" s="215">
        <f t="shared" ref="AE1130" si="3843">((X1130^2+Y1130^2)/(X1133^2+Y1133^2))^0.5</f>
        <v>4.0217365303483428</v>
      </c>
      <c r="AF1130" s="9"/>
      <c r="AG1130" s="29"/>
      <c r="AH1130" s="29"/>
      <c r="AI1130" s="29"/>
      <c r="AJ1130" s="29"/>
    </row>
    <row r="1131" spans="2:36" ht="18.649999999999999" customHeight="1" thickBot="1">
      <c r="D1131" s="30"/>
      <c r="G1131" s="31"/>
      <c r="I1131" s="30"/>
      <c r="K1131" s="239" t="s">
        <v>15</v>
      </c>
      <c r="L1131" s="240"/>
      <c r="N1131" s="30"/>
      <c r="P1131" s="239" t="s">
        <v>17</v>
      </c>
      <c r="Q1131" s="240"/>
      <c r="S1131" s="30"/>
      <c r="V1131" s="31"/>
      <c r="X1131" s="30"/>
      <c r="AA1131" s="31"/>
      <c r="AE1131" s="216"/>
      <c r="AF1131" s="9"/>
      <c r="AG1131" s="29"/>
      <c r="AH1131" s="29"/>
      <c r="AI1131" s="29"/>
      <c r="AJ1131" s="29"/>
    </row>
    <row r="1132" spans="2:36" ht="18.649999999999999" customHeight="1" thickBot="1">
      <c r="D1132" s="235" t="s">
        <v>12</v>
      </c>
      <c r="E1132" s="236"/>
      <c r="F1132" s="237" t="s">
        <v>13</v>
      </c>
      <c r="G1132" s="238"/>
      <c r="I1132" s="235" t="s">
        <v>14</v>
      </c>
      <c r="J1132" s="236"/>
      <c r="K1132" s="241"/>
      <c r="L1132" s="242"/>
      <c r="N1132" s="235" t="s">
        <v>16</v>
      </c>
      <c r="O1132" s="236"/>
      <c r="P1132" s="241"/>
      <c r="Q1132" s="242"/>
      <c r="S1132" s="235" t="s">
        <v>12</v>
      </c>
      <c r="T1132" s="236"/>
      <c r="U1132" s="237" t="s">
        <v>13</v>
      </c>
      <c r="V1132" s="238"/>
      <c r="X1132" s="235" t="s">
        <v>16</v>
      </c>
      <c r="Y1132" s="236"/>
      <c r="Z1132" s="237" t="s">
        <v>17</v>
      </c>
      <c r="AA1132" s="238"/>
      <c r="AB1132" s="4"/>
      <c r="AC1132" s="37" t="s">
        <v>71</v>
      </c>
      <c r="AE1132" s="217" t="s">
        <v>72</v>
      </c>
      <c r="AF1132" s="9"/>
      <c r="AG1132" s="29"/>
      <c r="AH1132" s="29"/>
      <c r="AI1132" s="29"/>
      <c r="AJ1132" s="29"/>
    </row>
    <row r="1133" spans="2:36" ht="18.649999999999999" customHeight="1" thickTop="1" thickBot="1">
      <c r="D1133" s="24">
        <v>0</v>
      </c>
      <c r="E1133" s="28">
        <v>0</v>
      </c>
      <c r="F1133" s="26">
        <v>1</v>
      </c>
      <c r="G1133" s="27">
        <v>0</v>
      </c>
      <c r="I1133" s="24">
        <v>0</v>
      </c>
      <c r="J1133" s="28">
        <f t="shared" ref="J1133" si="3844">IF(0=(1-$J$8*$K$8*$B1130^2),0,-1*(1-$J$8*$K$8*$B1130^2)/($B1130*$K$8))</f>
        <v>-0.33403258341355191</v>
      </c>
      <c r="K1133" s="26">
        <v>1</v>
      </c>
      <c r="L1133" s="27">
        <v>0</v>
      </c>
      <c r="N1133" s="24">
        <f t="shared" ref="N1133" si="3845">D1133*I1130+F1133*I1133-E1133*J1130-G1133*J1133</f>
        <v>0</v>
      </c>
      <c r="O1133" s="28">
        <f t="shared" ref="O1133" si="3846">(D1133*J1130+E1133*I1130+F1133*J1133+G1133*I1133)</f>
        <v>-0.33403258341355191</v>
      </c>
      <c r="P1133" s="26">
        <f t="shared" ref="P1133" si="3847">D1133*K1130+F1133*K1133-E1133*L1130-G1133*L1133</f>
        <v>1</v>
      </c>
      <c r="Q1133" s="27">
        <f t="shared" ref="Q1133" si="3848">(D1133*L1130+E1133*K1130+F1133*L1133+G1133*K1133)</f>
        <v>0</v>
      </c>
      <c r="S1133" s="24">
        <v>0</v>
      </c>
      <c r="T1133" s="28">
        <v>0</v>
      </c>
      <c r="U1133" s="26">
        <v>1</v>
      </c>
      <c r="V1133" s="27">
        <v>0</v>
      </c>
      <c r="X1133" s="24">
        <f t="shared" ref="X1133" si="3849">N1133*S1130+P1133*S1133-O1133*T1130-Q1133*T1133</f>
        <v>0</v>
      </c>
      <c r="Y1133" s="28">
        <f t="shared" ref="Y1133" si="3850">(N1133*T1130+O1133*S1130+P1133*T1133+Q1133*S1133)</f>
        <v>-0.33403258341355191</v>
      </c>
      <c r="Z1133" s="26">
        <f t="shared" ref="Z1133" si="3851">N1133*U1130+P1133*U1133-O1133*V1130-Q1133*V1133</f>
        <v>-1.3433910430409117</v>
      </c>
      <c r="AA1133" s="27">
        <f t="shared" ref="AA1133" si="3852">(N1133*V1130+O1133*U1130+P1133*V1133+Q1133*U1133)</f>
        <v>0</v>
      </c>
      <c r="AB1133" s="8"/>
      <c r="AC1133" s="39">
        <f t="shared" ref="AC1133" si="3853">(180/PI())*ATAN(-1*(($X$8*Y1130+AA1130+$X$8*Y1133+AA1133)/($X$8*X1130+Z1130+$X$8*X1133+Z1133)))</f>
        <v>37.679049540036836</v>
      </c>
      <c r="AE1133" s="218">
        <f t="shared" ref="AE1133" si="3854">20*LOG(((($X$8*X1130+Z1130-$X$8*Y1133-Z1133)^2+($X$8*Y1130+AA1130-$X$8*Y1133-AA1133)^2)/(($X$8*X1130+Z1130+$X$8*X1133+Z1133)^2+($X$8*Y1130+AA1130+$X$8*Y1133+AA1133)^2))^0.5)</f>
        <v>-1.7875224603394284</v>
      </c>
      <c r="AF1133" s="9"/>
      <c r="AG1133" s="29"/>
      <c r="AH1133" s="29"/>
      <c r="AI1133" s="29"/>
      <c r="AJ1133" s="29"/>
    </row>
    <row r="1134" spans="2:36" ht="18.649999999999999" customHeight="1">
      <c r="AE1134" s="33"/>
    </row>
    <row r="1135" spans="2:36" ht="18.649999999999999" customHeight="1" thickBot="1">
      <c r="E1135" s="21" t="s">
        <v>0</v>
      </c>
      <c r="J1135" s="21" t="s">
        <v>1</v>
      </c>
      <c r="O1135" s="21" t="s">
        <v>2</v>
      </c>
      <c r="T1135" s="21" t="s">
        <v>3</v>
      </c>
      <c r="Y1135" s="21" t="s">
        <v>4</v>
      </c>
    </row>
    <row r="1136" spans="2:36" ht="18.649999999999999" customHeight="1" thickBot="1">
      <c r="B1136" s="20"/>
      <c r="D1136" s="235" t="s">
        <v>6</v>
      </c>
      <c r="E1136" s="236"/>
      <c r="F1136" s="237" t="s">
        <v>7</v>
      </c>
      <c r="G1136" s="238"/>
      <c r="I1136" s="235" t="s">
        <v>8</v>
      </c>
      <c r="J1136" s="236"/>
      <c r="K1136" s="237" t="s">
        <v>9</v>
      </c>
      <c r="L1136" s="238"/>
      <c r="N1136" s="235" t="s">
        <v>10</v>
      </c>
      <c r="O1136" s="236"/>
      <c r="P1136" s="237" t="s">
        <v>11</v>
      </c>
      <c r="Q1136" s="238"/>
      <c r="S1136" s="235" t="s">
        <v>6</v>
      </c>
      <c r="T1136" s="236"/>
      <c r="U1136" s="237" t="s">
        <v>7</v>
      </c>
      <c r="V1136" s="238"/>
      <c r="X1136" s="235" t="s">
        <v>10</v>
      </c>
      <c r="Y1136" s="236"/>
      <c r="Z1136" s="237" t="s">
        <v>11</v>
      </c>
      <c r="AA1136" s="238"/>
      <c r="AB1136" s="4"/>
      <c r="AC1136" s="212" t="s">
        <v>70</v>
      </c>
      <c r="AE1136" s="213" t="s">
        <v>37</v>
      </c>
      <c r="AF1136" s="9"/>
      <c r="AG1136" s="29"/>
      <c r="AH1136" s="29"/>
      <c r="AI1136" s="29"/>
      <c r="AJ1136" s="29"/>
    </row>
    <row r="1137" spans="2:36" ht="18.649999999999999" customHeight="1" thickTop="1" thickBot="1">
      <c r="B1137" s="40">
        <f t="shared" ref="B1137" si="3855">B1130+$E$5</f>
        <v>0.97949999999999127</v>
      </c>
      <c r="D1137" s="24">
        <v>1</v>
      </c>
      <c r="E1137" s="25">
        <v>0</v>
      </c>
      <c r="F1137" s="26">
        <v>0</v>
      </c>
      <c r="G1137" s="27">
        <f t="shared" ref="G1137" si="3856">-1/($E$8*$B1137)</f>
        <v>-7.0118753120285131</v>
      </c>
      <c r="I1137" s="24">
        <v>1</v>
      </c>
      <c r="J1137" s="28">
        <v>0</v>
      </c>
      <c r="K1137" s="26">
        <v>0</v>
      </c>
      <c r="L1137" s="27">
        <v>0</v>
      </c>
      <c r="N1137" s="24">
        <f t="shared" ref="N1137" si="3857">D1137*I1137+F1137*I1140-E1137*J1137-G1137*J1140</f>
        <v>-1.334935493595335</v>
      </c>
      <c r="O1137" s="28">
        <f t="shared" ref="O1137" si="3858">(D1137*J1137+E1137*I1137+F1137*J1140+G1137*I1140)</f>
        <v>0</v>
      </c>
      <c r="P1137" s="26">
        <f t="shared" ref="P1137" si="3859">D1137*K1137+F1137*K1140-E1137*L1137-G1137*L1140</f>
        <v>0</v>
      </c>
      <c r="Q1137" s="27">
        <f t="shared" ref="Q1137" si="3860">(D1137*L1137+E1137*K1137+F1137*L1140+G1137*K1140)</f>
        <v>-7.0118753120285131</v>
      </c>
      <c r="S1137" s="24">
        <v>1</v>
      </c>
      <c r="T1137" s="25">
        <v>0</v>
      </c>
      <c r="U1137" s="26">
        <v>0</v>
      </c>
      <c r="V1137" s="27">
        <f t="shared" ref="V1137" si="3861">-1/($T$8*$B1137)</f>
        <v>-7.0118753120285131</v>
      </c>
      <c r="X1137" s="24">
        <f t="shared" ref="X1137" si="3862">N1137*S1137+P1137*S1140-O1137*T1137-Q1137*T1140</f>
        <v>-1.334935493595335</v>
      </c>
      <c r="Y1137" s="28">
        <f t="shared" ref="Y1137" si="3863">(N1137*T1137+O1137*S1137+P1137*T1140+Q1137*S1140)</f>
        <v>0</v>
      </c>
      <c r="Z1137" s="26">
        <f t="shared" ref="Z1137" si="3864">N1137*U1137+P1137*U1140-O1137*V1137-Q1137*V1140</f>
        <v>0</v>
      </c>
      <c r="AA1137" s="27">
        <f t="shared" ref="AA1137" si="3865">(N1137*V1137+O1137*U1137+P1137*V1140+Q1137*U1140)</f>
        <v>2.3485259186632135</v>
      </c>
      <c r="AB1137" s="8"/>
      <c r="AC1137" s="214">
        <f t="shared" ref="AC1137" si="3866">20*LOG((2*$X$8)/(($X$8*X1137+Z1137+$Z$8*X1140+Z1140)^2+($X$8*Y1137+AA1137+$X$8*Y1140+AA1140)^2)^0.5)</f>
        <v>-4.4679209002901805</v>
      </c>
      <c r="AE1137" s="215">
        <f t="shared" ref="AE1137" si="3867">((X1137^2+Y1137^2)/(X1140^2+Y1140^2))^0.5</f>
        <v>4.0088478916728345</v>
      </c>
      <c r="AF1137" s="9"/>
      <c r="AG1137" s="29"/>
      <c r="AH1137" s="29"/>
      <c r="AI1137" s="29"/>
      <c r="AJ1137" s="29"/>
    </row>
    <row r="1138" spans="2:36" ht="18.649999999999999" customHeight="1" thickBot="1">
      <c r="D1138" s="30"/>
      <c r="G1138" s="31"/>
      <c r="I1138" s="30"/>
      <c r="K1138" s="239" t="s">
        <v>15</v>
      </c>
      <c r="L1138" s="240"/>
      <c r="N1138" s="30"/>
      <c r="P1138" s="239" t="s">
        <v>17</v>
      </c>
      <c r="Q1138" s="240"/>
      <c r="S1138" s="30"/>
      <c r="V1138" s="31"/>
      <c r="X1138" s="30"/>
      <c r="AA1138" s="31"/>
      <c r="AE1138" s="216"/>
      <c r="AF1138" s="9"/>
      <c r="AG1138" s="29"/>
      <c r="AH1138" s="29"/>
      <c r="AI1138" s="29"/>
      <c r="AJ1138" s="29"/>
    </row>
    <row r="1139" spans="2:36" ht="18.649999999999999" customHeight="1" thickBot="1">
      <c r="D1139" s="235" t="s">
        <v>12</v>
      </c>
      <c r="E1139" s="236"/>
      <c r="F1139" s="237" t="s">
        <v>13</v>
      </c>
      <c r="G1139" s="238"/>
      <c r="I1139" s="235" t="s">
        <v>14</v>
      </c>
      <c r="J1139" s="236"/>
      <c r="K1139" s="241"/>
      <c r="L1139" s="242"/>
      <c r="N1139" s="235" t="s">
        <v>16</v>
      </c>
      <c r="O1139" s="236"/>
      <c r="P1139" s="241"/>
      <c r="Q1139" s="242"/>
      <c r="S1139" s="235" t="s">
        <v>12</v>
      </c>
      <c r="T1139" s="236"/>
      <c r="U1139" s="237" t="s">
        <v>13</v>
      </c>
      <c r="V1139" s="238"/>
      <c r="X1139" s="235" t="s">
        <v>16</v>
      </c>
      <c r="Y1139" s="236"/>
      <c r="Z1139" s="237" t="s">
        <v>17</v>
      </c>
      <c r="AA1139" s="238"/>
      <c r="AB1139" s="4"/>
      <c r="AC1139" s="37" t="s">
        <v>71</v>
      </c>
      <c r="AE1139" s="217" t="s">
        <v>72</v>
      </c>
      <c r="AF1139" s="9"/>
      <c r="AG1139" s="29"/>
      <c r="AH1139" s="29"/>
      <c r="AI1139" s="29"/>
      <c r="AJ1139" s="29"/>
    </row>
    <row r="1140" spans="2:36" ht="18.649999999999999" customHeight="1" thickTop="1" thickBot="1">
      <c r="D1140" s="24">
        <v>0</v>
      </c>
      <c r="E1140" s="28">
        <v>0</v>
      </c>
      <c r="F1140" s="26">
        <v>1</v>
      </c>
      <c r="G1140" s="27">
        <v>0</v>
      </c>
      <c r="I1140" s="24">
        <v>0</v>
      </c>
      <c r="J1140" s="28">
        <f t="shared" ref="J1140" si="3868">IF(0=(1-$J$8*$K$8*$B1137^2),0,-1*(1-$J$8*$K$8*$B1137^2)/($B1137*$K$8))</f>
        <v>-0.33299729240619447</v>
      </c>
      <c r="K1140" s="26">
        <v>1</v>
      </c>
      <c r="L1140" s="27">
        <v>0</v>
      </c>
      <c r="N1140" s="24">
        <f t="shared" ref="N1140" si="3869">D1140*I1137+F1140*I1140-E1140*J1137-G1140*J1140</f>
        <v>0</v>
      </c>
      <c r="O1140" s="28">
        <f t="shared" ref="O1140" si="3870">(D1140*J1137+E1140*I1137+F1140*J1140+G1140*I1140)</f>
        <v>-0.33299729240619447</v>
      </c>
      <c r="P1140" s="26">
        <f t="shared" ref="P1140" si="3871">D1140*K1137+F1140*K1140-E1140*L1137-G1140*L1140</f>
        <v>1</v>
      </c>
      <c r="Q1140" s="27">
        <f t="shared" ref="Q1140" si="3872">(D1140*L1137+E1140*K1137+F1140*L1140+G1140*K1140)</f>
        <v>0</v>
      </c>
      <c r="S1140" s="24">
        <v>0</v>
      </c>
      <c r="T1140" s="28">
        <v>0</v>
      </c>
      <c r="U1140" s="26">
        <v>1</v>
      </c>
      <c r="V1140" s="27">
        <v>0</v>
      </c>
      <c r="X1140" s="24">
        <f t="shared" ref="X1140" si="3873">N1140*S1137+P1140*S1140-O1140*T1137-Q1140*T1140</f>
        <v>0</v>
      </c>
      <c r="Y1140" s="28">
        <f t="shared" ref="Y1140" si="3874">(N1140*T1137+O1140*S1137+P1140*T1140+Q1140*S1140)</f>
        <v>-0.33299729240619447</v>
      </c>
      <c r="Z1140" s="26">
        <f t="shared" ref="Z1140" si="3875">N1140*U1137+P1140*U1140-O1140*V1137-Q1140*V1140</f>
        <v>-1.334935493595335</v>
      </c>
      <c r="AA1140" s="27">
        <f t="shared" ref="AA1140" si="3876">(N1140*V1137+O1140*U1137+P1140*V1140+Q1140*U1140)</f>
        <v>0</v>
      </c>
      <c r="AB1140" s="8"/>
      <c r="AC1140" s="39">
        <f t="shared" ref="AC1140" si="3877">(180/PI())*ATAN(-1*(($X$8*Y1137+AA1137+$X$8*Y1140+AA1140)/($X$8*X1137+Z1137+$X$8*X1140+Z1140)))</f>
        <v>37.04974306139286</v>
      </c>
      <c r="AE1140" s="218">
        <f t="shared" ref="AE1140" si="3878">20*LOG(((($X$8*X1137+Z1137-$X$8*Y1140-Z1140)^2+($X$8*Y1137+AA1137-$X$8*Y1140-AA1140)^2)/(($X$8*X1137+Z1137+$X$8*X1140+Z1140)^2+($X$8*Y1137+AA1137+$X$8*Y1140+AA1140)^2))^0.5)</f>
        <v>-1.854427321755149</v>
      </c>
      <c r="AF1140" s="9"/>
      <c r="AG1140" s="29"/>
      <c r="AH1140" s="29"/>
      <c r="AI1140" s="29"/>
      <c r="AJ1140" s="29"/>
    </row>
    <row r="1141" spans="2:36" ht="18.649999999999999" customHeight="1">
      <c r="AE1141" s="33"/>
    </row>
    <row r="1142" spans="2:36" ht="18.649999999999999" customHeight="1" thickBot="1">
      <c r="E1142" s="21" t="s">
        <v>0</v>
      </c>
      <c r="J1142" s="21" t="s">
        <v>1</v>
      </c>
      <c r="O1142" s="21" t="s">
        <v>2</v>
      </c>
      <c r="T1142" s="21" t="s">
        <v>3</v>
      </c>
      <c r="Y1142" s="21" t="s">
        <v>4</v>
      </c>
    </row>
    <row r="1143" spans="2:36" ht="18.649999999999999" customHeight="1" thickBot="1">
      <c r="B1143" s="20"/>
      <c r="D1143" s="235" t="s">
        <v>6</v>
      </c>
      <c r="E1143" s="236"/>
      <c r="F1143" s="237" t="s">
        <v>7</v>
      </c>
      <c r="G1143" s="238"/>
      <c r="I1143" s="235" t="s">
        <v>8</v>
      </c>
      <c r="J1143" s="236"/>
      <c r="K1143" s="237" t="s">
        <v>9</v>
      </c>
      <c r="L1143" s="238"/>
      <c r="N1143" s="235" t="s">
        <v>10</v>
      </c>
      <c r="O1143" s="236"/>
      <c r="P1143" s="237" t="s">
        <v>11</v>
      </c>
      <c r="Q1143" s="238"/>
      <c r="S1143" s="235" t="s">
        <v>6</v>
      </c>
      <c r="T1143" s="236"/>
      <c r="U1143" s="237" t="s">
        <v>7</v>
      </c>
      <c r="V1143" s="238"/>
      <c r="X1143" s="235" t="s">
        <v>10</v>
      </c>
      <c r="Y1143" s="236"/>
      <c r="Z1143" s="237" t="s">
        <v>11</v>
      </c>
      <c r="AA1143" s="238"/>
      <c r="AB1143" s="4"/>
      <c r="AC1143" s="212" t="s">
        <v>70</v>
      </c>
      <c r="AE1143" s="213" t="s">
        <v>37</v>
      </c>
      <c r="AF1143" s="9"/>
      <c r="AG1143" s="29"/>
      <c r="AH1143" s="29"/>
      <c r="AI1143" s="29"/>
      <c r="AJ1143" s="29"/>
    </row>
    <row r="1144" spans="2:36" ht="18.649999999999999" customHeight="1" thickTop="1" thickBot="1">
      <c r="B1144" s="40">
        <f t="shared" ref="B1144" si="3879">B1137+$E$5</f>
        <v>0.97999999999999121</v>
      </c>
      <c r="D1144" s="24">
        <v>1</v>
      </c>
      <c r="E1144" s="25">
        <v>0</v>
      </c>
      <c r="F1144" s="26">
        <v>0</v>
      </c>
      <c r="G1144" s="27">
        <f t="shared" ref="G1144" si="3880">-1/($E$8*$B1144)</f>
        <v>-7.0082978246244174</v>
      </c>
      <c r="I1144" s="24">
        <v>1</v>
      </c>
      <c r="J1144" s="28">
        <v>0</v>
      </c>
      <c r="K1144" s="26">
        <v>0</v>
      </c>
      <c r="L1144" s="27">
        <v>0</v>
      </c>
      <c r="N1144" s="24">
        <f t="shared" ref="N1144" si="3881">D1144*I1144+F1144*I1147-E1144*J1144-G1144*J1147</f>
        <v>-1.3264928830154208</v>
      </c>
      <c r="O1144" s="28">
        <f t="shared" ref="O1144" si="3882">(D1144*J1144+E1144*I1144+F1144*J1147+G1144*I1147)</f>
        <v>0</v>
      </c>
      <c r="P1144" s="26">
        <f t="shared" ref="P1144" si="3883">D1144*K1144+F1144*K1147-E1144*L1144-G1144*L1147</f>
        <v>0</v>
      </c>
      <c r="Q1144" s="27">
        <f t="shared" ref="Q1144" si="3884">(D1144*L1144+E1144*K1144+F1144*L1147+G1144*K1147)</f>
        <v>-7.0082978246244174</v>
      </c>
      <c r="S1144" s="24">
        <v>1</v>
      </c>
      <c r="T1144" s="25">
        <v>0</v>
      </c>
      <c r="U1144" s="26">
        <v>0</v>
      </c>
      <c r="V1144" s="27">
        <f t="shared" ref="V1144" si="3885">-1/($T$8*$B1144)</f>
        <v>-7.0082978246244174</v>
      </c>
      <c r="X1144" s="24">
        <f t="shared" ref="X1144" si="3886">N1144*S1144+P1144*S1147-O1144*T1144-Q1144*T1147</f>
        <v>-1.3264928830154208</v>
      </c>
      <c r="Y1144" s="28">
        <f t="shared" ref="Y1144" si="3887">(N1144*T1144+O1144*S1144+P1144*T1147+Q1144*S1147)</f>
        <v>0</v>
      </c>
      <c r="Z1144" s="26">
        <f t="shared" ref="Z1144" si="3888">N1144*U1144+P1144*U1147-O1144*V1144-Q1144*V1147</f>
        <v>0</v>
      </c>
      <c r="AA1144" s="27">
        <f t="shared" ref="AA1144" si="3889">(N1144*V1144+O1144*U1144+P1144*V1147+Q1144*U1147)</f>
        <v>2.2881593617923279</v>
      </c>
      <c r="AB1144" s="8"/>
      <c r="AC1144" s="214">
        <f t="shared" ref="AC1144" si="3890">20*LOG((2*$X$8)/(($X$8*X1144+Z1144+$Z$8*X1147+Z1147)^2+($X$8*Y1144+AA1144+$X$8*Y1147+AA1147)^2)^0.5)</f>
        <v>-4.3397130546748617</v>
      </c>
      <c r="AE1144" s="215">
        <f t="shared" ref="AE1144" si="3891">((X1144^2+Y1144^2)/(X1147^2+Y1147^2))^0.5</f>
        <v>3.9959104342358414</v>
      </c>
      <c r="AF1144" s="9"/>
      <c r="AG1144" s="29"/>
      <c r="AH1144" s="29"/>
      <c r="AI1144" s="29"/>
      <c r="AJ1144" s="29"/>
    </row>
    <row r="1145" spans="2:36" ht="18.649999999999999" customHeight="1" thickBot="1">
      <c r="D1145" s="30"/>
      <c r="G1145" s="31"/>
      <c r="I1145" s="30"/>
      <c r="K1145" s="239" t="s">
        <v>15</v>
      </c>
      <c r="L1145" s="240"/>
      <c r="N1145" s="30"/>
      <c r="P1145" s="239" t="s">
        <v>17</v>
      </c>
      <c r="Q1145" s="240"/>
      <c r="S1145" s="30"/>
      <c r="V1145" s="31"/>
      <c r="X1145" s="30"/>
      <c r="AA1145" s="31"/>
      <c r="AE1145" s="216"/>
      <c r="AF1145" s="9"/>
      <c r="AG1145" s="29"/>
      <c r="AH1145" s="29"/>
      <c r="AI1145" s="29"/>
      <c r="AJ1145" s="29"/>
    </row>
    <row r="1146" spans="2:36" ht="18.649999999999999" customHeight="1" thickBot="1">
      <c r="D1146" s="235" t="s">
        <v>12</v>
      </c>
      <c r="E1146" s="236"/>
      <c r="F1146" s="237" t="s">
        <v>13</v>
      </c>
      <c r="G1146" s="238"/>
      <c r="I1146" s="235" t="s">
        <v>14</v>
      </c>
      <c r="J1146" s="236"/>
      <c r="K1146" s="241"/>
      <c r="L1146" s="242"/>
      <c r="N1146" s="235" t="s">
        <v>16</v>
      </c>
      <c r="O1146" s="236"/>
      <c r="P1146" s="241"/>
      <c r="Q1146" s="242"/>
      <c r="S1146" s="235" t="s">
        <v>12</v>
      </c>
      <c r="T1146" s="236"/>
      <c r="U1146" s="237" t="s">
        <v>13</v>
      </c>
      <c r="V1146" s="238"/>
      <c r="X1146" s="235" t="s">
        <v>16</v>
      </c>
      <c r="Y1146" s="236"/>
      <c r="Z1146" s="237" t="s">
        <v>17</v>
      </c>
      <c r="AA1146" s="238"/>
      <c r="AB1146" s="4"/>
      <c r="AC1146" s="37" t="s">
        <v>71</v>
      </c>
      <c r="AE1146" s="217" t="s">
        <v>72</v>
      </c>
      <c r="AF1146" s="9"/>
      <c r="AG1146" s="29"/>
      <c r="AH1146" s="29"/>
      <c r="AI1146" s="29"/>
      <c r="AJ1146" s="29"/>
    </row>
    <row r="1147" spans="2:36" ht="18.649999999999999" customHeight="1" thickTop="1" thickBot="1">
      <c r="D1147" s="24">
        <v>0</v>
      </c>
      <c r="E1147" s="28">
        <v>0</v>
      </c>
      <c r="F1147" s="26">
        <v>1</v>
      </c>
      <c r="G1147" s="27">
        <v>0</v>
      </c>
      <c r="I1147" s="24">
        <v>0</v>
      </c>
      <c r="J1147" s="28">
        <f t="shared" ref="J1147" si="3892">IF(0=(1-$J$8*$K$8*$B1144^2),0,-1*(1-$J$8*$K$8*$B1144^2)/($B1144*$K$8))</f>
        <v>-0.33196261649170145</v>
      </c>
      <c r="K1147" s="26">
        <v>1</v>
      </c>
      <c r="L1147" s="27">
        <v>0</v>
      </c>
      <c r="N1147" s="24">
        <f t="shared" ref="N1147" si="3893">D1147*I1144+F1147*I1147-E1147*J1144-G1147*J1147</f>
        <v>0</v>
      </c>
      <c r="O1147" s="28">
        <f t="shared" ref="O1147" si="3894">(D1147*J1144+E1147*I1144+F1147*J1147+G1147*I1147)</f>
        <v>-0.33196261649170145</v>
      </c>
      <c r="P1147" s="26">
        <f t="shared" ref="P1147" si="3895">D1147*K1144+F1147*K1147-E1147*L1144-G1147*L1147</f>
        <v>1</v>
      </c>
      <c r="Q1147" s="27">
        <f t="shared" ref="Q1147" si="3896">(D1147*L1144+E1147*K1144+F1147*L1147+G1147*K1147)</f>
        <v>0</v>
      </c>
      <c r="S1147" s="24">
        <v>0</v>
      </c>
      <c r="T1147" s="28">
        <v>0</v>
      </c>
      <c r="U1147" s="26">
        <v>1</v>
      </c>
      <c r="V1147" s="27">
        <v>0</v>
      </c>
      <c r="X1147" s="24">
        <f t="shared" ref="X1147" si="3897">N1147*S1144+P1147*S1147-O1147*T1144-Q1147*T1147</f>
        <v>0</v>
      </c>
      <c r="Y1147" s="28">
        <f t="shared" ref="Y1147" si="3898">(N1147*T1144+O1147*S1144+P1147*T1147+Q1147*S1147)</f>
        <v>-0.33196261649170145</v>
      </c>
      <c r="Z1147" s="26">
        <f t="shared" ref="Z1147" si="3899">N1147*U1144+P1147*U1147-O1147*V1144-Q1147*V1147</f>
        <v>-1.3264928830154208</v>
      </c>
      <c r="AA1147" s="27">
        <f t="shared" ref="AA1147" si="3900">(N1147*V1144+O1147*U1144+P1147*V1147+Q1147*U1147)</f>
        <v>0</v>
      </c>
      <c r="AB1147" s="8"/>
      <c r="AC1147" s="39">
        <f t="shared" ref="AC1147" si="3901">(180/PI())*ATAN(-1*(($X$8*Y1144+AA1144+$X$8*Y1147+AA1147)/($X$8*X1144+Z1144+$X$8*X1147+Z1147)))</f>
        <v>36.403455029870969</v>
      </c>
      <c r="AE1147" s="218">
        <f t="shared" ref="AE1147" si="3902">20*LOG(((($X$8*X1144+Z1144-$X$8*Y1147-Z1147)^2+($X$8*Y1144+AA1144-$X$8*Y1147-AA1147)^2)/(($X$8*X1144+Z1144+$X$8*X1147+Z1147)^2+($X$8*Y1144+AA1144+$X$8*Y1147+AA1147)^2))^0.5)</f>
        <v>-1.9247224376130974</v>
      </c>
      <c r="AF1147" s="9"/>
      <c r="AG1147" s="29"/>
      <c r="AH1147" s="29"/>
      <c r="AI1147" s="29"/>
      <c r="AJ1147" s="29"/>
    </row>
    <row r="1148" spans="2:36" ht="18.649999999999999" customHeight="1">
      <c r="AE1148" s="33"/>
    </row>
    <row r="1149" spans="2:36" ht="18.649999999999999" customHeight="1" thickBot="1">
      <c r="E1149" s="21" t="s">
        <v>0</v>
      </c>
      <c r="J1149" s="21" t="s">
        <v>1</v>
      </c>
      <c r="O1149" s="21" t="s">
        <v>2</v>
      </c>
      <c r="T1149" s="21" t="s">
        <v>3</v>
      </c>
      <c r="Y1149" s="21" t="s">
        <v>4</v>
      </c>
    </row>
    <row r="1150" spans="2:36" ht="18.649999999999999" customHeight="1" thickBot="1">
      <c r="B1150" s="20"/>
      <c r="D1150" s="235" t="s">
        <v>6</v>
      </c>
      <c r="E1150" s="236"/>
      <c r="F1150" s="237" t="s">
        <v>7</v>
      </c>
      <c r="G1150" s="238"/>
      <c r="I1150" s="235" t="s">
        <v>8</v>
      </c>
      <c r="J1150" s="236"/>
      <c r="K1150" s="237" t="s">
        <v>9</v>
      </c>
      <c r="L1150" s="238"/>
      <c r="N1150" s="235" t="s">
        <v>10</v>
      </c>
      <c r="O1150" s="236"/>
      <c r="P1150" s="237" t="s">
        <v>11</v>
      </c>
      <c r="Q1150" s="238"/>
      <c r="S1150" s="235" t="s">
        <v>6</v>
      </c>
      <c r="T1150" s="236"/>
      <c r="U1150" s="237" t="s">
        <v>7</v>
      </c>
      <c r="V1150" s="238"/>
      <c r="X1150" s="235" t="s">
        <v>10</v>
      </c>
      <c r="Y1150" s="236"/>
      <c r="Z1150" s="237" t="s">
        <v>11</v>
      </c>
      <c r="AA1150" s="238"/>
      <c r="AB1150" s="4"/>
      <c r="AC1150" s="212" t="s">
        <v>70</v>
      </c>
      <c r="AE1150" s="213" t="s">
        <v>37</v>
      </c>
      <c r="AF1150" s="9"/>
      <c r="AG1150" s="29"/>
      <c r="AH1150" s="29"/>
      <c r="AI1150" s="29"/>
      <c r="AJ1150" s="29"/>
    </row>
    <row r="1151" spans="2:36" ht="18.649999999999999" customHeight="1" thickTop="1" thickBot="1">
      <c r="B1151" s="40">
        <f t="shared" ref="B1151" si="3903">B1144+$E$5</f>
        <v>0.98049999999999116</v>
      </c>
      <c r="D1151" s="24">
        <v>1</v>
      </c>
      <c r="E1151" s="25">
        <v>0</v>
      </c>
      <c r="F1151" s="26">
        <v>0</v>
      </c>
      <c r="G1151" s="27">
        <f t="shared" ref="G1151" si="3904">-1/($E$8*$B1151)</f>
        <v>-7.0047239858561241</v>
      </c>
      <c r="I1151" s="24">
        <v>1</v>
      </c>
      <c r="J1151" s="28">
        <v>0</v>
      </c>
      <c r="K1151" s="26">
        <v>0</v>
      </c>
      <c r="L1151" s="27">
        <v>0</v>
      </c>
      <c r="N1151" s="24">
        <f t="shared" ref="N1151" si="3905">D1151*I1151+F1151*I1154-E1151*J1151-G1151*J1154</f>
        <v>-1.3180631849155211</v>
      </c>
      <c r="O1151" s="28">
        <f t="shared" ref="O1151" si="3906">(D1151*J1151+E1151*I1151+F1151*J1154+G1151*I1154)</f>
        <v>0</v>
      </c>
      <c r="P1151" s="26">
        <f t="shared" ref="P1151" si="3907">D1151*K1151+F1151*K1154-E1151*L1151-G1151*L1154</f>
        <v>0</v>
      </c>
      <c r="Q1151" s="27">
        <f t="shared" ref="Q1151" si="3908">(D1151*L1151+E1151*K1151+F1151*L1154+G1151*K1154)</f>
        <v>-7.0047239858561241</v>
      </c>
      <c r="S1151" s="24">
        <v>1</v>
      </c>
      <c r="T1151" s="25">
        <v>0</v>
      </c>
      <c r="U1151" s="26">
        <v>0</v>
      </c>
      <c r="V1151" s="27">
        <f t="shared" ref="V1151" si="3909">-1/($T$8*$B1151)</f>
        <v>-7.0047239858561241</v>
      </c>
      <c r="X1151" s="24">
        <f t="shared" ref="X1151" si="3910">N1151*S1151+P1151*S1154-O1151*T1151-Q1151*T1154</f>
        <v>-1.3180631849155211</v>
      </c>
      <c r="Y1151" s="28">
        <f t="shared" ref="Y1151" si="3911">(N1151*T1151+O1151*S1151+P1151*T1154+Q1151*S1154)</f>
        <v>0</v>
      </c>
      <c r="Z1151" s="26">
        <f t="shared" ref="Z1151" si="3912">N1151*U1151+P1151*U1154-O1151*V1151-Q1151*V1154</f>
        <v>0</v>
      </c>
      <c r="AA1151" s="27">
        <f t="shared" ref="AA1151" si="3913">(N1151*V1151+O1151*U1151+P1151*V1154+Q1151*U1154)</f>
        <v>2.2279448203955425</v>
      </c>
      <c r="AB1151" s="8"/>
      <c r="AC1151" s="214">
        <f t="shared" ref="AC1151" si="3914">20*LOG((2*$X$8)/(($X$8*X1151+Z1151+$Z$8*X1154+Z1154)^2+($X$8*Y1151+AA1151+$X$8*Y1154+AA1154)^2)^0.5)</f>
        <v>-4.2110325175952301</v>
      </c>
      <c r="AE1151" s="215">
        <f t="shared" ref="AE1151" si="3915">((X1151^2+Y1151^2)/(X1154^2+Y1154^2))^0.5</f>
        <v>3.9829237038627743</v>
      </c>
      <c r="AF1151" s="9"/>
      <c r="AG1151" s="29"/>
      <c r="AH1151" s="29"/>
      <c r="AI1151" s="29"/>
      <c r="AJ1151" s="29"/>
    </row>
    <row r="1152" spans="2:36" ht="18.649999999999999" customHeight="1" thickBot="1">
      <c r="D1152" s="30"/>
      <c r="G1152" s="31"/>
      <c r="I1152" s="30"/>
      <c r="K1152" s="239" t="s">
        <v>15</v>
      </c>
      <c r="L1152" s="240"/>
      <c r="N1152" s="30"/>
      <c r="P1152" s="239" t="s">
        <v>17</v>
      </c>
      <c r="Q1152" s="240"/>
      <c r="S1152" s="30"/>
      <c r="V1152" s="31"/>
      <c r="X1152" s="30"/>
      <c r="AA1152" s="31"/>
      <c r="AE1152" s="216"/>
      <c r="AF1152" s="9"/>
      <c r="AG1152" s="29"/>
      <c r="AH1152" s="29"/>
      <c r="AI1152" s="29"/>
      <c r="AJ1152" s="29"/>
    </row>
    <row r="1153" spans="2:36" ht="18.649999999999999" customHeight="1" thickBot="1">
      <c r="D1153" s="235" t="s">
        <v>12</v>
      </c>
      <c r="E1153" s="236"/>
      <c r="F1153" s="237" t="s">
        <v>13</v>
      </c>
      <c r="G1153" s="238"/>
      <c r="I1153" s="235" t="s">
        <v>14</v>
      </c>
      <c r="J1153" s="236"/>
      <c r="K1153" s="241"/>
      <c r="L1153" s="242"/>
      <c r="N1153" s="235" t="s">
        <v>16</v>
      </c>
      <c r="O1153" s="236"/>
      <c r="P1153" s="241"/>
      <c r="Q1153" s="242"/>
      <c r="S1153" s="235" t="s">
        <v>12</v>
      </c>
      <c r="T1153" s="236"/>
      <c r="U1153" s="237" t="s">
        <v>13</v>
      </c>
      <c r="V1153" s="238"/>
      <c r="X1153" s="235" t="s">
        <v>16</v>
      </c>
      <c r="Y1153" s="236"/>
      <c r="Z1153" s="237" t="s">
        <v>17</v>
      </c>
      <c r="AA1153" s="238"/>
      <c r="AB1153" s="4"/>
      <c r="AC1153" s="37" t="s">
        <v>71</v>
      </c>
      <c r="AE1153" s="217" t="s">
        <v>72</v>
      </c>
      <c r="AF1153" s="9"/>
      <c r="AG1153" s="29"/>
      <c r="AH1153" s="29"/>
      <c r="AI1153" s="29"/>
      <c r="AJ1153" s="29"/>
    </row>
    <row r="1154" spans="2:36" ht="18.649999999999999" customHeight="1" thickTop="1" thickBot="1">
      <c r="D1154" s="24">
        <v>0</v>
      </c>
      <c r="E1154" s="28">
        <v>0</v>
      </c>
      <c r="F1154" s="26">
        <v>1</v>
      </c>
      <c r="G1154" s="27">
        <v>0</v>
      </c>
      <c r="I1154" s="24">
        <v>0</v>
      </c>
      <c r="J1154" s="28">
        <f t="shared" ref="J1154" si="3916">IF(0=(1-$J$8*$K$8*$B1151^2),0,-1*(1-$J$8*$K$8*$B1151^2)/($B1151*$K$8))</f>
        <v>-0.33092855472908478</v>
      </c>
      <c r="K1154" s="26">
        <v>1</v>
      </c>
      <c r="L1154" s="27">
        <v>0</v>
      </c>
      <c r="N1154" s="24">
        <f t="shared" ref="N1154" si="3917">D1154*I1151+F1154*I1154-E1154*J1151-G1154*J1154</f>
        <v>0</v>
      </c>
      <c r="O1154" s="28">
        <f t="shared" ref="O1154" si="3918">(D1154*J1151+E1154*I1151+F1154*J1154+G1154*I1154)</f>
        <v>-0.33092855472908478</v>
      </c>
      <c r="P1154" s="26">
        <f t="shared" ref="P1154" si="3919">D1154*K1151+F1154*K1154-E1154*L1151-G1154*L1154</f>
        <v>1</v>
      </c>
      <c r="Q1154" s="27">
        <f t="shared" ref="Q1154" si="3920">(D1154*L1151+E1154*K1151+F1154*L1154+G1154*K1154)</f>
        <v>0</v>
      </c>
      <c r="S1154" s="24">
        <v>0</v>
      </c>
      <c r="T1154" s="28">
        <v>0</v>
      </c>
      <c r="U1154" s="26">
        <v>1</v>
      </c>
      <c r="V1154" s="27">
        <v>0</v>
      </c>
      <c r="X1154" s="24">
        <f t="shared" ref="X1154" si="3921">N1154*S1151+P1154*S1154-O1154*T1151-Q1154*T1154</f>
        <v>0</v>
      </c>
      <c r="Y1154" s="28">
        <f t="shared" ref="Y1154" si="3922">(N1154*T1151+O1154*S1151+P1154*T1154+Q1154*S1154)</f>
        <v>-0.33092855472908478</v>
      </c>
      <c r="Z1154" s="26">
        <f t="shared" ref="Z1154" si="3923">N1154*U1151+P1154*U1154-O1154*V1151-Q1154*V1154</f>
        <v>-1.3180631849155211</v>
      </c>
      <c r="AA1154" s="27">
        <f t="shared" ref="AA1154" si="3924">(N1154*V1151+O1154*U1151+P1154*V1154+Q1154*U1154)</f>
        <v>0</v>
      </c>
      <c r="AB1154" s="8"/>
      <c r="AC1154" s="39">
        <f t="shared" ref="AC1154" si="3925">(180/PI())*ATAN(-1*(($X$8*Y1151+AA1151+$X$8*Y1154+AA1154)/($X$8*X1151+Z1151+$X$8*X1154+Z1154)))</f>
        <v>35.739645974118041</v>
      </c>
      <c r="AE1154" s="218">
        <f t="shared" ref="AE1154" si="3926">20*LOG(((($X$8*X1151+Z1151-$X$8*Y1154-Z1154)^2+($X$8*Y1151+AA1151-$X$8*Y1154-AA1154)^2)/(($X$8*X1151+Z1151+$X$8*X1154+Z1154)^2+($X$8*Y1151+AA1151+$X$8*Y1154+AA1154)^2))^0.5)</f>
        <v>-1.9986207116687551</v>
      </c>
      <c r="AF1154" s="9"/>
      <c r="AG1154" s="29"/>
      <c r="AH1154" s="29"/>
      <c r="AI1154" s="29"/>
      <c r="AJ1154" s="29"/>
    </row>
    <row r="1155" spans="2:36" ht="18.649999999999999" customHeight="1">
      <c r="AE1155" s="33"/>
    </row>
    <row r="1156" spans="2:36" ht="18.649999999999999" customHeight="1" thickBot="1">
      <c r="E1156" s="21" t="s">
        <v>0</v>
      </c>
      <c r="J1156" s="21" t="s">
        <v>1</v>
      </c>
      <c r="O1156" s="21" t="s">
        <v>2</v>
      </c>
      <c r="T1156" s="21" t="s">
        <v>3</v>
      </c>
      <c r="Y1156" s="21" t="s">
        <v>4</v>
      </c>
    </row>
    <row r="1157" spans="2:36" ht="18.649999999999999" customHeight="1" thickBot="1">
      <c r="B1157" s="20"/>
      <c r="D1157" s="235" t="s">
        <v>6</v>
      </c>
      <c r="E1157" s="236"/>
      <c r="F1157" s="237" t="s">
        <v>7</v>
      </c>
      <c r="G1157" s="238"/>
      <c r="I1157" s="235" t="s">
        <v>8</v>
      </c>
      <c r="J1157" s="236"/>
      <c r="K1157" s="237" t="s">
        <v>9</v>
      </c>
      <c r="L1157" s="238"/>
      <c r="N1157" s="235" t="s">
        <v>10</v>
      </c>
      <c r="O1157" s="236"/>
      <c r="P1157" s="237" t="s">
        <v>11</v>
      </c>
      <c r="Q1157" s="238"/>
      <c r="S1157" s="235" t="s">
        <v>6</v>
      </c>
      <c r="T1157" s="236"/>
      <c r="U1157" s="237" t="s">
        <v>7</v>
      </c>
      <c r="V1157" s="238"/>
      <c r="X1157" s="235" t="s">
        <v>10</v>
      </c>
      <c r="Y1157" s="236"/>
      <c r="Z1157" s="237" t="s">
        <v>11</v>
      </c>
      <c r="AA1157" s="238"/>
      <c r="AB1157" s="4"/>
      <c r="AC1157" s="212" t="s">
        <v>70</v>
      </c>
      <c r="AE1157" s="213" t="s">
        <v>37</v>
      </c>
      <c r="AF1157" s="9"/>
      <c r="AG1157" s="29"/>
      <c r="AH1157" s="29"/>
      <c r="AI1157" s="29"/>
      <c r="AJ1157" s="29"/>
    </row>
    <row r="1158" spans="2:36" ht="18.649999999999999" customHeight="1" thickTop="1" thickBot="1">
      <c r="B1158" s="40">
        <f t="shared" ref="B1158" si="3927">B1151+$E$5</f>
        <v>0.9809999999999911</v>
      </c>
      <c r="D1158" s="24">
        <v>1</v>
      </c>
      <c r="E1158" s="25">
        <v>0</v>
      </c>
      <c r="F1158" s="26">
        <v>0</v>
      </c>
      <c r="G1158" s="27">
        <f t="shared" ref="G1158" si="3928">-1/($E$8*$B1158)</f>
        <v>-7.0011537901446799</v>
      </c>
      <c r="I1158" s="24">
        <v>1</v>
      </c>
      <c r="J1158" s="28">
        <v>0</v>
      </c>
      <c r="K1158" s="26">
        <v>0</v>
      </c>
      <c r="L1158" s="27">
        <v>0</v>
      </c>
      <c r="N1158" s="24">
        <f t="shared" ref="N1158" si="3929">D1158*I1158+F1158*I1161-E1158*J1158-G1158*J1161</f>
        <v>-1.3096463729772054</v>
      </c>
      <c r="O1158" s="28">
        <f t="shared" ref="O1158" si="3930">(D1158*J1158+E1158*I1158+F1158*J1161+G1158*I1161)</f>
        <v>0</v>
      </c>
      <c r="P1158" s="26">
        <f t="shared" ref="P1158" si="3931">D1158*K1158+F1158*K1161-E1158*L1158-G1158*L1161</f>
        <v>0</v>
      </c>
      <c r="Q1158" s="27">
        <f t="shared" ref="Q1158" si="3932">(D1158*L1158+E1158*K1158+F1158*L1161+G1158*K1161)</f>
        <v>-7.0011537901446799</v>
      </c>
      <c r="S1158" s="24">
        <v>1</v>
      </c>
      <c r="T1158" s="25">
        <v>0</v>
      </c>
      <c r="U1158" s="26">
        <v>0</v>
      </c>
      <c r="V1158" s="27">
        <f t="shared" ref="V1158" si="3933">-1/($T$8*$B1158)</f>
        <v>-7.0011537901446799</v>
      </c>
      <c r="X1158" s="24">
        <f t="shared" ref="X1158" si="3934">N1158*S1158+P1158*S1161-O1158*T1158-Q1158*T1161</f>
        <v>-1.3096463729772054</v>
      </c>
      <c r="Y1158" s="28">
        <f t="shared" ref="Y1158" si="3935">(N1158*T1158+O1158*S1158+P1158*T1161+Q1158*S1161)</f>
        <v>0</v>
      </c>
      <c r="Z1158" s="26">
        <f t="shared" ref="Z1158" si="3936">N1158*U1158+P1158*U1161-O1158*V1158-Q1158*V1161</f>
        <v>0</v>
      </c>
      <c r="AA1158" s="27">
        <f t="shared" ref="AA1158" si="3937">(N1158*V1158+O1158*U1158+P1158*V1161+Q1158*U1161)</f>
        <v>2.1678818777739144</v>
      </c>
      <c r="AB1158" s="8"/>
      <c r="AC1158" s="214">
        <f t="shared" ref="AC1158" si="3938">20*LOG((2*$X$8)/(($X$8*X1158+Z1158+$Z$8*X1161+Z1161)^2+($X$8*Y1158+AA1158+$X$8*Y1161+AA1161)^2)^0.5)</f>
        <v>-4.0819288004505614</v>
      </c>
      <c r="AE1158" s="215">
        <f t="shared" ref="AE1158" si="3939">((X1158^2+Y1158^2)/(X1161^2+Y1161^2))^0.5</f>
        <v>3.9698872412660409</v>
      </c>
      <c r="AF1158" s="9"/>
      <c r="AG1158" s="29"/>
      <c r="AH1158" s="29"/>
      <c r="AI1158" s="29"/>
      <c r="AJ1158" s="29"/>
    </row>
    <row r="1159" spans="2:36" ht="18.649999999999999" customHeight="1" thickBot="1">
      <c r="D1159" s="30"/>
      <c r="G1159" s="31"/>
      <c r="I1159" s="30"/>
      <c r="K1159" s="239" t="s">
        <v>15</v>
      </c>
      <c r="L1159" s="240"/>
      <c r="N1159" s="30"/>
      <c r="P1159" s="239" t="s">
        <v>17</v>
      </c>
      <c r="Q1159" s="240"/>
      <c r="S1159" s="30"/>
      <c r="V1159" s="31"/>
      <c r="X1159" s="30"/>
      <c r="AA1159" s="31"/>
      <c r="AE1159" s="216"/>
      <c r="AF1159" s="9"/>
      <c r="AG1159" s="29"/>
      <c r="AH1159" s="29"/>
      <c r="AI1159" s="29"/>
      <c r="AJ1159" s="29"/>
    </row>
    <row r="1160" spans="2:36" ht="18.649999999999999" customHeight="1" thickBot="1">
      <c r="D1160" s="235" t="s">
        <v>12</v>
      </c>
      <c r="E1160" s="236"/>
      <c r="F1160" s="237" t="s">
        <v>13</v>
      </c>
      <c r="G1160" s="238"/>
      <c r="I1160" s="235" t="s">
        <v>14</v>
      </c>
      <c r="J1160" s="236"/>
      <c r="K1160" s="241"/>
      <c r="L1160" s="242"/>
      <c r="N1160" s="235" t="s">
        <v>16</v>
      </c>
      <c r="O1160" s="236"/>
      <c r="P1160" s="241"/>
      <c r="Q1160" s="242"/>
      <c r="S1160" s="235" t="s">
        <v>12</v>
      </c>
      <c r="T1160" s="236"/>
      <c r="U1160" s="237" t="s">
        <v>13</v>
      </c>
      <c r="V1160" s="238"/>
      <c r="X1160" s="235" t="s">
        <v>16</v>
      </c>
      <c r="Y1160" s="236"/>
      <c r="Z1160" s="237" t="s">
        <v>17</v>
      </c>
      <c r="AA1160" s="238"/>
      <c r="AB1160" s="4"/>
      <c r="AC1160" s="37" t="s">
        <v>71</v>
      </c>
      <c r="AE1160" s="217" t="s">
        <v>72</v>
      </c>
      <c r="AF1160" s="9"/>
      <c r="AG1160" s="29"/>
      <c r="AH1160" s="29"/>
      <c r="AI1160" s="29"/>
      <c r="AJ1160" s="29"/>
    </row>
    <row r="1161" spans="2:36" ht="18.649999999999999" customHeight="1" thickTop="1" thickBot="1">
      <c r="D1161" s="24">
        <v>0</v>
      </c>
      <c r="E1161" s="28">
        <v>0</v>
      </c>
      <c r="F1161" s="26">
        <v>1</v>
      </c>
      <c r="G1161" s="27">
        <v>0</v>
      </c>
      <c r="I1161" s="24">
        <v>0</v>
      </c>
      <c r="J1161" s="28">
        <f t="shared" ref="J1161" si="3940">IF(0=(1-$J$8*$K$8*$B1158^2),0,-1*(1-$J$8*$K$8*$B1158^2)/($B1158*$K$8))</f>
        <v>-0.32989510617927392</v>
      </c>
      <c r="K1161" s="26">
        <v>1</v>
      </c>
      <c r="L1161" s="27">
        <v>0</v>
      </c>
      <c r="N1161" s="24">
        <f t="shared" ref="N1161" si="3941">D1161*I1158+F1161*I1161-E1161*J1158-G1161*J1161</f>
        <v>0</v>
      </c>
      <c r="O1161" s="28">
        <f t="shared" ref="O1161" si="3942">(D1161*J1158+E1161*I1158+F1161*J1161+G1161*I1161)</f>
        <v>-0.32989510617927392</v>
      </c>
      <c r="P1161" s="26">
        <f t="shared" ref="P1161" si="3943">D1161*K1158+F1161*K1161-E1161*L1158-G1161*L1161</f>
        <v>1</v>
      </c>
      <c r="Q1161" s="27">
        <f t="shared" ref="Q1161" si="3944">(D1161*L1158+E1161*K1158+F1161*L1161+G1161*K1161)</f>
        <v>0</v>
      </c>
      <c r="S1161" s="24">
        <v>0</v>
      </c>
      <c r="T1161" s="28">
        <v>0</v>
      </c>
      <c r="U1161" s="26">
        <v>1</v>
      </c>
      <c r="V1161" s="27">
        <v>0</v>
      </c>
      <c r="X1161" s="24">
        <f t="shared" ref="X1161" si="3945">N1161*S1158+P1161*S1161-O1161*T1158-Q1161*T1161</f>
        <v>0</v>
      </c>
      <c r="Y1161" s="28">
        <f t="shared" ref="Y1161" si="3946">(N1161*T1158+O1161*S1158+P1161*T1161+Q1161*S1161)</f>
        <v>-0.32989510617927392</v>
      </c>
      <c r="Z1161" s="26">
        <f t="shared" ref="Z1161" si="3947">N1161*U1158+P1161*U1161-O1161*V1158-Q1161*V1161</f>
        <v>-1.3096463729772054</v>
      </c>
      <c r="AA1161" s="27">
        <f t="shared" ref="AA1161" si="3948">(N1161*V1158+O1161*U1158+P1161*V1161+Q1161*U1161)</f>
        <v>0</v>
      </c>
      <c r="AB1161" s="8"/>
      <c r="AC1161" s="39">
        <f t="shared" ref="AC1161" si="3949">(180/PI())*ATAN(-1*(($X$8*Y1158+AA1158+$X$8*Y1161+AA1161)/($X$8*X1158+Z1158+$X$8*X1161+Z1161)))</f>
        <v>35.057764848845267</v>
      </c>
      <c r="AE1161" s="218">
        <f t="shared" ref="AE1161" si="3950">20*LOG(((($X$8*X1158+Z1158-$X$8*Y1161-Z1161)^2+($X$8*Y1158+AA1158-$X$8*Y1161-AA1161)^2)/(($X$8*X1158+Z1158+$X$8*X1161+Z1161)^2+($X$8*Y1158+AA1158+$X$8*Y1161+AA1161)^2))^0.5)</f>
        <v>-2.0763506577073314</v>
      </c>
      <c r="AF1161" s="9"/>
      <c r="AG1161" s="29"/>
      <c r="AH1161" s="29"/>
      <c r="AI1161" s="29"/>
      <c r="AJ1161" s="29"/>
    </row>
    <row r="1162" spans="2:36" ht="18.649999999999999" customHeight="1">
      <c r="AE1162" s="33"/>
    </row>
    <row r="1163" spans="2:36" ht="18.649999999999999" customHeight="1" thickBot="1">
      <c r="E1163" s="21" t="s">
        <v>0</v>
      </c>
      <c r="J1163" s="21" t="s">
        <v>1</v>
      </c>
      <c r="O1163" s="21" t="s">
        <v>2</v>
      </c>
      <c r="T1163" s="21" t="s">
        <v>3</v>
      </c>
      <c r="Y1163" s="21" t="s">
        <v>4</v>
      </c>
    </row>
    <row r="1164" spans="2:36" ht="18.649999999999999" customHeight="1" thickBot="1">
      <c r="B1164" s="20"/>
      <c r="D1164" s="235" t="s">
        <v>6</v>
      </c>
      <c r="E1164" s="236"/>
      <c r="F1164" s="237" t="s">
        <v>7</v>
      </c>
      <c r="G1164" s="238"/>
      <c r="I1164" s="235" t="s">
        <v>8</v>
      </c>
      <c r="J1164" s="236"/>
      <c r="K1164" s="237" t="s">
        <v>9</v>
      </c>
      <c r="L1164" s="238"/>
      <c r="N1164" s="235" t="s">
        <v>10</v>
      </c>
      <c r="O1164" s="236"/>
      <c r="P1164" s="237" t="s">
        <v>11</v>
      </c>
      <c r="Q1164" s="238"/>
      <c r="S1164" s="235" t="s">
        <v>6</v>
      </c>
      <c r="T1164" s="236"/>
      <c r="U1164" s="237" t="s">
        <v>7</v>
      </c>
      <c r="V1164" s="238"/>
      <c r="X1164" s="235" t="s">
        <v>10</v>
      </c>
      <c r="Y1164" s="236"/>
      <c r="Z1164" s="237" t="s">
        <v>11</v>
      </c>
      <c r="AA1164" s="238"/>
      <c r="AB1164" s="4"/>
      <c r="AC1164" s="212" t="s">
        <v>70</v>
      </c>
      <c r="AE1164" s="213" t="s">
        <v>37</v>
      </c>
      <c r="AF1164" s="9"/>
      <c r="AG1164" s="29"/>
      <c r="AH1164" s="29"/>
      <c r="AI1164" s="29"/>
      <c r="AJ1164" s="29"/>
    </row>
    <row r="1165" spans="2:36" ht="18.649999999999999" customHeight="1" thickTop="1" thickBot="1">
      <c r="B1165" s="40">
        <f t="shared" ref="B1165" si="3951">B1158+$E$5</f>
        <v>0.98149999999999105</v>
      </c>
      <c r="D1165" s="24">
        <v>1</v>
      </c>
      <c r="E1165" s="25">
        <v>0</v>
      </c>
      <c r="F1165" s="26">
        <v>0</v>
      </c>
      <c r="G1165" s="27">
        <f t="shared" ref="G1165" si="3952">-1/($E$8*$B1165)</f>
        <v>-6.9975872319224965</v>
      </c>
      <c r="I1165" s="24">
        <v>1</v>
      </c>
      <c r="J1165" s="28">
        <v>0</v>
      </c>
      <c r="K1165" s="26">
        <v>0</v>
      </c>
      <c r="L1165" s="27">
        <v>0</v>
      </c>
      <c r="N1165" s="24">
        <f t="shared" ref="N1165" si="3953">D1165*I1165+F1165*I1168-E1165*J1165-G1165*J1168</f>
        <v>-1.3012424209490647</v>
      </c>
      <c r="O1165" s="28">
        <f t="shared" ref="O1165" si="3954">(D1165*J1165+E1165*I1165+F1165*J1168+G1165*I1168)</f>
        <v>0</v>
      </c>
      <c r="P1165" s="26">
        <f t="shared" ref="P1165" si="3955">D1165*K1165+F1165*K1168-E1165*L1165-G1165*L1168</f>
        <v>0</v>
      </c>
      <c r="Q1165" s="27">
        <f t="shared" ref="Q1165" si="3956">(D1165*L1165+E1165*K1165+F1165*L1168+G1165*K1168)</f>
        <v>-6.9975872319224965</v>
      </c>
      <c r="S1165" s="24">
        <v>1</v>
      </c>
      <c r="T1165" s="25">
        <v>0</v>
      </c>
      <c r="U1165" s="26">
        <v>0</v>
      </c>
      <c r="V1165" s="27">
        <f t="shared" ref="V1165" si="3957">-1/($T$8*$B1165)</f>
        <v>-6.9975872319224965</v>
      </c>
      <c r="X1165" s="24">
        <f t="shared" ref="X1165" si="3958">N1165*S1165+P1165*S1168-O1165*T1165-Q1165*T1168</f>
        <v>-1.3012424209490647</v>
      </c>
      <c r="Y1165" s="28">
        <f t="shared" ref="Y1165" si="3959">(N1165*T1165+O1165*S1165+P1165*T1168+Q1165*S1168)</f>
        <v>0</v>
      </c>
      <c r="Z1165" s="26">
        <f t="shared" ref="Z1165" si="3960">N1165*U1165+P1165*U1168-O1165*V1165-Q1165*V1168</f>
        <v>0</v>
      </c>
      <c r="AA1165" s="27">
        <f t="shared" ref="AA1165" si="3961">(N1165*V1165+O1165*U1165+P1165*V1168+Q1165*U1168)</f>
        <v>2.1079701185465964</v>
      </c>
      <c r="AB1165" s="8"/>
      <c r="AC1165" s="214">
        <f t="shared" ref="AC1165" si="3962">20*LOG((2*$X$8)/(($X$8*X1165+Z1165+$Z$8*X1168+Z1168)^2+($X$8*Y1165+AA1165+$X$8*Y1168+AA1168)^2)^0.5)</f>
        <v>-3.9524564739719992</v>
      </c>
      <c r="AE1165" s="215">
        <f t="shared" ref="AE1165" si="3963">((X1165^2+Y1165^2)/(X1168^2+Y1168^2))^0.5</f>
        <v>3.9568005819716441</v>
      </c>
      <c r="AF1165" s="9"/>
      <c r="AG1165" s="29"/>
      <c r="AH1165" s="29"/>
      <c r="AI1165" s="29"/>
      <c r="AJ1165" s="29"/>
    </row>
    <row r="1166" spans="2:36" ht="18.649999999999999" customHeight="1" thickBot="1">
      <c r="D1166" s="30"/>
      <c r="G1166" s="31"/>
      <c r="I1166" s="30"/>
      <c r="K1166" s="239" t="s">
        <v>15</v>
      </c>
      <c r="L1166" s="240"/>
      <c r="N1166" s="30"/>
      <c r="P1166" s="239" t="s">
        <v>17</v>
      </c>
      <c r="Q1166" s="240"/>
      <c r="S1166" s="30"/>
      <c r="V1166" s="31"/>
      <c r="X1166" s="30"/>
      <c r="AA1166" s="31"/>
      <c r="AE1166" s="216"/>
      <c r="AF1166" s="9"/>
      <c r="AG1166" s="29"/>
      <c r="AH1166" s="29"/>
      <c r="AI1166" s="29"/>
      <c r="AJ1166" s="29"/>
    </row>
    <row r="1167" spans="2:36" ht="18.649999999999999" customHeight="1" thickBot="1">
      <c r="D1167" s="235" t="s">
        <v>12</v>
      </c>
      <c r="E1167" s="236"/>
      <c r="F1167" s="237" t="s">
        <v>13</v>
      </c>
      <c r="G1167" s="238"/>
      <c r="I1167" s="235" t="s">
        <v>14</v>
      </c>
      <c r="J1167" s="236"/>
      <c r="K1167" s="241"/>
      <c r="L1167" s="242"/>
      <c r="N1167" s="235" t="s">
        <v>16</v>
      </c>
      <c r="O1167" s="236"/>
      <c r="P1167" s="241"/>
      <c r="Q1167" s="242"/>
      <c r="S1167" s="235" t="s">
        <v>12</v>
      </c>
      <c r="T1167" s="236"/>
      <c r="U1167" s="237" t="s">
        <v>13</v>
      </c>
      <c r="V1167" s="238"/>
      <c r="X1167" s="235" t="s">
        <v>16</v>
      </c>
      <c r="Y1167" s="236"/>
      <c r="Z1167" s="237" t="s">
        <v>17</v>
      </c>
      <c r="AA1167" s="238"/>
      <c r="AB1167" s="4"/>
      <c r="AC1167" s="37" t="s">
        <v>71</v>
      </c>
      <c r="AE1167" s="217" t="s">
        <v>72</v>
      </c>
      <c r="AF1167" s="9"/>
      <c r="AG1167" s="29"/>
      <c r="AH1167" s="29"/>
      <c r="AI1167" s="29"/>
      <c r="AJ1167" s="29"/>
    </row>
    <row r="1168" spans="2:36" ht="18.649999999999999" customHeight="1" thickTop="1" thickBot="1">
      <c r="D1168" s="24">
        <v>0</v>
      </c>
      <c r="E1168" s="28">
        <v>0</v>
      </c>
      <c r="F1168" s="26">
        <v>1</v>
      </c>
      <c r="G1168" s="27">
        <v>0</v>
      </c>
      <c r="I1168" s="24">
        <v>0</v>
      </c>
      <c r="J1168" s="28">
        <f t="shared" ref="J1168" si="3964">IF(0=(1-$J$8*$K$8*$B1165^2),0,-1*(1-$J$8*$K$8*$B1165^2)/($B1165*$K$8))</f>
        <v>-0.32886226990511241</v>
      </c>
      <c r="K1168" s="26">
        <v>1</v>
      </c>
      <c r="L1168" s="27">
        <v>0</v>
      </c>
      <c r="N1168" s="24">
        <f t="shared" ref="N1168" si="3965">D1168*I1165+F1168*I1168-E1168*J1165-G1168*J1168</f>
        <v>0</v>
      </c>
      <c r="O1168" s="28">
        <f t="shared" ref="O1168" si="3966">(D1168*J1165+E1168*I1165+F1168*J1168+G1168*I1168)</f>
        <v>-0.32886226990511241</v>
      </c>
      <c r="P1168" s="26">
        <f t="shared" ref="P1168" si="3967">D1168*K1165+F1168*K1168-E1168*L1165-G1168*L1168</f>
        <v>1</v>
      </c>
      <c r="Q1168" s="27">
        <f t="shared" ref="Q1168" si="3968">(D1168*L1165+E1168*K1165+F1168*L1168+G1168*K1168)</f>
        <v>0</v>
      </c>
      <c r="S1168" s="24">
        <v>0</v>
      </c>
      <c r="T1168" s="28">
        <v>0</v>
      </c>
      <c r="U1168" s="26">
        <v>1</v>
      </c>
      <c r="V1168" s="27">
        <v>0</v>
      </c>
      <c r="X1168" s="24">
        <f t="shared" ref="X1168" si="3969">N1168*S1165+P1168*S1168-O1168*T1165-Q1168*T1168</f>
        <v>0</v>
      </c>
      <c r="Y1168" s="28">
        <f t="shared" ref="Y1168" si="3970">(N1168*T1165+O1168*S1165+P1168*T1168+Q1168*S1168)</f>
        <v>-0.32886226990511241</v>
      </c>
      <c r="Z1168" s="26">
        <f t="shared" ref="Z1168" si="3971">N1168*U1165+P1168*U1168-O1168*V1165-Q1168*V1168</f>
        <v>-1.3012424209490647</v>
      </c>
      <c r="AA1168" s="27">
        <f t="shared" ref="AA1168" si="3972">(N1168*V1165+O1168*U1165+P1168*V1168+Q1168*U1168)</f>
        <v>0</v>
      </c>
      <c r="AB1168" s="8"/>
      <c r="AC1168" s="39">
        <f t="shared" ref="AC1168" si="3973">(180/PI())*ATAN(-1*(($X$8*Y1165+AA1165+$X$8*Y1168+AA1168)/($X$8*X1165+Z1165+$X$8*X1168+Z1168)))</f>
        <v>34.357249909143945</v>
      </c>
      <c r="AE1168" s="218">
        <f t="shared" ref="AE1168" si="3974">20*LOG(((($X$8*X1165+Z1165-$X$8*Y1168-Z1168)^2+($X$8*Y1165+AA1165-$X$8*Y1168-AA1168)^2)/(($X$8*X1165+Z1165+$X$8*X1168+Z1168)^2+($X$8*Y1165+AA1165+$X$8*Y1168+AA1168)^2))^0.5)</f>
        <v>-2.1581576863124114</v>
      </c>
      <c r="AF1168" s="9"/>
      <c r="AG1168" s="29"/>
      <c r="AH1168" s="29"/>
      <c r="AI1168" s="29"/>
      <c r="AJ1168" s="29"/>
    </row>
    <row r="1169" spans="2:36" ht="18.649999999999999" customHeight="1">
      <c r="AE1169" s="33"/>
    </row>
    <row r="1170" spans="2:36" ht="18.649999999999999" customHeight="1" thickBot="1">
      <c r="E1170" s="21" t="s">
        <v>0</v>
      </c>
      <c r="J1170" s="21" t="s">
        <v>1</v>
      </c>
      <c r="O1170" s="21" t="s">
        <v>2</v>
      </c>
      <c r="T1170" s="21" t="s">
        <v>3</v>
      </c>
      <c r="Y1170" s="21" t="s">
        <v>4</v>
      </c>
    </row>
    <row r="1171" spans="2:36" ht="18.649999999999999" customHeight="1" thickBot="1">
      <c r="B1171" s="20"/>
      <c r="D1171" s="235" t="s">
        <v>6</v>
      </c>
      <c r="E1171" s="236"/>
      <c r="F1171" s="237" t="s">
        <v>7</v>
      </c>
      <c r="G1171" s="238"/>
      <c r="I1171" s="235" t="s">
        <v>8</v>
      </c>
      <c r="J1171" s="236"/>
      <c r="K1171" s="237" t="s">
        <v>9</v>
      </c>
      <c r="L1171" s="238"/>
      <c r="N1171" s="235" t="s">
        <v>10</v>
      </c>
      <c r="O1171" s="236"/>
      <c r="P1171" s="237" t="s">
        <v>11</v>
      </c>
      <c r="Q1171" s="238"/>
      <c r="S1171" s="235" t="s">
        <v>6</v>
      </c>
      <c r="T1171" s="236"/>
      <c r="U1171" s="237" t="s">
        <v>7</v>
      </c>
      <c r="V1171" s="238"/>
      <c r="X1171" s="235" t="s">
        <v>10</v>
      </c>
      <c r="Y1171" s="236"/>
      <c r="Z1171" s="237" t="s">
        <v>11</v>
      </c>
      <c r="AA1171" s="238"/>
      <c r="AB1171" s="4"/>
      <c r="AC1171" s="212" t="s">
        <v>70</v>
      </c>
      <c r="AE1171" s="213" t="s">
        <v>37</v>
      </c>
      <c r="AF1171" s="9"/>
      <c r="AG1171" s="29"/>
      <c r="AH1171" s="29"/>
      <c r="AI1171" s="29"/>
      <c r="AJ1171" s="29"/>
    </row>
    <row r="1172" spans="2:36" ht="18.649999999999999" customHeight="1" thickTop="1" thickBot="1">
      <c r="B1172" s="40">
        <f t="shared" ref="B1172" si="3975">B1165+$E$5</f>
        <v>0.98199999999999099</v>
      </c>
      <c r="D1172" s="24">
        <v>1</v>
      </c>
      <c r="E1172" s="25">
        <v>0</v>
      </c>
      <c r="F1172" s="26">
        <v>0</v>
      </c>
      <c r="G1172" s="27">
        <f t="shared" ref="G1172" si="3976">-1/($E$8*$B1172)</f>
        <v>-6.9940243056333307</v>
      </c>
      <c r="I1172" s="24">
        <v>1</v>
      </c>
      <c r="J1172" s="28">
        <v>0</v>
      </c>
      <c r="K1172" s="26">
        <v>0</v>
      </c>
      <c r="L1172" s="27">
        <v>0</v>
      </c>
      <c r="N1172" s="24">
        <f t="shared" ref="N1172" si="3977">D1172*I1172+F1172*I1175-E1172*J1172-G1172*J1175</f>
        <v>-1.2928513026465054</v>
      </c>
      <c r="O1172" s="28">
        <f t="shared" ref="O1172" si="3978">(D1172*J1172+E1172*I1172+F1172*J1175+G1172*I1175)</f>
        <v>0</v>
      </c>
      <c r="P1172" s="26">
        <f t="shared" ref="P1172" si="3979">D1172*K1172+F1172*K1175-E1172*L1172-G1172*L1175</f>
        <v>0</v>
      </c>
      <c r="Q1172" s="27">
        <f t="shared" ref="Q1172" si="3980">(D1172*L1172+E1172*K1172+F1172*L1175+G1172*K1175)</f>
        <v>-6.9940243056333307</v>
      </c>
      <c r="S1172" s="24">
        <v>1</v>
      </c>
      <c r="T1172" s="25">
        <v>0</v>
      </c>
      <c r="U1172" s="26">
        <v>0</v>
      </c>
      <c r="V1172" s="27">
        <f t="shared" ref="V1172" si="3981">-1/($T$8*$B1172)</f>
        <v>-6.9940243056333307</v>
      </c>
      <c r="X1172" s="24">
        <f t="shared" ref="X1172" si="3982">N1172*S1172+P1172*S1175-O1172*T1172-Q1172*T1175</f>
        <v>-1.2928513026465054</v>
      </c>
      <c r="Y1172" s="28">
        <f t="shared" ref="Y1172" si="3983">(N1172*T1172+O1172*S1172+P1172*T1175+Q1172*S1175)</f>
        <v>0</v>
      </c>
      <c r="Z1172" s="26">
        <f t="shared" ref="Z1172" si="3984">N1172*U1172+P1172*U1175-O1172*V1172-Q1172*V1175</f>
        <v>0</v>
      </c>
      <c r="AA1172" s="27">
        <f t="shared" ref="AA1172" si="3985">(N1172*V1172+O1172*U1172+P1172*V1175+Q1172*U1175)</f>
        <v>2.0482091286460404</v>
      </c>
      <c r="AB1172" s="8"/>
      <c r="AC1172" s="214">
        <f t="shared" ref="AC1172" si="3986">20*LOG((2*$X$8)/(($X$8*X1172+Z1172+$Z$8*X1175+Z1175)^2+($X$8*Y1172+AA1172+$X$8*Y1175+AA1175)^2)^0.5)</f>
        <v>-3.8226755257633362</v>
      </c>
      <c r="AE1172" s="215">
        <f t="shared" ref="AE1172" si="3987">((X1172^2+Y1172^2)/(X1175^2+Y1175^2))^0.5</f>
        <v>3.9436632562445051</v>
      </c>
      <c r="AF1172" s="9"/>
      <c r="AG1172" s="29"/>
      <c r="AH1172" s="29"/>
      <c r="AI1172" s="29"/>
      <c r="AJ1172" s="29"/>
    </row>
    <row r="1173" spans="2:36" ht="18.649999999999999" customHeight="1" thickBot="1">
      <c r="D1173" s="30"/>
      <c r="G1173" s="31"/>
      <c r="I1173" s="30"/>
      <c r="K1173" s="239" t="s">
        <v>15</v>
      </c>
      <c r="L1173" s="240"/>
      <c r="N1173" s="30"/>
      <c r="P1173" s="239" t="s">
        <v>17</v>
      </c>
      <c r="Q1173" s="240"/>
      <c r="S1173" s="30"/>
      <c r="V1173" s="31"/>
      <c r="X1173" s="30"/>
      <c r="AA1173" s="31"/>
      <c r="AE1173" s="216"/>
      <c r="AF1173" s="9"/>
      <c r="AG1173" s="29"/>
      <c r="AH1173" s="29"/>
      <c r="AI1173" s="29"/>
      <c r="AJ1173" s="29"/>
    </row>
    <row r="1174" spans="2:36" ht="18.649999999999999" customHeight="1" thickBot="1">
      <c r="D1174" s="235" t="s">
        <v>12</v>
      </c>
      <c r="E1174" s="236"/>
      <c r="F1174" s="237" t="s">
        <v>13</v>
      </c>
      <c r="G1174" s="238"/>
      <c r="I1174" s="235" t="s">
        <v>14</v>
      </c>
      <c r="J1174" s="236"/>
      <c r="K1174" s="241"/>
      <c r="L1174" s="242"/>
      <c r="N1174" s="235" t="s">
        <v>16</v>
      </c>
      <c r="O1174" s="236"/>
      <c r="P1174" s="241"/>
      <c r="Q1174" s="242"/>
      <c r="S1174" s="235" t="s">
        <v>12</v>
      </c>
      <c r="T1174" s="236"/>
      <c r="U1174" s="237" t="s">
        <v>13</v>
      </c>
      <c r="V1174" s="238"/>
      <c r="X1174" s="235" t="s">
        <v>16</v>
      </c>
      <c r="Y1174" s="236"/>
      <c r="Z1174" s="237" t="s">
        <v>17</v>
      </c>
      <c r="AA1174" s="238"/>
      <c r="AB1174" s="4"/>
      <c r="AC1174" s="37" t="s">
        <v>71</v>
      </c>
      <c r="AE1174" s="217" t="s">
        <v>72</v>
      </c>
      <c r="AF1174" s="9"/>
      <c r="AG1174" s="29"/>
      <c r="AH1174" s="29"/>
      <c r="AI1174" s="29"/>
      <c r="AJ1174" s="29"/>
    </row>
    <row r="1175" spans="2:36" ht="18.649999999999999" customHeight="1" thickTop="1" thickBot="1">
      <c r="D1175" s="24">
        <v>0</v>
      </c>
      <c r="E1175" s="28">
        <v>0</v>
      </c>
      <c r="F1175" s="26">
        <v>1</v>
      </c>
      <c r="G1175" s="27">
        <v>0</v>
      </c>
      <c r="I1175" s="24">
        <v>0</v>
      </c>
      <c r="J1175" s="28">
        <f t="shared" ref="J1175" si="3988">IF(0=(1-$J$8*$K$8*$B1172^2),0,-1*(1-$J$8*$K$8*$B1172^2)/($B1172*$K$8))</f>
        <v>-0.32783004497135221</v>
      </c>
      <c r="K1175" s="26">
        <v>1</v>
      </c>
      <c r="L1175" s="27">
        <v>0</v>
      </c>
      <c r="N1175" s="24">
        <f t="shared" ref="N1175" si="3989">D1175*I1172+F1175*I1175-E1175*J1172-G1175*J1175</f>
        <v>0</v>
      </c>
      <c r="O1175" s="28">
        <f t="shared" ref="O1175" si="3990">(D1175*J1172+E1175*I1172+F1175*J1175+G1175*I1175)</f>
        <v>-0.32783004497135221</v>
      </c>
      <c r="P1175" s="26">
        <f t="shared" ref="P1175" si="3991">D1175*K1172+F1175*K1175-E1175*L1172-G1175*L1175</f>
        <v>1</v>
      </c>
      <c r="Q1175" s="27">
        <f t="shared" ref="Q1175" si="3992">(D1175*L1172+E1175*K1172+F1175*L1175+G1175*K1175)</f>
        <v>0</v>
      </c>
      <c r="S1175" s="24">
        <v>0</v>
      </c>
      <c r="T1175" s="28">
        <v>0</v>
      </c>
      <c r="U1175" s="26">
        <v>1</v>
      </c>
      <c r="V1175" s="27">
        <v>0</v>
      </c>
      <c r="X1175" s="24">
        <f t="shared" ref="X1175" si="3993">N1175*S1172+P1175*S1175-O1175*T1172-Q1175*T1175</f>
        <v>0</v>
      </c>
      <c r="Y1175" s="28">
        <f t="shared" ref="Y1175" si="3994">(N1175*T1172+O1175*S1172+P1175*T1175+Q1175*S1175)</f>
        <v>-0.32783004497135221</v>
      </c>
      <c r="Z1175" s="26">
        <f t="shared" ref="Z1175" si="3995">N1175*U1172+P1175*U1175-O1175*V1172-Q1175*V1175</f>
        <v>-1.2928513026465054</v>
      </c>
      <c r="AA1175" s="27">
        <f t="shared" ref="AA1175" si="3996">(N1175*V1172+O1175*U1172+P1175*V1175+Q1175*U1175)</f>
        <v>0</v>
      </c>
      <c r="AB1175" s="8"/>
      <c r="AC1175" s="39">
        <f t="shared" ref="AC1175" si="3997">(180/PI())*ATAN(-1*(($X$8*Y1172+AA1172+$X$8*Y1175+AA1175)/($X$8*X1172+Z1172+$X$8*X1175+Z1175)))</f>
        <v>33.63752978502928</v>
      </c>
      <c r="AE1175" s="218">
        <f t="shared" ref="AE1175" si="3998">20*LOG(((($X$8*X1172+Z1172-$X$8*Y1175-Z1175)^2+($X$8*Y1172+AA1172-$X$8*Y1175-AA1175)^2)/(($X$8*X1172+Z1172+$X$8*X1175+Z1175)^2+($X$8*Y1172+AA1172+$X$8*Y1175+AA1175)^2))^0.5)</f>
        <v>-2.2443055091278539</v>
      </c>
      <c r="AF1175" s="9"/>
      <c r="AG1175" s="29"/>
      <c r="AH1175" s="29"/>
      <c r="AI1175" s="29"/>
      <c r="AJ1175" s="29"/>
    </row>
    <row r="1176" spans="2:36" ht="18.649999999999999" customHeight="1">
      <c r="AE1176" s="33"/>
    </row>
    <row r="1177" spans="2:36" ht="18.649999999999999" customHeight="1" thickBot="1">
      <c r="E1177" s="21" t="s">
        <v>0</v>
      </c>
      <c r="J1177" s="21" t="s">
        <v>1</v>
      </c>
      <c r="O1177" s="21" t="s">
        <v>2</v>
      </c>
      <c r="T1177" s="21" t="s">
        <v>3</v>
      </c>
      <c r="Y1177" s="21" t="s">
        <v>4</v>
      </c>
    </row>
    <row r="1178" spans="2:36" ht="18.649999999999999" customHeight="1" thickBot="1">
      <c r="B1178" s="20"/>
      <c r="D1178" s="235" t="s">
        <v>6</v>
      </c>
      <c r="E1178" s="236"/>
      <c r="F1178" s="237" t="s">
        <v>7</v>
      </c>
      <c r="G1178" s="238"/>
      <c r="I1178" s="235" t="s">
        <v>8</v>
      </c>
      <c r="J1178" s="236"/>
      <c r="K1178" s="237" t="s">
        <v>9</v>
      </c>
      <c r="L1178" s="238"/>
      <c r="N1178" s="235" t="s">
        <v>10</v>
      </c>
      <c r="O1178" s="236"/>
      <c r="P1178" s="237" t="s">
        <v>11</v>
      </c>
      <c r="Q1178" s="238"/>
      <c r="S1178" s="235" t="s">
        <v>6</v>
      </c>
      <c r="T1178" s="236"/>
      <c r="U1178" s="237" t="s">
        <v>7</v>
      </c>
      <c r="V1178" s="238"/>
      <c r="X1178" s="235" t="s">
        <v>10</v>
      </c>
      <c r="Y1178" s="236"/>
      <c r="Z1178" s="237" t="s">
        <v>11</v>
      </c>
      <c r="AA1178" s="238"/>
      <c r="AB1178" s="4"/>
      <c r="AC1178" s="212" t="s">
        <v>70</v>
      </c>
      <c r="AE1178" s="213" t="s">
        <v>37</v>
      </c>
      <c r="AF1178" s="9"/>
      <c r="AG1178" s="29"/>
      <c r="AH1178" s="29"/>
      <c r="AI1178" s="29"/>
      <c r="AJ1178" s="29"/>
    </row>
    <row r="1179" spans="2:36" ht="18.649999999999999" customHeight="1" thickTop="1" thickBot="1">
      <c r="B1179" s="40">
        <f t="shared" ref="B1179" si="3999">B1172+$E$5</f>
        <v>0.98249999999999094</v>
      </c>
      <c r="D1179" s="24">
        <v>1</v>
      </c>
      <c r="E1179" s="25">
        <v>0</v>
      </c>
      <c r="F1179" s="26">
        <v>0</v>
      </c>
      <c r="G1179" s="27">
        <f t="shared" ref="G1179" si="4000">-1/($E$8*$B1179)</f>
        <v>-6.9904650057322462</v>
      </c>
      <c r="I1179" s="24">
        <v>1</v>
      </c>
      <c r="J1179" s="28">
        <v>0</v>
      </c>
      <c r="K1179" s="26">
        <v>0</v>
      </c>
      <c r="L1179" s="27">
        <v>0</v>
      </c>
      <c r="N1179" s="24">
        <f t="shared" ref="N1179" si="4001">D1179*I1179+F1179*I1182-E1179*J1179-G1179*J1182</f>
        <v>-1.284472991951545</v>
      </c>
      <c r="O1179" s="28">
        <f t="shared" ref="O1179" si="4002">(D1179*J1179+E1179*I1179+F1179*J1182+G1179*I1182)</f>
        <v>0</v>
      </c>
      <c r="P1179" s="26">
        <f t="shared" ref="P1179" si="4003">D1179*K1179+F1179*K1182-E1179*L1179-G1179*L1182</f>
        <v>0</v>
      </c>
      <c r="Q1179" s="27">
        <f t="shared" ref="Q1179" si="4004">(D1179*L1179+E1179*K1179+F1179*L1182+G1179*K1182)</f>
        <v>-6.9904650057322462</v>
      </c>
      <c r="S1179" s="24">
        <v>1</v>
      </c>
      <c r="T1179" s="25">
        <v>0</v>
      </c>
      <c r="U1179" s="26">
        <v>0</v>
      </c>
      <c r="V1179" s="27">
        <f t="shared" ref="V1179" si="4005">-1/($T$8*$B1179)</f>
        <v>-6.9904650057322462</v>
      </c>
      <c r="X1179" s="24">
        <f t="shared" ref="X1179" si="4006">N1179*S1179+P1179*S1182-O1179*T1179-Q1179*T1182</f>
        <v>-1.284472991951545</v>
      </c>
      <c r="Y1179" s="28">
        <f t="shared" ref="Y1179" si="4007">(N1179*T1179+O1179*S1179+P1179*T1182+Q1179*S1182)</f>
        <v>0</v>
      </c>
      <c r="Z1179" s="26">
        <f t="shared" ref="Z1179" si="4008">N1179*U1179+P1179*U1182-O1179*V1179-Q1179*V1182</f>
        <v>0</v>
      </c>
      <c r="AA1179" s="27">
        <f t="shared" ref="AA1179" si="4009">(N1179*V1179+O1179*U1179+P1179*V1182+Q1179*U1182)</f>
        <v>1.9885984953132256</v>
      </c>
      <c r="AB1179" s="8"/>
      <c r="AC1179" s="214">
        <f t="shared" ref="AC1179" si="4010">20*LOG((2*$X$8)/(($X$8*X1179+Z1179+$Z$8*X1182+Z1182)^2+($X$8*Y1179+AA1179+$X$8*Y1182+AA1182)^2)^0.5)</f>
        <v>-3.6926517319390095</v>
      </c>
      <c r="AE1179" s="215">
        <f t="shared" ref="AE1179" si="4011">((X1179^2+Y1179^2)/(X1182^2+Y1182^2))^0.5</f>
        <v>3.9304747890124858</v>
      </c>
      <c r="AF1179" s="9"/>
      <c r="AG1179" s="29"/>
      <c r="AH1179" s="29"/>
      <c r="AI1179" s="29"/>
      <c r="AJ1179" s="29"/>
    </row>
    <row r="1180" spans="2:36" ht="18.649999999999999" customHeight="1" thickBot="1">
      <c r="D1180" s="30"/>
      <c r="G1180" s="31"/>
      <c r="I1180" s="30"/>
      <c r="K1180" s="239" t="s">
        <v>15</v>
      </c>
      <c r="L1180" s="240"/>
      <c r="N1180" s="30"/>
      <c r="P1180" s="239" t="s">
        <v>17</v>
      </c>
      <c r="Q1180" s="240"/>
      <c r="S1180" s="30"/>
      <c r="V1180" s="31"/>
      <c r="X1180" s="30"/>
      <c r="AA1180" s="31"/>
      <c r="AE1180" s="216"/>
      <c r="AF1180" s="9"/>
      <c r="AG1180" s="29"/>
      <c r="AH1180" s="29"/>
      <c r="AI1180" s="29"/>
      <c r="AJ1180" s="29"/>
    </row>
    <row r="1181" spans="2:36" ht="18.649999999999999" customHeight="1" thickBot="1">
      <c r="D1181" s="235" t="s">
        <v>12</v>
      </c>
      <c r="E1181" s="236"/>
      <c r="F1181" s="237" t="s">
        <v>13</v>
      </c>
      <c r="G1181" s="238"/>
      <c r="I1181" s="235" t="s">
        <v>14</v>
      </c>
      <c r="J1181" s="236"/>
      <c r="K1181" s="241"/>
      <c r="L1181" s="242"/>
      <c r="N1181" s="235" t="s">
        <v>16</v>
      </c>
      <c r="O1181" s="236"/>
      <c r="P1181" s="241"/>
      <c r="Q1181" s="242"/>
      <c r="S1181" s="235" t="s">
        <v>12</v>
      </c>
      <c r="T1181" s="236"/>
      <c r="U1181" s="237" t="s">
        <v>13</v>
      </c>
      <c r="V1181" s="238"/>
      <c r="X1181" s="235" t="s">
        <v>16</v>
      </c>
      <c r="Y1181" s="236"/>
      <c r="Z1181" s="237" t="s">
        <v>17</v>
      </c>
      <c r="AA1181" s="238"/>
      <c r="AB1181" s="4"/>
      <c r="AC1181" s="37" t="s">
        <v>71</v>
      </c>
      <c r="AE1181" s="217" t="s">
        <v>72</v>
      </c>
      <c r="AF1181" s="9"/>
      <c r="AG1181" s="29"/>
      <c r="AH1181" s="29"/>
      <c r="AI1181" s="29"/>
      <c r="AJ1181" s="29"/>
    </row>
    <row r="1182" spans="2:36" ht="18.649999999999999" customHeight="1" thickTop="1" thickBot="1">
      <c r="D1182" s="24">
        <v>0</v>
      </c>
      <c r="E1182" s="28">
        <v>0</v>
      </c>
      <c r="F1182" s="26">
        <v>1</v>
      </c>
      <c r="G1182" s="27">
        <v>0</v>
      </c>
      <c r="I1182" s="24">
        <v>0</v>
      </c>
      <c r="J1182" s="28">
        <f t="shared" ref="J1182" si="4012">IF(0=(1-$J$8*$K$8*$B1179^2),0,-1*(1-$J$8*$K$8*$B1179^2)/($B1179*$K$8))</f>
        <v>-0.3267984304446494</v>
      </c>
      <c r="K1182" s="26">
        <v>1</v>
      </c>
      <c r="L1182" s="27">
        <v>0</v>
      </c>
      <c r="N1182" s="24">
        <f t="shared" ref="N1182" si="4013">D1182*I1179+F1182*I1182-E1182*J1179-G1182*J1182</f>
        <v>0</v>
      </c>
      <c r="O1182" s="28">
        <f t="shared" ref="O1182" si="4014">(D1182*J1179+E1182*I1179+F1182*J1182+G1182*I1182)</f>
        <v>-0.3267984304446494</v>
      </c>
      <c r="P1182" s="26">
        <f t="shared" ref="P1182" si="4015">D1182*K1179+F1182*K1182-E1182*L1179-G1182*L1182</f>
        <v>1</v>
      </c>
      <c r="Q1182" s="27">
        <f t="shared" ref="Q1182" si="4016">(D1182*L1179+E1182*K1179+F1182*L1182+G1182*K1182)</f>
        <v>0</v>
      </c>
      <c r="S1182" s="24">
        <v>0</v>
      </c>
      <c r="T1182" s="28">
        <v>0</v>
      </c>
      <c r="U1182" s="26">
        <v>1</v>
      </c>
      <c r="V1182" s="27">
        <v>0</v>
      </c>
      <c r="X1182" s="24">
        <f t="shared" ref="X1182" si="4017">N1182*S1179+P1182*S1182-O1182*T1179-Q1182*T1182</f>
        <v>0</v>
      </c>
      <c r="Y1182" s="28">
        <f t="shared" ref="Y1182" si="4018">(N1182*T1179+O1182*S1179+P1182*T1182+Q1182*S1182)</f>
        <v>-0.3267984304446494</v>
      </c>
      <c r="Z1182" s="26">
        <f t="shared" ref="Z1182" si="4019">N1182*U1179+P1182*U1182-O1182*V1179-Q1182*V1182</f>
        <v>-1.284472991951545</v>
      </c>
      <c r="AA1182" s="27">
        <f t="shared" ref="AA1182" si="4020">(N1182*V1179+O1182*U1179+P1182*V1182+Q1182*U1182)</f>
        <v>0</v>
      </c>
      <c r="AB1182" s="8"/>
      <c r="AC1182" s="39">
        <f t="shared" ref="AC1182" si="4021">(180/PI())*ATAN(-1*(($X$8*Y1179+AA1179+$X$8*Y1182+AA1182)/($X$8*X1179+Z1179+$X$8*X1182+Z1182)))</f>
        <v>32.898024780359449</v>
      </c>
      <c r="AE1182" s="218">
        <f t="shared" ref="AE1182" si="4022">20*LOG(((($X$8*X1179+Z1179-$X$8*Y1182-Z1182)^2+($X$8*Y1179+AA1179-$X$8*Y1182-AA1182)^2)/(($X$8*X1179+Z1179+$X$8*X1182+Z1182)^2+($X$8*Y1179+AA1179+$X$8*Y1182+AA1182)^2))^0.5)</f>
        <v>-2.3350776727518983</v>
      </c>
      <c r="AF1182" s="9"/>
      <c r="AG1182" s="29"/>
      <c r="AH1182" s="29"/>
      <c r="AI1182" s="29"/>
      <c r="AJ1182" s="29"/>
    </row>
    <row r="1183" spans="2:36" ht="18.649999999999999" customHeight="1">
      <c r="AE1183" s="33"/>
    </row>
    <row r="1184" spans="2:36" ht="18.649999999999999" customHeight="1" thickBot="1">
      <c r="E1184" s="21" t="s">
        <v>0</v>
      </c>
      <c r="J1184" s="21" t="s">
        <v>1</v>
      </c>
      <c r="O1184" s="21" t="s">
        <v>2</v>
      </c>
      <c r="T1184" s="21" t="s">
        <v>3</v>
      </c>
      <c r="Y1184" s="21" t="s">
        <v>4</v>
      </c>
    </row>
    <row r="1185" spans="2:36" ht="18.649999999999999" customHeight="1" thickBot="1">
      <c r="B1185" s="20"/>
      <c r="D1185" s="235" t="s">
        <v>6</v>
      </c>
      <c r="E1185" s="236"/>
      <c r="F1185" s="237" t="s">
        <v>7</v>
      </c>
      <c r="G1185" s="238"/>
      <c r="I1185" s="235" t="s">
        <v>8</v>
      </c>
      <c r="J1185" s="236"/>
      <c r="K1185" s="237" t="s">
        <v>9</v>
      </c>
      <c r="L1185" s="238"/>
      <c r="N1185" s="235" t="s">
        <v>10</v>
      </c>
      <c r="O1185" s="236"/>
      <c r="P1185" s="237" t="s">
        <v>11</v>
      </c>
      <c r="Q1185" s="238"/>
      <c r="S1185" s="235" t="s">
        <v>6</v>
      </c>
      <c r="T1185" s="236"/>
      <c r="U1185" s="237" t="s">
        <v>7</v>
      </c>
      <c r="V1185" s="238"/>
      <c r="X1185" s="235" t="s">
        <v>10</v>
      </c>
      <c r="Y1185" s="236"/>
      <c r="Z1185" s="237" t="s">
        <v>11</v>
      </c>
      <c r="AA1185" s="238"/>
      <c r="AB1185" s="4"/>
      <c r="AC1185" s="212" t="s">
        <v>70</v>
      </c>
      <c r="AE1185" s="213" t="s">
        <v>37</v>
      </c>
      <c r="AF1185" s="9"/>
      <c r="AG1185" s="29"/>
      <c r="AH1185" s="29"/>
      <c r="AI1185" s="29"/>
      <c r="AJ1185" s="29"/>
    </row>
    <row r="1186" spans="2:36" ht="18.649999999999999" customHeight="1" thickTop="1" thickBot="1">
      <c r="B1186" s="40">
        <f t="shared" ref="B1186" si="4023">B1179+$E$5</f>
        <v>0.98299999999999088</v>
      </c>
      <c r="D1186" s="24">
        <v>1</v>
      </c>
      <c r="E1186" s="25">
        <v>0</v>
      </c>
      <c r="F1186" s="26">
        <v>0</v>
      </c>
      <c r="G1186" s="27">
        <f t="shared" ref="G1186" si="4024">-1/($E$8*$B1186)</f>
        <v>-6.986909326685586</v>
      </c>
      <c r="I1186" s="24">
        <v>1</v>
      </c>
      <c r="J1186" s="28">
        <v>0</v>
      </c>
      <c r="K1186" s="26">
        <v>0</v>
      </c>
      <c r="L1186" s="27">
        <v>0</v>
      </c>
      <c r="N1186" s="24">
        <f t="shared" ref="N1186" si="4025">D1186*I1186+F1186*I1189-E1186*J1186-G1186*J1189</f>
        <v>-1.2761074628126057</v>
      </c>
      <c r="O1186" s="28">
        <f t="shared" ref="O1186" si="4026">(D1186*J1186+E1186*I1186+F1186*J1189+G1186*I1189)</f>
        <v>0</v>
      </c>
      <c r="P1186" s="26">
        <f t="shared" ref="P1186" si="4027">D1186*K1186+F1186*K1189-E1186*L1186-G1186*L1189</f>
        <v>0</v>
      </c>
      <c r="Q1186" s="27">
        <f t="shared" ref="Q1186" si="4028">(D1186*L1186+E1186*K1186+F1186*L1189+G1186*K1189)</f>
        <v>-6.986909326685586</v>
      </c>
      <c r="S1186" s="24">
        <v>1</v>
      </c>
      <c r="T1186" s="25">
        <v>0</v>
      </c>
      <c r="U1186" s="26">
        <v>0</v>
      </c>
      <c r="V1186" s="27">
        <f t="shared" ref="V1186" si="4029">-1/($T$8*$B1186)</f>
        <v>-6.986909326685586</v>
      </c>
      <c r="X1186" s="24">
        <f t="shared" ref="X1186" si="4030">N1186*S1186+P1186*S1189-O1186*T1186-Q1186*T1189</f>
        <v>-1.2761074628126057</v>
      </c>
      <c r="Y1186" s="28">
        <f t="shared" ref="Y1186" si="4031">(N1186*T1186+O1186*S1186+P1186*T1189+Q1186*S1189)</f>
        <v>0</v>
      </c>
      <c r="Z1186" s="26">
        <f t="shared" ref="Z1186" si="4032">N1186*U1186+P1186*U1189-O1186*V1186-Q1186*V1189</f>
        <v>0</v>
      </c>
      <c r="AA1186" s="27">
        <f t="shared" ref="AA1186" si="4033">(N1186*V1186+O1186*U1186+P1186*V1189+Q1186*U1189)</f>
        <v>1.9291378070928875</v>
      </c>
      <c r="AB1186" s="8"/>
      <c r="AC1186" s="214">
        <f t="shared" ref="AC1186" si="4034">20*LOG((2*$X$8)/(($X$8*X1186+Z1186+$Z$8*X1189+Z1189)^2+($X$8*Y1186+AA1186+$X$8*Y1189+AA1189)^2)^0.5)</f>
        <v>-3.5624570413393735</v>
      </c>
      <c r="AE1186" s="215">
        <f t="shared" ref="AE1186" si="4035">((X1186^2+Y1186^2)/(X1189^2+Y1189^2))^0.5</f>
        <v>3.9172346997891028</v>
      </c>
      <c r="AF1186" s="9"/>
      <c r="AG1186" s="29"/>
      <c r="AH1186" s="29"/>
      <c r="AI1186" s="29"/>
      <c r="AJ1186" s="29"/>
    </row>
    <row r="1187" spans="2:36" ht="18.649999999999999" customHeight="1" thickBot="1">
      <c r="D1187" s="30"/>
      <c r="G1187" s="31"/>
      <c r="I1187" s="30"/>
      <c r="K1187" s="239" t="s">
        <v>15</v>
      </c>
      <c r="L1187" s="240"/>
      <c r="N1187" s="30"/>
      <c r="P1187" s="239" t="s">
        <v>17</v>
      </c>
      <c r="Q1187" s="240"/>
      <c r="S1187" s="30"/>
      <c r="V1187" s="31"/>
      <c r="X1187" s="30"/>
      <c r="AA1187" s="31"/>
      <c r="AE1187" s="216"/>
      <c r="AF1187" s="9"/>
      <c r="AG1187" s="29"/>
      <c r="AH1187" s="29"/>
      <c r="AI1187" s="29"/>
      <c r="AJ1187" s="29"/>
    </row>
    <row r="1188" spans="2:36" ht="18.649999999999999" customHeight="1" thickBot="1">
      <c r="D1188" s="235" t="s">
        <v>12</v>
      </c>
      <c r="E1188" s="236"/>
      <c r="F1188" s="237" t="s">
        <v>13</v>
      </c>
      <c r="G1188" s="238"/>
      <c r="I1188" s="235" t="s">
        <v>14</v>
      </c>
      <c r="J1188" s="236"/>
      <c r="K1188" s="241"/>
      <c r="L1188" s="242"/>
      <c r="N1188" s="235" t="s">
        <v>16</v>
      </c>
      <c r="O1188" s="236"/>
      <c r="P1188" s="241"/>
      <c r="Q1188" s="242"/>
      <c r="S1188" s="235" t="s">
        <v>12</v>
      </c>
      <c r="T1188" s="236"/>
      <c r="U1188" s="237" t="s">
        <v>13</v>
      </c>
      <c r="V1188" s="238"/>
      <c r="X1188" s="235" t="s">
        <v>16</v>
      </c>
      <c r="Y1188" s="236"/>
      <c r="Z1188" s="237" t="s">
        <v>17</v>
      </c>
      <c r="AA1188" s="238"/>
      <c r="AB1188" s="4"/>
      <c r="AC1188" s="37" t="s">
        <v>71</v>
      </c>
      <c r="AE1188" s="217" t="s">
        <v>72</v>
      </c>
      <c r="AF1188" s="9"/>
      <c r="AG1188" s="29"/>
      <c r="AH1188" s="29"/>
      <c r="AI1188" s="29"/>
      <c r="AJ1188" s="29"/>
    </row>
    <row r="1189" spans="2:36" ht="18.649999999999999" customHeight="1" thickTop="1" thickBot="1">
      <c r="D1189" s="24">
        <v>0</v>
      </c>
      <c r="E1189" s="28">
        <v>0</v>
      </c>
      <c r="F1189" s="26">
        <v>1</v>
      </c>
      <c r="G1189" s="27">
        <v>0</v>
      </c>
      <c r="I1189" s="24">
        <v>0</v>
      </c>
      <c r="J1189" s="28">
        <f t="shared" ref="J1189" si="4036">IF(0=(1-$J$8*$K$8*$B1186^2),0,-1*(1-$J$8*$K$8*$B1186^2)/($B1186*$K$8))</f>
        <v>-0.32576742539355863</v>
      </c>
      <c r="K1189" s="26">
        <v>1</v>
      </c>
      <c r="L1189" s="27">
        <v>0</v>
      </c>
      <c r="N1189" s="24">
        <f t="shared" ref="N1189" si="4037">D1189*I1186+F1189*I1189-E1189*J1186-G1189*J1189</f>
        <v>0</v>
      </c>
      <c r="O1189" s="28">
        <f t="shared" ref="O1189" si="4038">(D1189*J1186+E1189*I1186+F1189*J1189+G1189*I1189)</f>
        <v>-0.32576742539355863</v>
      </c>
      <c r="P1189" s="26">
        <f t="shared" ref="P1189" si="4039">D1189*K1186+F1189*K1189-E1189*L1186-G1189*L1189</f>
        <v>1</v>
      </c>
      <c r="Q1189" s="27">
        <f t="shared" ref="Q1189" si="4040">(D1189*L1186+E1189*K1186+F1189*L1189+G1189*K1189)</f>
        <v>0</v>
      </c>
      <c r="S1189" s="24">
        <v>0</v>
      </c>
      <c r="T1189" s="28">
        <v>0</v>
      </c>
      <c r="U1189" s="26">
        <v>1</v>
      </c>
      <c r="V1189" s="27">
        <v>0</v>
      </c>
      <c r="X1189" s="24">
        <f t="shared" ref="X1189" si="4041">N1189*S1186+P1189*S1189-O1189*T1186-Q1189*T1189</f>
        <v>0</v>
      </c>
      <c r="Y1189" s="28">
        <f t="shared" ref="Y1189" si="4042">(N1189*T1186+O1189*S1186+P1189*T1189+Q1189*S1189)</f>
        <v>-0.32576742539355863</v>
      </c>
      <c r="Z1189" s="26">
        <f t="shared" ref="Z1189" si="4043">N1189*U1186+P1189*U1189-O1189*V1186-Q1189*V1189</f>
        <v>-1.2761074628126057</v>
      </c>
      <c r="AA1189" s="27">
        <f t="shared" ref="AA1189" si="4044">(N1189*V1186+O1189*U1186+P1189*V1189+Q1189*U1189)</f>
        <v>0</v>
      </c>
      <c r="AB1189" s="8"/>
      <c r="AC1189" s="39">
        <f t="shared" ref="AC1189" si="4045">(180/PI())*ATAN(-1*(($X$8*Y1186+AA1186+$X$8*Y1189+AA1189)/($X$8*X1186+Z1186+$X$8*X1189+Z1189)))</f>
        <v>32.138148421942354</v>
      </c>
      <c r="AE1189" s="218">
        <f t="shared" ref="AE1189" si="4046">20*LOG(((($X$8*X1186+Z1186-$X$8*Y1189-Z1189)^2+($X$8*Y1186+AA1186-$X$8*Y1189-AA1189)^2)/(($X$8*X1186+Z1186+$X$8*X1189+Z1189)^2+($X$8*Y1186+AA1186+$X$8*Y1189+AA1189)^2))^0.5)</f>
        <v>-2.4307792359224729</v>
      </c>
      <c r="AF1189" s="9"/>
      <c r="AG1189" s="29"/>
      <c r="AH1189" s="29"/>
      <c r="AI1189" s="29"/>
      <c r="AJ1189" s="29"/>
    </row>
    <row r="1190" spans="2:36" ht="18.649999999999999" customHeight="1">
      <c r="AE1190" s="33"/>
    </row>
    <row r="1191" spans="2:36" ht="18.649999999999999" customHeight="1" thickBot="1">
      <c r="E1191" s="21" t="s">
        <v>0</v>
      </c>
      <c r="J1191" s="21" t="s">
        <v>1</v>
      </c>
      <c r="O1191" s="21" t="s">
        <v>2</v>
      </c>
      <c r="T1191" s="21" t="s">
        <v>3</v>
      </c>
      <c r="Y1191" s="21" t="s">
        <v>4</v>
      </c>
    </row>
    <row r="1192" spans="2:36" ht="18.649999999999999" customHeight="1" thickBot="1">
      <c r="B1192" s="20"/>
      <c r="D1192" s="235" t="s">
        <v>6</v>
      </c>
      <c r="E1192" s="236"/>
      <c r="F1192" s="237" t="s">
        <v>7</v>
      </c>
      <c r="G1192" s="238"/>
      <c r="I1192" s="235" t="s">
        <v>8</v>
      </c>
      <c r="J1192" s="236"/>
      <c r="K1192" s="237" t="s">
        <v>9</v>
      </c>
      <c r="L1192" s="238"/>
      <c r="N1192" s="235" t="s">
        <v>10</v>
      </c>
      <c r="O1192" s="236"/>
      <c r="P1192" s="237" t="s">
        <v>11</v>
      </c>
      <c r="Q1192" s="238"/>
      <c r="S1192" s="235" t="s">
        <v>6</v>
      </c>
      <c r="T1192" s="236"/>
      <c r="U1192" s="237" t="s">
        <v>7</v>
      </c>
      <c r="V1192" s="238"/>
      <c r="X1192" s="235" t="s">
        <v>10</v>
      </c>
      <c r="Y1192" s="236"/>
      <c r="Z1192" s="237" t="s">
        <v>11</v>
      </c>
      <c r="AA1192" s="238"/>
      <c r="AB1192" s="4"/>
      <c r="AC1192" s="212" t="s">
        <v>70</v>
      </c>
      <c r="AE1192" s="213" t="s">
        <v>37</v>
      </c>
      <c r="AF1192" s="9"/>
      <c r="AG1192" s="29"/>
      <c r="AH1192" s="29"/>
      <c r="AI1192" s="29"/>
      <c r="AJ1192" s="29"/>
    </row>
    <row r="1193" spans="2:36" ht="18.649999999999999" customHeight="1" thickTop="1" thickBot="1">
      <c r="B1193" s="40">
        <f t="shared" ref="B1193" si="4047">B1186+$E$5</f>
        <v>0.98349999999999083</v>
      </c>
      <c r="D1193" s="24">
        <v>1</v>
      </c>
      <c r="E1193" s="25">
        <v>0</v>
      </c>
      <c r="F1193" s="26">
        <v>0</v>
      </c>
      <c r="G1193" s="27">
        <f t="shared" ref="G1193" si="4048">-1/($E$8*$B1193)</f>
        <v>-6.9833572629709524</v>
      </c>
      <c r="I1193" s="24">
        <v>1</v>
      </c>
      <c r="J1193" s="28">
        <v>0</v>
      </c>
      <c r="K1193" s="26">
        <v>0</v>
      </c>
      <c r="L1193" s="27">
        <v>0</v>
      </c>
      <c r="N1193" s="24">
        <f t="shared" ref="N1193" si="4049">D1193*I1193+F1193*I1196-E1193*J1193-G1193*J1196</f>
        <v>-1.2677546892443168</v>
      </c>
      <c r="O1193" s="28">
        <f t="shared" ref="O1193" si="4050">(D1193*J1193+E1193*I1193+F1193*J1196+G1193*I1196)</f>
        <v>0</v>
      </c>
      <c r="P1193" s="26">
        <f t="shared" ref="P1193" si="4051">D1193*K1193+F1193*K1196-E1193*L1193-G1193*L1196</f>
        <v>0</v>
      </c>
      <c r="Q1193" s="27">
        <f t="shared" ref="Q1193" si="4052">(D1193*L1193+E1193*K1193+F1193*L1196+G1193*K1196)</f>
        <v>-6.9833572629709524</v>
      </c>
      <c r="S1193" s="24">
        <v>1</v>
      </c>
      <c r="T1193" s="25">
        <v>0</v>
      </c>
      <c r="U1193" s="26">
        <v>0</v>
      </c>
      <c r="V1193" s="27">
        <f t="shared" ref="V1193" si="4053">-1/($T$8*$B1193)</f>
        <v>-6.9833572629709524</v>
      </c>
      <c r="X1193" s="24">
        <f t="shared" ref="X1193" si="4054">N1193*S1193+P1193*S1196-O1193*T1193-Q1193*T1196</f>
        <v>-1.2677546892443168</v>
      </c>
      <c r="Y1193" s="28">
        <f t="shared" ref="Y1193" si="4055">(N1193*T1193+O1193*S1193+P1193*T1196+Q1193*S1196)</f>
        <v>0</v>
      </c>
      <c r="Z1193" s="26">
        <f t="shared" ref="Z1193" si="4056">N1193*U1193+P1193*U1196-O1193*V1193-Q1193*V1196</f>
        <v>0</v>
      </c>
      <c r="AA1193" s="27">
        <f t="shared" ref="AA1193" si="4057">(N1193*V1193+O1193*U1193+P1193*V1196+Q1193*U1196)</f>
        <v>1.86982665382883</v>
      </c>
      <c r="AB1193" s="8"/>
      <c r="AC1193" s="214">
        <f t="shared" ref="AC1193" si="4058">20*LOG((2*$X$8)/(($X$8*X1193+Z1193+$Z$8*X1196+Z1196)^2+($X$8*Y1193+AA1193+$X$8*Y1196+AA1196)^2)^0.5)</f>
        <v>-3.4321699702874198</v>
      </c>
      <c r="AE1193" s="215">
        <f t="shared" ref="AE1193" si="4059">((X1193^2+Y1193^2)/(X1196^2+Y1196^2))^0.5</f>
        <v>3.9039425025949019</v>
      </c>
      <c r="AF1193" s="9"/>
      <c r="AG1193" s="29"/>
      <c r="AH1193" s="29"/>
      <c r="AI1193" s="29"/>
      <c r="AJ1193" s="29"/>
    </row>
    <row r="1194" spans="2:36" ht="18.649999999999999" customHeight="1" thickBot="1">
      <c r="D1194" s="30"/>
      <c r="G1194" s="31"/>
      <c r="I1194" s="30"/>
      <c r="K1194" s="239" t="s">
        <v>15</v>
      </c>
      <c r="L1194" s="240"/>
      <c r="N1194" s="30"/>
      <c r="P1194" s="239" t="s">
        <v>17</v>
      </c>
      <c r="Q1194" s="240"/>
      <c r="S1194" s="30"/>
      <c r="V1194" s="31"/>
      <c r="X1194" s="30"/>
      <c r="AA1194" s="31"/>
      <c r="AE1194" s="216"/>
      <c r="AF1194" s="9"/>
      <c r="AG1194" s="29"/>
      <c r="AH1194" s="29"/>
      <c r="AI1194" s="29"/>
      <c r="AJ1194" s="29"/>
    </row>
    <row r="1195" spans="2:36" ht="18.649999999999999" customHeight="1" thickBot="1">
      <c r="D1195" s="235" t="s">
        <v>12</v>
      </c>
      <c r="E1195" s="236"/>
      <c r="F1195" s="237" t="s">
        <v>13</v>
      </c>
      <c r="G1195" s="238"/>
      <c r="I1195" s="235" t="s">
        <v>14</v>
      </c>
      <c r="J1195" s="236"/>
      <c r="K1195" s="241"/>
      <c r="L1195" s="242"/>
      <c r="N1195" s="235" t="s">
        <v>16</v>
      </c>
      <c r="O1195" s="236"/>
      <c r="P1195" s="241"/>
      <c r="Q1195" s="242"/>
      <c r="S1195" s="235" t="s">
        <v>12</v>
      </c>
      <c r="T1195" s="236"/>
      <c r="U1195" s="237" t="s">
        <v>13</v>
      </c>
      <c r="V1195" s="238"/>
      <c r="X1195" s="235" t="s">
        <v>16</v>
      </c>
      <c r="Y1195" s="236"/>
      <c r="Z1195" s="237" t="s">
        <v>17</v>
      </c>
      <c r="AA1195" s="238"/>
      <c r="AB1195" s="4"/>
      <c r="AC1195" s="37" t="s">
        <v>71</v>
      </c>
      <c r="AE1195" s="217" t="s">
        <v>72</v>
      </c>
      <c r="AF1195" s="9"/>
      <c r="AG1195" s="29"/>
      <c r="AH1195" s="29"/>
      <c r="AI1195" s="29"/>
      <c r="AJ1195" s="29"/>
    </row>
    <row r="1196" spans="2:36" ht="18.649999999999999" customHeight="1" thickTop="1" thickBot="1">
      <c r="D1196" s="24">
        <v>0</v>
      </c>
      <c r="E1196" s="28">
        <v>0</v>
      </c>
      <c r="F1196" s="26">
        <v>1</v>
      </c>
      <c r="G1196" s="27">
        <v>0</v>
      </c>
      <c r="I1196" s="24">
        <v>0</v>
      </c>
      <c r="J1196" s="28">
        <f t="shared" ref="J1196" si="4060">IF(0=(1-$J$8*$K$8*$B1193^2),0,-1*(1-$J$8*$K$8*$B1193^2)/($B1193*$K$8))</f>
        <v>-0.32473702888852896</v>
      </c>
      <c r="K1196" s="26">
        <v>1</v>
      </c>
      <c r="L1196" s="27">
        <v>0</v>
      </c>
      <c r="N1196" s="24">
        <f t="shared" ref="N1196" si="4061">D1196*I1193+F1196*I1196-E1196*J1193-G1196*J1196</f>
        <v>0</v>
      </c>
      <c r="O1196" s="28">
        <f t="shared" ref="O1196" si="4062">(D1196*J1193+E1196*I1193+F1196*J1196+G1196*I1196)</f>
        <v>-0.32473702888852896</v>
      </c>
      <c r="P1196" s="26">
        <f t="shared" ref="P1196" si="4063">D1196*K1193+F1196*K1196-E1196*L1193-G1196*L1196</f>
        <v>1</v>
      </c>
      <c r="Q1196" s="27">
        <f t="shared" ref="Q1196" si="4064">(D1196*L1193+E1196*K1193+F1196*L1196+G1196*K1196)</f>
        <v>0</v>
      </c>
      <c r="S1196" s="24">
        <v>0</v>
      </c>
      <c r="T1196" s="28">
        <v>0</v>
      </c>
      <c r="U1196" s="26">
        <v>1</v>
      </c>
      <c r="V1196" s="27">
        <v>0</v>
      </c>
      <c r="X1196" s="24">
        <f t="shared" ref="X1196" si="4065">N1196*S1193+P1196*S1196-O1196*T1193-Q1196*T1196</f>
        <v>0</v>
      </c>
      <c r="Y1196" s="28">
        <f t="shared" ref="Y1196" si="4066">(N1196*T1193+O1196*S1193+P1196*T1196+Q1196*S1196)</f>
        <v>-0.32473702888852896</v>
      </c>
      <c r="Z1196" s="26">
        <f t="shared" ref="Z1196" si="4067">N1196*U1193+P1196*U1196-O1196*V1193-Q1196*V1196</f>
        <v>-1.2677546892443168</v>
      </c>
      <c r="AA1196" s="27">
        <f t="shared" ref="AA1196" si="4068">(N1196*V1193+O1196*U1193+P1196*V1196+Q1196*U1196)</f>
        <v>0</v>
      </c>
      <c r="AB1196" s="8"/>
      <c r="AC1196" s="39">
        <f t="shared" ref="AC1196" si="4069">(180/PI())*ATAN(-1*(($X$8*Y1193+AA1193+$X$8*Y1196+AA1196)/($X$8*X1193+Z1193+$X$8*X1196+Z1196)))</f>
        <v>31.357309286177841</v>
      </c>
      <c r="AE1196" s="218">
        <f t="shared" ref="AE1196" si="4070">20*LOG(((($X$8*X1193+Z1193-$X$8*Y1196-Z1196)^2+($X$8*Y1193+AA1193-$X$8*Y1196-AA1196)^2)/(($X$8*X1193+Z1193+$X$8*X1196+Z1196)^2+($X$8*Y1193+AA1193+$X$8*Y1196+AA1196)^2))^0.5)</f>
        <v>-2.5317386054171944</v>
      </c>
      <c r="AF1196" s="9"/>
      <c r="AG1196" s="29"/>
      <c r="AH1196" s="29"/>
      <c r="AI1196" s="29"/>
      <c r="AJ1196" s="29"/>
    </row>
    <row r="1197" spans="2:36" ht="18.649999999999999" customHeight="1">
      <c r="AE1197" s="33"/>
    </row>
    <row r="1198" spans="2:36" ht="18.649999999999999" customHeight="1" thickBot="1">
      <c r="E1198" s="21" t="s">
        <v>0</v>
      </c>
      <c r="J1198" s="21" t="s">
        <v>1</v>
      </c>
      <c r="O1198" s="21" t="s">
        <v>2</v>
      </c>
      <c r="T1198" s="21" t="s">
        <v>3</v>
      </c>
      <c r="Y1198" s="21" t="s">
        <v>4</v>
      </c>
    </row>
    <row r="1199" spans="2:36" ht="18.649999999999999" customHeight="1" thickBot="1">
      <c r="B1199" s="20"/>
      <c r="D1199" s="235" t="s">
        <v>6</v>
      </c>
      <c r="E1199" s="236"/>
      <c r="F1199" s="237" t="s">
        <v>7</v>
      </c>
      <c r="G1199" s="238"/>
      <c r="I1199" s="235" t="s">
        <v>8</v>
      </c>
      <c r="J1199" s="236"/>
      <c r="K1199" s="237" t="s">
        <v>9</v>
      </c>
      <c r="L1199" s="238"/>
      <c r="N1199" s="235" t="s">
        <v>10</v>
      </c>
      <c r="O1199" s="236"/>
      <c r="P1199" s="237" t="s">
        <v>11</v>
      </c>
      <c r="Q1199" s="238"/>
      <c r="S1199" s="235" t="s">
        <v>6</v>
      </c>
      <c r="T1199" s="236"/>
      <c r="U1199" s="237" t="s">
        <v>7</v>
      </c>
      <c r="V1199" s="238"/>
      <c r="X1199" s="235" t="s">
        <v>10</v>
      </c>
      <c r="Y1199" s="236"/>
      <c r="Z1199" s="237" t="s">
        <v>11</v>
      </c>
      <c r="AA1199" s="238"/>
      <c r="AB1199" s="4"/>
      <c r="AC1199" s="212" t="s">
        <v>70</v>
      </c>
      <c r="AE1199" s="213" t="s">
        <v>37</v>
      </c>
      <c r="AF1199" s="9"/>
      <c r="AG1199" s="29"/>
      <c r="AH1199" s="29"/>
      <c r="AI1199" s="29"/>
      <c r="AJ1199" s="29"/>
    </row>
    <row r="1200" spans="2:36" ht="18.649999999999999" customHeight="1" thickTop="1" thickBot="1">
      <c r="B1200" s="40">
        <f t="shared" ref="B1200" si="4071">B1193+$E$5</f>
        <v>0.98399999999999077</v>
      </c>
      <c r="D1200" s="24">
        <v>1</v>
      </c>
      <c r="E1200" s="25">
        <v>0</v>
      </c>
      <c r="F1200" s="26">
        <v>0</v>
      </c>
      <c r="G1200" s="27">
        <f t="shared" ref="G1200" si="4072">-1/($E$8*$B1200)</f>
        <v>-6.9798088090771673</v>
      </c>
      <c r="I1200" s="24">
        <v>1</v>
      </c>
      <c r="J1200" s="28">
        <v>0</v>
      </c>
      <c r="K1200" s="26">
        <v>0</v>
      </c>
      <c r="L1200" s="27">
        <v>0</v>
      </c>
      <c r="N1200" s="24">
        <f t="shared" ref="N1200" si="4073">D1200*I1200+F1200*I1203-E1200*J1200-G1200*J1203</f>
        <v>-1.2594146453273098</v>
      </c>
      <c r="O1200" s="28">
        <f t="shared" ref="O1200" si="4074">(D1200*J1200+E1200*I1200+F1200*J1203+G1200*I1203)</f>
        <v>0</v>
      </c>
      <c r="P1200" s="26">
        <f t="shared" ref="P1200" si="4075">D1200*K1200+F1200*K1203-E1200*L1200-G1200*L1203</f>
        <v>0</v>
      </c>
      <c r="Q1200" s="27">
        <f t="shared" ref="Q1200" si="4076">(D1200*L1200+E1200*K1200+F1200*L1203+G1200*K1203)</f>
        <v>-6.9798088090771673</v>
      </c>
      <c r="S1200" s="24">
        <v>1</v>
      </c>
      <c r="T1200" s="25">
        <v>0</v>
      </c>
      <c r="U1200" s="26">
        <v>0</v>
      </c>
      <c r="V1200" s="27">
        <f t="shared" ref="V1200" si="4077">-1/($T$8*$B1200)</f>
        <v>-6.9798088090771673</v>
      </c>
      <c r="X1200" s="24">
        <f t="shared" ref="X1200" si="4078">N1200*S1200+P1200*S1203-O1200*T1200-Q1200*T1203</f>
        <v>-1.2594146453273098</v>
      </c>
      <c r="Y1200" s="28">
        <f t="shared" ref="Y1200" si="4079">(N1200*T1200+O1200*S1200+P1200*T1203+Q1200*S1203)</f>
        <v>0</v>
      </c>
      <c r="Z1200" s="26">
        <f t="shared" ref="Z1200" si="4080">N1200*U1200+P1200*U1203-O1200*V1200-Q1200*V1203</f>
        <v>0</v>
      </c>
      <c r="AA1200" s="27">
        <f t="shared" ref="AA1200" si="4081">(N1200*V1200+O1200*U1200+P1200*V1203+Q1200*U1203)</f>
        <v>1.8106646266591868</v>
      </c>
      <c r="AB1200" s="8"/>
      <c r="AC1200" s="214">
        <f t="shared" ref="AC1200" si="4082">20*LOG((2*$X$8)/(($X$8*X1200+Z1200+$Z$8*X1203+Z1203)^2+($X$8*Y1200+AA1200+$X$8*Y1203+AA1203)^2)^0.5)</f>
        <v>-3.3018760052520664</v>
      </c>
      <c r="AE1200" s="215">
        <f t="shared" ref="AE1200" si="4083">((X1200^2+Y1200^2)/(X1203^2+Y1203^2))^0.5</f>
        <v>3.8905977058774543</v>
      </c>
      <c r="AF1200" s="9"/>
      <c r="AG1200" s="29"/>
      <c r="AH1200" s="29"/>
      <c r="AI1200" s="29"/>
      <c r="AJ1200" s="29"/>
    </row>
    <row r="1201" spans="2:36" ht="18.649999999999999" customHeight="1" thickBot="1">
      <c r="D1201" s="30"/>
      <c r="G1201" s="31"/>
      <c r="I1201" s="30"/>
      <c r="K1201" s="239" t="s">
        <v>15</v>
      </c>
      <c r="L1201" s="240"/>
      <c r="N1201" s="30"/>
      <c r="P1201" s="239" t="s">
        <v>17</v>
      </c>
      <c r="Q1201" s="240"/>
      <c r="S1201" s="30"/>
      <c r="V1201" s="31"/>
      <c r="X1201" s="30"/>
      <c r="AA1201" s="31"/>
      <c r="AE1201" s="216"/>
      <c r="AF1201" s="9"/>
      <c r="AG1201" s="29"/>
      <c r="AH1201" s="29"/>
      <c r="AI1201" s="29"/>
      <c r="AJ1201" s="29"/>
    </row>
    <row r="1202" spans="2:36" ht="18.649999999999999" customHeight="1" thickBot="1">
      <c r="D1202" s="235" t="s">
        <v>12</v>
      </c>
      <c r="E1202" s="236"/>
      <c r="F1202" s="237" t="s">
        <v>13</v>
      </c>
      <c r="G1202" s="238"/>
      <c r="I1202" s="235" t="s">
        <v>14</v>
      </c>
      <c r="J1202" s="236"/>
      <c r="K1202" s="241"/>
      <c r="L1202" s="242"/>
      <c r="N1202" s="235" t="s">
        <v>16</v>
      </c>
      <c r="O1202" s="236"/>
      <c r="P1202" s="241"/>
      <c r="Q1202" s="242"/>
      <c r="S1202" s="235" t="s">
        <v>12</v>
      </c>
      <c r="T1202" s="236"/>
      <c r="U1202" s="237" t="s">
        <v>13</v>
      </c>
      <c r="V1202" s="238"/>
      <c r="X1202" s="235" t="s">
        <v>16</v>
      </c>
      <c r="Y1202" s="236"/>
      <c r="Z1202" s="237" t="s">
        <v>17</v>
      </c>
      <c r="AA1202" s="238"/>
      <c r="AB1202" s="4"/>
      <c r="AC1202" s="37" t="s">
        <v>71</v>
      </c>
      <c r="AE1202" s="217" t="s">
        <v>72</v>
      </c>
      <c r="AF1202" s="9"/>
      <c r="AG1202" s="29"/>
      <c r="AH1202" s="29"/>
      <c r="AI1202" s="29"/>
      <c r="AJ1202" s="29"/>
    </row>
    <row r="1203" spans="2:36" ht="18.649999999999999" customHeight="1" thickTop="1" thickBot="1">
      <c r="D1203" s="24">
        <v>0</v>
      </c>
      <c r="E1203" s="28">
        <v>0</v>
      </c>
      <c r="F1203" s="26">
        <v>1</v>
      </c>
      <c r="G1203" s="27">
        <v>0</v>
      </c>
      <c r="I1203" s="24">
        <v>0</v>
      </c>
      <c r="J1203" s="28">
        <f t="shared" ref="J1203" si="4084">IF(0=(1-$J$8*$K$8*$B1200^2),0,-1*(1-$J$8*$K$8*$B1200^2)/($B1200*$K$8))</f>
        <v>-0.32370724000189877</v>
      </c>
      <c r="K1203" s="26">
        <v>1</v>
      </c>
      <c r="L1203" s="27">
        <v>0</v>
      </c>
      <c r="N1203" s="24">
        <f t="shared" ref="N1203" si="4085">D1203*I1200+F1203*I1203-E1203*J1200-G1203*J1203</f>
        <v>0</v>
      </c>
      <c r="O1203" s="28">
        <f t="shared" ref="O1203" si="4086">(D1203*J1200+E1203*I1200+F1203*J1203+G1203*I1203)</f>
        <v>-0.32370724000189877</v>
      </c>
      <c r="P1203" s="26">
        <f t="shared" ref="P1203" si="4087">D1203*K1200+F1203*K1203-E1203*L1200-G1203*L1203</f>
        <v>1</v>
      </c>
      <c r="Q1203" s="27">
        <f t="shared" ref="Q1203" si="4088">(D1203*L1200+E1203*K1200+F1203*L1203+G1203*K1203)</f>
        <v>0</v>
      </c>
      <c r="S1203" s="24">
        <v>0</v>
      </c>
      <c r="T1203" s="28">
        <v>0</v>
      </c>
      <c r="U1203" s="26">
        <v>1</v>
      </c>
      <c r="V1203" s="27">
        <v>0</v>
      </c>
      <c r="X1203" s="24">
        <f t="shared" ref="X1203" si="4089">N1203*S1200+P1203*S1203-O1203*T1200-Q1203*T1203</f>
        <v>0</v>
      </c>
      <c r="Y1203" s="28">
        <f t="shared" ref="Y1203" si="4090">(N1203*T1200+O1203*S1200+P1203*T1203+Q1203*S1203)</f>
        <v>-0.32370724000189877</v>
      </c>
      <c r="Z1203" s="26">
        <f t="shared" ref="Z1203" si="4091">N1203*U1200+P1203*U1203-O1203*V1200-Q1203*V1203</f>
        <v>-1.2594146453273098</v>
      </c>
      <c r="AA1203" s="27">
        <f t="shared" ref="AA1203" si="4092">(N1203*V1200+O1203*U1200+P1203*V1203+Q1203*U1203)</f>
        <v>0</v>
      </c>
      <c r="AB1203" s="8"/>
      <c r="AC1203" s="39">
        <f t="shared" ref="AC1203" si="4093">(180/PI())*ATAN(-1*(($X$8*Y1200+AA1200+$X$8*Y1203+AA1203)/($X$8*X1200+Z1200+$X$8*X1203+Z1203)))</f>
        <v>30.554913131906559</v>
      </c>
      <c r="AE1203" s="218">
        <f t="shared" ref="AE1203" si="4094">20*LOG(((($X$8*X1200+Z1200-$X$8*Y1203-Z1203)^2+($X$8*Y1200+AA1200-$X$8*Y1203-AA1203)^2)/(($X$8*X1200+Z1200+$X$8*X1203+Z1203)^2+($X$8*Y1200+AA1200+$X$8*Y1203+AA1203)^2))^0.5)</f>
        <v>-2.6383095481500844</v>
      </c>
      <c r="AF1203" s="9"/>
      <c r="AG1203" s="29"/>
      <c r="AH1203" s="29"/>
      <c r="AI1203" s="29"/>
      <c r="AJ1203" s="29"/>
    </row>
    <row r="1204" spans="2:36" ht="18.649999999999999" customHeight="1">
      <c r="AE1204" s="33"/>
    </row>
    <row r="1205" spans="2:36" ht="18.649999999999999" customHeight="1" thickBot="1">
      <c r="E1205" s="21" t="s">
        <v>0</v>
      </c>
      <c r="J1205" s="21" t="s">
        <v>1</v>
      </c>
      <c r="O1205" s="21" t="s">
        <v>2</v>
      </c>
      <c r="T1205" s="21" t="s">
        <v>3</v>
      </c>
      <c r="Y1205" s="21" t="s">
        <v>4</v>
      </c>
    </row>
    <row r="1206" spans="2:36" ht="18.649999999999999" customHeight="1" thickBot="1">
      <c r="B1206" s="20"/>
      <c r="D1206" s="235" t="s">
        <v>6</v>
      </c>
      <c r="E1206" s="236"/>
      <c r="F1206" s="237" t="s">
        <v>7</v>
      </c>
      <c r="G1206" s="238"/>
      <c r="I1206" s="235" t="s">
        <v>8</v>
      </c>
      <c r="J1206" s="236"/>
      <c r="K1206" s="237" t="s">
        <v>9</v>
      </c>
      <c r="L1206" s="238"/>
      <c r="N1206" s="235" t="s">
        <v>10</v>
      </c>
      <c r="O1206" s="236"/>
      <c r="P1206" s="237" t="s">
        <v>11</v>
      </c>
      <c r="Q1206" s="238"/>
      <c r="S1206" s="235" t="s">
        <v>6</v>
      </c>
      <c r="T1206" s="236"/>
      <c r="U1206" s="237" t="s">
        <v>7</v>
      </c>
      <c r="V1206" s="238"/>
      <c r="X1206" s="235" t="s">
        <v>10</v>
      </c>
      <c r="Y1206" s="236"/>
      <c r="Z1206" s="237" t="s">
        <v>11</v>
      </c>
      <c r="AA1206" s="238"/>
      <c r="AB1206" s="4"/>
      <c r="AC1206" s="212" t="s">
        <v>70</v>
      </c>
      <c r="AE1206" s="213" t="s">
        <v>37</v>
      </c>
      <c r="AF1206" s="9"/>
      <c r="AG1206" s="29"/>
      <c r="AH1206" s="29"/>
      <c r="AI1206" s="29"/>
      <c r="AJ1206" s="29"/>
    </row>
    <row r="1207" spans="2:36" ht="18.649999999999999" customHeight="1" thickTop="1" thickBot="1">
      <c r="B1207" s="40">
        <f t="shared" ref="B1207" si="4095">B1200+$E$5</f>
        <v>0.98449999999999072</v>
      </c>
      <c r="D1207" s="24">
        <v>1</v>
      </c>
      <c r="E1207" s="25">
        <v>0</v>
      </c>
      <c r="F1207" s="26">
        <v>0</v>
      </c>
      <c r="G1207" s="27">
        <f t="shared" ref="G1207" si="4096">-1/($E$8*$B1207)</f>
        <v>-6.9762639595042488</v>
      </c>
      <c r="I1207" s="24">
        <v>1</v>
      </c>
      <c r="J1207" s="28">
        <v>0</v>
      </c>
      <c r="K1207" s="26">
        <v>0</v>
      </c>
      <c r="L1207" s="27">
        <v>0</v>
      </c>
      <c r="N1207" s="24">
        <f t="shared" ref="N1207" si="4097">D1207*I1207+F1207*I1210-E1207*J1207-G1207*J1210</f>
        <v>-1.2510873052080171</v>
      </c>
      <c r="O1207" s="28">
        <f t="shared" ref="O1207" si="4098">(D1207*J1207+E1207*I1207+F1207*J1210+G1207*I1210)</f>
        <v>0</v>
      </c>
      <c r="P1207" s="26">
        <f t="shared" ref="P1207" si="4099">D1207*K1207+F1207*K1210-E1207*L1207-G1207*L1210</f>
        <v>0</v>
      </c>
      <c r="Q1207" s="27">
        <f t="shared" ref="Q1207" si="4100">(D1207*L1207+E1207*K1207+F1207*L1210+G1207*K1210)</f>
        <v>-6.9762639595042488</v>
      </c>
      <c r="S1207" s="24">
        <v>1</v>
      </c>
      <c r="T1207" s="25">
        <v>0</v>
      </c>
      <c r="U1207" s="26">
        <v>0</v>
      </c>
      <c r="V1207" s="27">
        <f t="shared" ref="V1207" si="4101">-1/($T$8*$B1207)</f>
        <v>-6.9762639595042488</v>
      </c>
      <c r="X1207" s="24">
        <f t="shared" ref="X1207" si="4102">N1207*S1207+P1207*S1210-O1207*T1207-Q1207*T1210</f>
        <v>-1.2510873052080171</v>
      </c>
      <c r="Y1207" s="28">
        <f t="shared" ref="Y1207" si="4103">(N1207*T1207+O1207*S1207+P1207*T1210+Q1207*S1210)</f>
        <v>0</v>
      </c>
      <c r="Z1207" s="26">
        <f t="shared" ref="Z1207" si="4104">N1207*U1207+P1207*U1210-O1207*V1207-Q1207*V1210</f>
        <v>0</v>
      </c>
      <c r="AA1207" s="27">
        <f t="shared" ref="AA1207" si="4105">(N1207*V1207+O1207*U1207+P1207*V1210+Q1207*U1210)</f>
        <v>1.7516513180117341</v>
      </c>
      <c r="AB1207" s="8"/>
      <c r="AC1207" s="214">
        <f t="shared" ref="AC1207" si="4106">20*LOG((2*$X$8)/(($X$8*X1207+Z1207+$Z$8*X1210+Z1210)^2+($X$8*Y1207+AA1207+$X$8*Y1210+AA1210)^2)^0.5)</f>
        <v>-3.1716680100962829</v>
      </c>
      <c r="AE1207" s="215">
        <f t="shared" ref="AE1207" si="4107">((X1207^2+Y1207^2)/(X1210^2+Y1210^2))^0.5</f>
        <v>3.8771998124299567</v>
      </c>
      <c r="AF1207" s="9"/>
      <c r="AG1207" s="29"/>
      <c r="AH1207" s="29"/>
      <c r="AI1207" s="29"/>
      <c r="AJ1207" s="29"/>
    </row>
    <row r="1208" spans="2:36" ht="18.649999999999999" customHeight="1" thickBot="1">
      <c r="D1208" s="30"/>
      <c r="G1208" s="31"/>
      <c r="I1208" s="30"/>
      <c r="K1208" s="239" t="s">
        <v>15</v>
      </c>
      <c r="L1208" s="240"/>
      <c r="N1208" s="30"/>
      <c r="P1208" s="239" t="s">
        <v>17</v>
      </c>
      <c r="Q1208" s="240"/>
      <c r="S1208" s="30"/>
      <c r="V1208" s="31"/>
      <c r="X1208" s="30"/>
      <c r="AA1208" s="31"/>
      <c r="AE1208" s="216"/>
      <c r="AF1208" s="9"/>
      <c r="AG1208" s="29"/>
      <c r="AH1208" s="29"/>
      <c r="AI1208" s="29"/>
      <c r="AJ1208" s="29"/>
    </row>
    <row r="1209" spans="2:36" ht="18.649999999999999" customHeight="1" thickBot="1">
      <c r="D1209" s="235" t="s">
        <v>12</v>
      </c>
      <c r="E1209" s="236"/>
      <c r="F1209" s="237" t="s">
        <v>13</v>
      </c>
      <c r="G1209" s="238"/>
      <c r="I1209" s="235" t="s">
        <v>14</v>
      </c>
      <c r="J1209" s="236"/>
      <c r="K1209" s="241"/>
      <c r="L1209" s="242"/>
      <c r="N1209" s="235" t="s">
        <v>16</v>
      </c>
      <c r="O1209" s="236"/>
      <c r="P1209" s="241"/>
      <c r="Q1209" s="242"/>
      <c r="S1209" s="235" t="s">
        <v>12</v>
      </c>
      <c r="T1209" s="236"/>
      <c r="U1209" s="237" t="s">
        <v>13</v>
      </c>
      <c r="V1209" s="238"/>
      <c r="X1209" s="235" t="s">
        <v>16</v>
      </c>
      <c r="Y1209" s="236"/>
      <c r="Z1209" s="237" t="s">
        <v>17</v>
      </c>
      <c r="AA1209" s="238"/>
      <c r="AB1209" s="4"/>
      <c r="AC1209" s="37" t="s">
        <v>71</v>
      </c>
      <c r="AE1209" s="217" t="s">
        <v>72</v>
      </c>
      <c r="AF1209" s="9"/>
      <c r="AG1209" s="29"/>
      <c r="AH1209" s="29"/>
      <c r="AI1209" s="29"/>
      <c r="AJ1209" s="29"/>
    </row>
    <row r="1210" spans="2:36" ht="18.649999999999999" customHeight="1" thickTop="1" thickBot="1">
      <c r="D1210" s="24">
        <v>0</v>
      </c>
      <c r="E1210" s="28">
        <v>0</v>
      </c>
      <c r="F1210" s="26">
        <v>1</v>
      </c>
      <c r="G1210" s="27">
        <v>0</v>
      </c>
      <c r="I1210" s="24">
        <v>0</v>
      </c>
      <c r="J1210" s="28">
        <f t="shared" ref="J1210" si="4108">IF(0=(1-$J$8*$K$8*$B1207^2),0,-1*(1-$J$8*$K$8*$B1207^2)/($B1207*$K$8))</f>
        <v>-0.32267805780789083</v>
      </c>
      <c r="K1210" s="26">
        <v>1</v>
      </c>
      <c r="L1210" s="27">
        <v>0</v>
      </c>
      <c r="N1210" s="24">
        <f t="shared" ref="N1210" si="4109">D1210*I1207+F1210*I1210-E1210*J1207-G1210*J1210</f>
        <v>0</v>
      </c>
      <c r="O1210" s="28">
        <f t="shared" ref="O1210" si="4110">(D1210*J1207+E1210*I1207+F1210*J1210+G1210*I1210)</f>
        <v>-0.32267805780789083</v>
      </c>
      <c r="P1210" s="26">
        <f t="shared" ref="P1210" si="4111">D1210*K1207+F1210*K1210-E1210*L1207-G1210*L1210</f>
        <v>1</v>
      </c>
      <c r="Q1210" s="27">
        <f t="shared" ref="Q1210" si="4112">(D1210*L1207+E1210*K1207+F1210*L1210+G1210*K1210)</f>
        <v>0</v>
      </c>
      <c r="S1210" s="24">
        <v>0</v>
      </c>
      <c r="T1210" s="28">
        <v>0</v>
      </c>
      <c r="U1210" s="26">
        <v>1</v>
      </c>
      <c r="V1210" s="27">
        <v>0</v>
      </c>
      <c r="X1210" s="24">
        <f t="shared" ref="X1210" si="4113">N1210*S1207+P1210*S1210-O1210*T1207-Q1210*T1210</f>
        <v>0</v>
      </c>
      <c r="Y1210" s="28">
        <f t="shared" ref="Y1210" si="4114">(N1210*T1207+O1210*S1207+P1210*T1210+Q1210*S1210)</f>
        <v>-0.32267805780789083</v>
      </c>
      <c r="Z1210" s="26">
        <f t="shared" ref="Z1210" si="4115">N1210*U1207+P1210*U1210-O1210*V1207-Q1210*V1210</f>
        <v>-1.2510873052080171</v>
      </c>
      <c r="AA1210" s="27">
        <f t="shared" ref="AA1210" si="4116">(N1210*V1207+O1210*U1207+P1210*V1210+Q1210*U1210)</f>
        <v>0</v>
      </c>
      <c r="AB1210" s="8"/>
      <c r="AC1210" s="39">
        <f t="shared" ref="AC1210" si="4117">(180/PI())*ATAN(-1*(($X$8*Y1207+AA1207+$X$8*Y1210+AA1210)/($X$8*X1207+Z1207+$X$8*X1210+Z1210)))</f>
        <v>29.730365369159973</v>
      </c>
      <c r="AE1210" s="218">
        <f t="shared" ref="AE1210" si="4118">20*LOG(((($X$8*X1207+Z1207-$X$8*Y1210-Z1210)^2+($X$8*Y1207+AA1207-$X$8*Y1210-AA1210)^2)/(($X$8*X1207+Z1207+$X$8*X1210+Z1210)^2+($X$8*Y1207+AA1207+$X$8*Y1210+AA1210)^2))^0.5)</f>
        <v>-2.7508733993551204</v>
      </c>
      <c r="AF1210" s="9"/>
      <c r="AG1210" s="29"/>
      <c r="AH1210" s="29"/>
      <c r="AI1210" s="29"/>
      <c r="AJ1210" s="29"/>
    </row>
    <row r="1211" spans="2:36" ht="18.649999999999999" customHeight="1">
      <c r="AE1211" s="33"/>
    </row>
    <row r="1212" spans="2:36" ht="18.649999999999999" customHeight="1" thickBot="1">
      <c r="E1212" s="21" t="s">
        <v>0</v>
      </c>
      <c r="J1212" s="21" t="s">
        <v>1</v>
      </c>
      <c r="O1212" s="21" t="s">
        <v>2</v>
      </c>
      <c r="T1212" s="21" t="s">
        <v>3</v>
      </c>
      <c r="Y1212" s="21" t="s">
        <v>4</v>
      </c>
    </row>
    <row r="1213" spans="2:36" ht="18.649999999999999" customHeight="1" thickBot="1">
      <c r="B1213" s="20"/>
      <c r="D1213" s="235" t="s">
        <v>6</v>
      </c>
      <c r="E1213" s="236"/>
      <c r="F1213" s="237" t="s">
        <v>7</v>
      </c>
      <c r="G1213" s="238"/>
      <c r="I1213" s="235" t="s">
        <v>8</v>
      </c>
      <c r="J1213" s="236"/>
      <c r="K1213" s="237" t="s">
        <v>9</v>
      </c>
      <c r="L1213" s="238"/>
      <c r="N1213" s="235" t="s">
        <v>10</v>
      </c>
      <c r="O1213" s="236"/>
      <c r="P1213" s="237" t="s">
        <v>11</v>
      </c>
      <c r="Q1213" s="238"/>
      <c r="S1213" s="235" t="s">
        <v>6</v>
      </c>
      <c r="T1213" s="236"/>
      <c r="U1213" s="237" t="s">
        <v>7</v>
      </c>
      <c r="V1213" s="238"/>
      <c r="X1213" s="235" t="s">
        <v>10</v>
      </c>
      <c r="Y1213" s="236"/>
      <c r="Z1213" s="237" t="s">
        <v>11</v>
      </c>
      <c r="AA1213" s="238"/>
      <c r="AB1213" s="4"/>
      <c r="AC1213" s="212" t="s">
        <v>70</v>
      </c>
      <c r="AE1213" s="213" t="s">
        <v>37</v>
      </c>
      <c r="AF1213" s="9"/>
      <c r="AG1213" s="29"/>
      <c r="AH1213" s="29"/>
      <c r="AI1213" s="29"/>
      <c r="AJ1213" s="29"/>
    </row>
    <row r="1214" spans="2:36" ht="18.649999999999999" customHeight="1" thickTop="1" thickBot="1">
      <c r="B1214" s="40">
        <f t="shared" ref="B1214" si="4119">B1207+$E$5</f>
        <v>0.98499999999999066</v>
      </c>
      <c r="D1214" s="24">
        <v>1</v>
      </c>
      <c r="E1214" s="25">
        <v>0</v>
      </c>
      <c r="F1214" s="26">
        <v>0</v>
      </c>
      <c r="G1214" s="27">
        <f t="shared" ref="G1214" si="4120">-1/($E$8*$B1214)</f>
        <v>-6.9727227087633832</v>
      </c>
      <c r="I1214" s="24">
        <v>1</v>
      </c>
      <c r="J1214" s="28">
        <v>0</v>
      </c>
      <c r="K1214" s="26">
        <v>0</v>
      </c>
      <c r="L1214" s="27">
        <v>0</v>
      </c>
      <c r="N1214" s="24">
        <f t="shared" ref="N1214" si="4121">D1214*I1214+F1214*I1217-E1214*J1214-G1214*J1217</f>
        <v>-1.2427726430984736</v>
      </c>
      <c r="O1214" s="28">
        <f t="shared" ref="O1214" si="4122">(D1214*J1214+E1214*I1214+F1214*J1217+G1214*I1217)</f>
        <v>0</v>
      </c>
      <c r="P1214" s="26">
        <f t="shared" ref="P1214" si="4123">D1214*K1214+F1214*K1217-E1214*L1214-G1214*L1217</f>
        <v>0</v>
      </c>
      <c r="Q1214" s="27">
        <f t="shared" ref="Q1214" si="4124">(D1214*L1214+E1214*K1214+F1214*L1217+G1214*K1217)</f>
        <v>-6.9727227087633832</v>
      </c>
      <c r="S1214" s="24">
        <v>1</v>
      </c>
      <c r="T1214" s="25">
        <v>0</v>
      </c>
      <c r="U1214" s="26">
        <v>0</v>
      </c>
      <c r="V1214" s="27">
        <f t="shared" ref="V1214" si="4125">-1/($T$8*$B1214)</f>
        <v>-6.9727227087633832</v>
      </c>
      <c r="X1214" s="24">
        <f t="shared" ref="X1214" si="4126">N1214*S1214+P1214*S1217-O1214*T1214-Q1214*T1217</f>
        <v>-1.2427726430984736</v>
      </c>
      <c r="Y1214" s="28">
        <f t="shared" ref="Y1214" si="4127">(N1214*T1214+O1214*S1214+P1214*T1217+Q1214*S1217)</f>
        <v>0</v>
      </c>
      <c r="Z1214" s="26">
        <f t="shared" ref="Z1214" si="4128">N1214*U1214+P1214*U1217-O1214*V1214-Q1214*V1217</f>
        <v>0</v>
      </c>
      <c r="AA1214" s="27">
        <f t="shared" ref="AA1214" si="4129">(N1214*V1214+O1214*U1214+P1214*V1217+Q1214*U1217)</f>
        <v>1.6927863215992343</v>
      </c>
      <c r="AB1214" s="8"/>
      <c r="AC1214" s="214">
        <f t="shared" ref="AC1214" si="4130">20*LOG((2*$X$8)/(($X$8*X1214+Z1214+$Z$8*X1217+Z1217)^2+($X$8*Y1214+AA1214+$X$8*Y1217+AA1217)^2)^0.5)</f>
        <v>-3.0416466338072183</v>
      </c>
      <c r="AE1214" s="215">
        <f t="shared" ref="AE1214" si="4131">((X1214^2+Y1214^2)/(X1217^2+Y1217^2))^0.5</f>
        <v>3.8637483193084146</v>
      </c>
      <c r="AF1214" s="9"/>
      <c r="AG1214" s="29"/>
      <c r="AH1214" s="29"/>
      <c r="AI1214" s="29"/>
      <c r="AJ1214" s="29"/>
    </row>
    <row r="1215" spans="2:36" ht="18.649999999999999" customHeight="1" thickBot="1">
      <c r="D1215" s="30"/>
      <c r="G1215" s="31"/>
      <c r="I1215" s="30"/>
      <c r="K1215" s="239" t="s">
        <v>15</v>
      </c>
      <c r="L1215" s="240"/>
      <c r="N1215" s="30"/>
      <c r="P1215" s="239" t="s">
        <v>17</v>
      </c>
      <c r="Q1215" s="240"/>
      <c r="S1215" s="30"/>
      <c r="V1215" s="31"/>
      <c r="X1215" s="30"/>
      <c r="AA1215" s="31"/>
      <c r="AE1215" s="216"/>
      <c r="AF1215" s="9"/>
      <c r="AG1215" s="29"/>
      <c r="AH1215" s="29"/>
      <c r="AI1215" s="29"/>
      <c r="AJ1215" s="29"/>
    </row>
    <row r="1216" spans="2:36" ht="18.649999999999999" customHeight="1" thickBot="1">
      <c r="D1216" s="235" t="s">
        <v>12</v>
      </c>
      <c r="E1216" s="236"/>
      <c r="F1216" s="237" t="s">
        <v>13</v>
      </c>
      <c r="G1216" s="238"/>
      <c r="I1216" s="235" t="s">
        <v>14</v>
      </c>
      <c r="J1216" s="236"/>
      <c r="K1216" s="241"/>
      <c r="L1216" s="242"/>
      <c r="N1216" s="235" t="s">
        <v>16</v>
      </c>
      <c r="O1216" s="236"/>
      <c r="P1216" s="241"/>
      <c r="Q1216" s="242"/>
      <c r="S1216" s="235" t="s">
        <v>12</v>
      </c>
      <c r="T1216" s="236"/>
      <c r="U1216" s="237" t="s">
        <v>13</v>
      </c>
      <c r="V1216" s="238"/>
      <c r="X1216" s="235" t="s">
        <v>16</v>
      </c>
      <c r="Y1216" s="236"/>
      <c r="Z1216" s="237" t="s">
        <v>17</v>
      </c>
      <c r="AA1216" s="238"/>
      <c r="AB1216" s="4"/>
      <c r="AC1216" s="37" t="s">
        <v>71</v>
      </c>
      <c r="AE1216" s="217" t="s">
        <v>72</v>
      </c>
      <c r="AF1216" s="9"/>
      <c r="AG1216" s="29"/>
      <c r="AH1216" s="29"/>
      <c r="AI1216" s="29"/>
      <c r="AJ1216" s="29"/>
    </row>
    <row r="1217" spans="2:36" ht="18.649999999999999" customHeight="1" thickTop="1" thickBot="1">
      <c r="D1217" s="24">
        <v>0</v>
      </c>
      <c r="E1217" s="28">
        <v>0</v>
      </c>
      <c r="F1217" s="26">
        <v>1</v>
      </c>
      <c r="G1217" s="27">
        <v>0</v>
      </c>
      <c r="I1217" s="24">
        <v>0</v>
      </c>
      <c r="J1217" s="28">
        <f t="shared" ref="J1217" si="4132">IF(0=(1-$J$8*$K$8*$B1214^2),0,-1*(1-$J$8*$K$8*$B1214^2)/($B1214*$K$8))</f>
        <v>-0.32164948138260768</v>
      </c>
      <c r="K1217" s="26">
        <v>1</v>
      </c>
      <c r="L1217" s="27">
        <v>0</v>
      </c>
      <c r="N1217" s="24">
        <f t="shared" ref="N1217" si="4133">D1217*I1214+F1217*I1217-E1217*J1214-G1217*J1217</f>
        <v>0</v>
      </c>
      <c r="O1217" s="28">
        <f t="shared" ref="O1217" si="4134">(D1217*J1214+E1217*I1214+F1217*J1217+G1217*I1217)</f>
        <v>-0.32164948138260768</v>
      </c>
      <c r="P1217" s="26">
        <f t="shared" ref="P1217" si="4135">D1217*K1214+F1217*K1217-E1217*L1214-G1217*L1217</f>
        <v>1</v>
      </c>
      <c r="Q1217" s="27">
        <f t="shared" ref="Q1217" si="4136">(D1217*L1214+E1217*K1214+F1217*L1217+G1217*K1217)</f>
        <v>0</v>
      </c>
      <c r="S1217" s="24">
        <v>0</v>
      </c>
      <c r="T1217" s="28">
        <v>0</v>
      </c>
      <c r="U1217" s="26">
        <v>1</v>
      </c>
      <c r="V1217" s="27">
        <v>0</v>
      </c>
      <c r="X1217" s="24">
        <f t="shared" ref="X1217" si="4137">N1217*S1214+P1217*S1217-O1217*T1214-Q1217*T1217</f>
        <v>0</v>
      </c>
      <c r="Y1217" s="28">
        <f t="shared" ref="Y1217" si="4138">(N1217*T1214+O1217*S1214+P1217*T1217+Q1217*S1217)</f>
        <v>-0.32164948138260768</v>
      </c>
      <c r="Z1217" s="26">
        <f t="shared" ref="Z1217" si="4139">N1217*U1214+P1217*U1217-O1217*V1214-Q1217*V1217</f>
        <v>-1.2427726430984736</v>
      </c>
      <c r="AA1217" s="27">
        <f t="shared" ref="AA1217" si="4140">(N1217*V1214+O1217*U1214+P1217*V1217+Q1217*U1217)</f>
        <v>0</v>
      </c>
      <c r="AB1217" s="8"/>
      <c r="AC1217" s="39">
        <f t="shared" ref="AC1217" si="4141">(180/PI())*ATAN(-1*(($X$8*Y1214+AA1214+$X$8*Y1217+AA1217)/($X$8*X1214+Z1214+$X$8*X1217+Z1217)))</f>
        <v>28.883073894104822</v>
      </c>
      <c r="AE1217" s="218">
        <f t="shared" ref="AE1217" si="4142">20*LOG(((($X$8*X1214+Z1214-$X$8*Y1217-Z1217)^2+($X$8*Y1214+AA1214-$X$8*Y1217-AA1217)^2)/(($X$8*X1214+Z1214+$X$8*X1217+Z1217)^2+($X$8*Y1214+AA1214+$X$8*Y1217+AA1217)^2))^0.5)</f>
        <v>-2.8698414895742226</v>
      </c>
      <c r="AF1217" s="9"/>
      <c r="AG1217" s="29"/>
      <c r="AH1217" s="29"/>
      <c r="AI1217" s="29"/>
      <c r="AJ1217" s="29"/>
    </row>
    <row r="1218" spans="2:36" ht="18.649999999999999" customHeight="1">
      <c r="AE1218" s="33"/>
    </row>
    <row r="1219" spans="2:36" ht="18.649999999999999" customHeight="1" thickBot="1">
      <c r="E1219" s="21" t="s">
        <v>0</v>
      </c>
      <c r="J1219" s="21" t="s">
        <v>1</v>
      </c>
      <c r="O1219" s="21" t="s">
        <v>2</v>
      </c>
      <c r="T1219" s="21" t="s">
        <v>3</v>
      </c>
      <c r="Y1219" s="21" t="s">
        <v>4</v>
      </c>
    </row>
    <row r="1220" spans="2:36" ht="18.649999999999999" customHeight="1" thickBot="1">
      <c r="B1220" s="20"/>
      <c r="D1220" s="235" t="s">
        <v>6</v>
      </c>
      <c r="E1220" s="236"/>
      <c r="F1220" s="237" t="s">
        <v>7</v>
      </c>
      <c r="G1220" s="238"/>
      <c r="I1220" s="235" t="s">
        <v>8</v>
      </c>
      <c r="J1220" s="236"/>
      <c r="K1220" s="237" t="s">
        <v>9</v>
      </c>
      <c r="L1220" s="238"/>
      <c r="N1220" s="235" t="s">
        <v>10</v>
      </c>
      <c r="O1220" s="236"/>
      <c r="P1220" s="237" t="s">
        <v>11</v>
      </c>
      <c r="Q1220" s="238"/>
      <c r="S1220" s="235" t="s">
        <v>6</v>
      </c>
      <c r="T1220" s="236"/>
      <c r="U1220" s="237" t="s">
        <v>7</v>
      </c>
      <c r="V1220" s="238"/>
      <c r="X1220" s="235" t="s">
        <v>10</v>
      </c>
      <c r="Y1220" s="236"/>
      <c r="Z1220" s="237" t="s">
        <v>11</v>
      </c>
      <c r="AA1220" s="238"/>
      <c r="AB1220" s="4"/>
      <c r="AC1220" s="212" t="s">
        <v>70</v>
      </c>
      <c r="AE1220" s="213" t="s">
        <v>37</v>
      </c>
      <c r="AF1220" s="9"/>
      <c r="AG1220" s="29"/>
      <c r="AH1220" s="29"/>
      <c r="AI1220" s="29"/>
      <c r="AJ1220" s="29"/>
    </row>
    <row r="1221" spans="2:36" ht="18.649999999999999" customHeight="1" thickTop="1" thickBot="1">
      <c r="B1221" s="40">
        <f t="shared" ref="B1221" si="4143">B1214+$E$5</f>
        <v>0.98549999999999061</v>
      </c>
      <c r="D1221" s="24">
        <v>1</v>
      </c>
      <c r="E1221" s="25">
        <v>0</v>
      </c>
      <c r="F1221" s="26">
        <v>0</v>
      </c>
      <c r="G1221" s="27">
        <f t="shared" ref="G1221" si="4144">-1/($E$8*$B1221)</f>
        <v>-6.9691850513768987</v>
      </c>
      <c r="I1221" s="24">
        <v>1</v>
      </c>
      <c r="J1221" s="28">
        <v>0</v>
      </c>
      <c r="K1221" s="26">
        <v>0</v>
      </c>
      <c r="L1221" s="27">
        <v>0</v>
      </c>
      <c r="N1221" s="24">
        <f t="shared" ref="N1221" si="4145">D1221*I1221+F1221*I1224-E1221*J1221-G1221*J1224</f>
        <v>-1.2344706332761168</v>
      </c>
      <c r="O1221" s="28">
        <f t="shared" ref="O1221" si="4146">(D1221*J1221+E1221*I1221+F1221*J1224+G1221*I1224)</f>
        <v>0</v>
      </c>
      <c r="P1221" s="26">
        <f t="shared" ref="P1221" si="4147">D1221*K1221+F1221*K1224-E1221*L1221-G1221*L1224</f>
        <v>0</v>
      </c>
      <c r="Q1221" s="27">
        <f t="shared" ref="Q1221" si="4148">(D1221*L1221+E1221*K1221+F1221*L1224+G1221*K1224)</f>
        <v>-6.9691850513768987</v>
      </c>
      <c r="S1221" s="24">
        <v>1</v>
      </c>
      <c r="T1221" s="25">
        <v>0</v>
      </c>
      <c r="U1221" s="26">
        <v>0</v>
      </c>
      <c r="V1221" s="27">
        <f t="shared" ref="V1221" si="4149">-1/($T$8*$B1221)</f>
        <v>-6.9691850513768987</v>
      </c>
      <c r="X1221" s="24">
        <f t="shared" ref="X1221" si="4150">N1221*S1221+P1221*S1224-O1221*T1221-Q1221*T1224</f>
        <v>-1.2344706332761168</v>
      </c>
      <c r="Y1221" s="28">
        <f t="shared" ref="Y1221" si="4151">(N1221*T1221+O1221*S1221+P1221*T1224+Q1221*S1224)</f>
        <v>0</v>
      </c>
      <c r="Z1221" s="26">
        <f t="shared" ref="Z1221" si="4152">N1221*U1221+P1221*U1224-O1221*V1221-Q1221*V1224</f>
        <v>0</v>
      </c>
      <c r="AA1221" s="27">
        <f t="shared" ref="AA1221" si="4153">(N1221*V1221+O1221*U1221+P1221*V1224+Q1221*U1224)</f>
        <v>1.6340692324147881</v>
      </c>
      <c r="AB1221" s="8"/>
      <c r="AC1221" s="214">
        <f t="shared" ref="AC1221" si="4154">20*LOG((2*$X$8)/(($X$8*X1221+Z1221+$Z$8*X1224+Z1224)^2+($X$8*Y1221+AA1221+$X$8*Y1224+AA1224)^2)^0.5)</f>
        <v>-2.9119207137282368</v>
      </c>
      <c r="AE1221" s="215">
        <f t="shared" ref="AE1221" si="4155">((X1221^2+Y1221^2)/(X1224^2+Y1224^2))^0.5</f>
        <v>3.8502427177473533</v>
      </c>
      <c r="AF1221" s="9"/>
      <c r="AG1221" s="29"/>
      <c r="AH1221" s="29"/>
      <c r="AI1221" s="29"/>
      <c r="AJ1221" s="29"/>
    </row>
    <row r="1222" spans="2:36" ht="18.649999999999999" customHeight="1" thickBot="1">
      <c r="D1222" s="30"/>
      <c r="G1222" s="31"/>
      <c r="I1222" s="30"/>
      <c r="K1222" s="239" t="s">
        <v>15</v>
      </c>
      <c r="L1222" s="240"/>
      <c r="N1222" s="30"/>
      <c r="P1222" s="239" t="s">
        <v>17</v>
      </c>
      <c r="Q1222" s="240"/>
      <c r="S1222" s="30"/>
      <c r="V1222" s="31"/>
      <c r="X1222" s="30"/>
      <c r="AA1222" s="31"/>
      <c r="AE1222" s="216"/>
      <c r="AF1222" s="9"/>
      <c r="AG1222" s="29"/>
      <c r="AH1222" s="29"/>
      <c r="AI1222" s="29"/>
      <c r="AJ1222" s="29"/>
    </row>
    <row r="1223" spans="2:36" ht="18.649999999999999" customHeight="1" thickBot="1">
      <c r="D1223" s="235" t="s">
        <v>12</v>
      </c>
      <c r="E1223" s="236"/>
      <c r="F1223" s="237" t="s">
        <v>13</v>
      </c>
      <c r="G1223" s="238"/>
      <c r="I1223" s="235" t="s">
        <v>14</v>
      </c>
      <c r="J1223" s="236"/>
      <c r="K1223" s="241"/>
      <c r="L1223" s="242"/>
      <c r="N1223" s="235" t="s">
        <v>16</v>
      </c>
      <c r="O1223" s="236"/>
      <c r="P1223" s="241"/>
      <c r="Q1223" s="242"/>
      <c r="S1223" s="235" t="s">
        <v>12</v>
      </c>
      <c r="T1223" s="236"/>
      <c r="U1223" s="237" t="s">
        <v>13</v>
      </c>
      <c r="V1223" s="238"/>
      <c r="X1223" s="235" t="s">
        <v>16</v>
      </c>
      <c r="Y1223" s="236"/>
      <c r="Z1223" s="237" t="s">
        <v>17</v>
      </c>
      <c r="AA1223" s="238"/>
      <c r="AB1223" s="4"/>
      <c r="AC1223" s="37" t="s">
        <v>71</v>
      </c>
      <c r="AE1223" s="217" t="s">
        <v>72</v>
      </c>
      <c r="AF1223" s="9"/>
      <c r="AG1223" s="29"/>
      <c r="AH1223" s="29"/>
      <c r="AI1223" s="29"/>
      <c r="AJ1223" s="29"/>
    </row>
    <row r="1224" spans="2:36" ht="18.649999999999999" customHeight="1" thickTop="1" thickBot="1">
      <c r="D1224" s="24">
        <v>0</v>
      </c>
      <c r="E1224" s="28">
        <v>0</v>
      </c>
      <c r="F1224" s="26">
        <v>1</v>
      </c>
      <c r="G1224" s="27">
        <v>0</v>
      </c>
      <c r="I1224" s="24">
        <v>0</v>
      </c>
      <c r="J1224" s="28">
        <f t="shared" ref="J1224" si="4156">IF(0=(1-$J$8*$K$8*$B1221^2),0,-1*(1-$J$8*$K$8*$B1221^2)/($B1221*$K$8))</f>
        <v>-0.32062150980402704</v>
      </c>
      <c r="K1224" s="26">
        <v>1</v>
      </c>
      <c r="L1224" s="27">
        <v>0</v>
      </c>
      <c r="N1224" s="24">
        <f t="shared" ref="N1224" si="4157">D1224*I1221+F1224*I1224-E1224*J1221-G1224*J1224</f>
        <v>0</v>
      </c>
      <c r="O1224" s="28">
        <f t="shared" ref="O1224" si="4158">(D1224*J1221+E1224*I1221+F1224*J1224+G1224*I1224)</f>
        <v>-0.32062150980402704</v>
      </c>
      <c r="P1224" s="26">
        <f t="shared" ref="P1224" si="4159">D1224*K1221+F1224*K1224-E1224*L1221-G1224*L1224</f>
        <v>1</v>
      </c>
      <c r="Q1224" s="27">
        <f t="shared" ref="Q1224" si="4160">(D1224*L1221+E1224*K1221+F1224*L1224+G1224*K1224)</f>
        <v>0</v>
      </c>
      <c r="S1224" s="24">
        <v>0</v>
      </c>
      <c r="T1224" s="28">
        <v>0</v>
      </c>
      <c r="U1224" s="26">
        <v>1</v>
      </c>
      <c r="V1224" s="27">
        <v>0</v>
      </c>
      <c r="X1224" s="24">
        <f t="shared" ref="X1224" si="4161">N1224*S1221+P1224*S1224-O1224*T1221-Q1224*T1224</f>
        <v>0</v>
      </c>
      <c r="Y1224" s="28">
        <f t="shared" ref="Y1224" si="4162">(N1224*T1221+O1224*S1221+P1224*T1224+Q1224*S1224)</f>
        <v>-0.32062150980402704</v>
      </c>
      <c r="Z1224" s="26">
        <f t="shared" ref="Z1224" si="4163">N1224*U1221+P1224*U1224-O1224*V1221-Q1224*V1224</f>
        <v>-1.2344706332761168</v>
      </c>
      <c r="AA1224" s="27">
        <f t="shared" ref="AA1224" si="4164">(N1224*V1221+O1224*U1221+P1224*V1224+Q1224*U1224)</f>
        <v>0</v>
      </c>
      <c r="AB1224" s="8"/>
      <c r="AC1224" s="39">
        <f t="shared" ref="AC1224" si="4165">(180/PI())*ATAN(-1*(($X$8*Y1221+AA1221+$X$8*Y1224+AA1224)/($X$8*X1221+Z1221+$X$8*X1224+Z1224)))</f>
        <v>28.012452320520897</v>
      </c>
      <c r="AE1224" s="218">
        <f t="shared" ref="AE1224" si="4166">20*LOG(((($X$8*X1221+Z1221-$X$8*Y1224-Z1224)^2+($X$8*Y1221+AA1221-$X$8*Y1224-AA1224)^2)/(($X$8*X1221+Z1221+$X$8*X1224+Z1224)^2+($X$8*Y1221+AA1221+$X$8*Y1224+AA1224)^2))^0.5)</f>
        <v>-2.9956578164929488</v>
      </c>
      <c r="AF1224" s="9"/>
      <c r="AG1224" s="29"/>
      <c r="AH1224" s="29"/>
      <c r="AI1224" s="29"/>
      <c r="AJ1224" s="29"/>
    </row>
    <row r="1225" spans="2:36" ht="18.649999999999999" customHeight="1">
      <c r="AE1225" s="33"/>
    </row>
    <row r="1226" spans="2:36" ht="18.649999999999999" customHeight="1" thickBot="1">
      <c r="E1226" s="21" t="s">
        <v>0</v>
      </c>
      <c r="J1226" s="21" t="s">
        <v>1</v>
      </c>
      <c r="O1226" s="21" t="s">
        <v>2</v>
      </c>
      <c r="T1226" s="21" t="s">
        <v>3</v>
      </c>
      <c r="Y1226" s="21" t="s">
        <v>4</v>
      </c>
    </row>
    <row r="1227" spans="2:36" ht="18.649999999999999" customHeight="1" thickBot="1">
      <c r="B1227" s="20"/>
      <c r="D1227" s="235" t="s">
        <v>6</v>
      </c>
      <c r="E1227" s="236"/>
      <c r="F1227" s="237" t="s">
        <v>7</v>
      </c>
      <c r="G1227" s="238"/>
      <c r="I1227" s="235" t="s">
        <v>8</v>
      </c>
      <c r="J1227" s="236"/>
      <c r="K1227" s="237" t="s">
        <v>9</v>
      </c>
      <c r="L1227" s="238"/>
      <c r="N1227" s="235" t="s">
        <v>10</v>
      </c>
      <c r="O1227" s="236"/>
      <c r="P1227" s="237" t="s">
        <v>11</v>
      </c>
      <c r="Q1227" s="238"/>
      <c r="S1227" s="235" t="s">
        <v>6</v>
      </c>
      <c r="T1227" s="236"/>
      <c r="U1227" s="237" t="s">
        <v>7</v>
      </c>
      <c r="V1227" s="238"/>
      <c r="X1227" s="235" t="s">
        <v>10</v>
      </c>
      <c r="Y1227" s="236"/>
      <c r="Z1227" s="237" t="s">
        <v>11</v>
      </c>
      <c r="AA1227" s="238"/>
      <c r="AB1227" s="4"/>
      <c r="AC1227" s="212" t="s">
        <v>70</v>
      </c>
      <c r="AE1227" s="213" t="s">
        <v>37</v>
      </c>
      <c r="AF1227" s="9"/>
      <c r="AG1227" s="29"/>
      <c r="AH1227" s="29"/>
      <c r="AI1227" s="29"/>
      <c r="AJ1227" s="29"/>
    </row>
    <row r="1228" spans="2:36" ht="18.649999999999999" customHeight="1" thickTop="1" thickBot="1">
      <c r="B1228" s="40">
        <f t="shared" ref="B1228" si="4167">B1221+$E$5</f>
        <v>0.98599999999999055</v>
      </c>
      <c r="D1228" s="24">
        <v>1</v>
      </c>
      <c r="E1228" s="25">
        <v>0</v>
      </c>
      <c r="F1228" s="26">
        <v>0</v>
      </c>
      <c r="G1228" s="27">
        <f t="shared" ref="G1228" si="4168">-1/($E$8*$B1228)</f>
        <v>-6.9656509818782295</v>
      </c>
      <c r="I1228" s="24">
        <v>1</v>
      </c>
      <c r="J1228" s="28">
        <v>0</v>
      </c>
      <c r="K1228" s="26">
        <v>0</v>
      </c>
      <c r="L1228" s="27">
        <v>0</v>
      </c>
      <c r="N1228" s="24">
        <f t="shared" ref="N1228" si="4169">D1228*I1228+F1228*I1231-E1228*J1228-G1228*J1231</f>
        <v>-1.2261812500835862</v>
      </c>
      <c r="O1228" s="28">
        <f t="shared" ref="O1228" si="4170">(D1228*J1228+E1228*I1228+F1228*J1231+G1228*I1231)</f>
        <v>0</v>
      </c>
      <c r="P1228" s="26">
        <f t="shared" ref="P1228" si="4171">D1228*K1228+F1228*K1231-E1228*L1228-G1228*L1231</f>
        <v>0</v>
      </c>
      <c r="Q1228" s="27">
        <f t="shared" ref="Q1228" si="4172">(D1228*L1228+E1228*K1228+F1228*L1231+G1228*K1231)</f>
        <v>-6.9656509818782295</v>
      </c>
      <c r="S1228" s="24">
        <v>1</v>
      </c>
      <c r="T1228" s="25">
        <v>0</v>
      </c>
      <c r="U1228" s="26">
        <v>0</v>
      </c>
      <c r="V1228" s="27">
        <f t="shared" ref="V1228" si="4173">-1/($T$8*$B1228)</f>
        <v>-6.9656509818782295</v>
      </c>
      <c r="X1228" s="24">
        <f t="shared" ref="X1228" si="4174">N1228*S1228+P1228*S1231-O1228*T1228-Q1228*T1231</f>
        <v>-1.2261812500835862</v>
      </c>
      <c r="Y1228" s="28">
        <f t="shared" ref="Y1228" si="4175">(N1228*T1228+O1228*S1228+P1228*T1231+Q1228*S1231)</f>
        <v>0</v>
      </c>
      <c r="Z1228" s="26">
        <f t="shared" ref="Z1228" si="4176">N1228*U1228+P1228*U1231-O1228*V1228-Q1228*V1231</f>
        <v>0</v>
      </c>
      <c r="AA1228" s="27">
        <f t="shared" ref="AA1228" si="4177">(N1228*V1228+O1228*U1228+P1228*V1231+Q1228*U1231)</f>
        <v>1.5754996467271782</v>
      </c>
      <c r="AB1228" s="8"/>
      <c r="AC1228" s="214">
        <f t="shared" ref="AC1228" si="4178">20*LOG((2*$X$8)/(($X$8*X1228+Z1228+$Z$8*X1231+Z1231)^2+($X$8*Y1228+AA1228+$X$8*Y1231+AA1231)^2)^0.5)</f>
        <v>-2.7826076683389918</v>
      </c>
      <c r="AE1228" s="215">
        <f t="shared" ref="AE1228" si="4179">((X1228^2+Y1228^2)/(X1231^2+Y1231^2))^0.5</f>
        <v>3.8366824930740533</v>
      </c>
      <c r="AF1228" s="9"/>
      <c r="AG1228" s="29"/>
      <c r="AH1228" s="29"/>
      <c r="AI1228" s="29"/>
      <c r="AJ1228" s="29"/>
    </row>
    <row r="1229" spans="2:36" ht="18.649999999999999" customHeight="1" thickBot="1">
      <c r="D1229" s="30"/>
      <c r="G1229" s="31"/>
      <c r="I1229" s="30"/>
      <c r="K1229" s="239" t="s">
        <v>15</v>
      </c>
      <c r="L1229" s="240"/>
      <c r="N1229" s="30"/>
      <c r="P1229" s="239" t="s">
        <v>17</v>
      </c>
      <c r="Q1229" s="240"/>
      <c r="S1229" s="30"/>
      <c r="V1229" s="31"/>
      <c r="X1229" s="30"/>
      <c r="AA1229" s="31"/>
      <c r="AE1229" s="216"/>
      <c r="AF1229" s="9"/>
      <c r="AG1229" s="29"/>
      <c r="AH1229" s="29"/>
      <c r="AI1229" s="29"/>
      <c r="AJ1229" s="29"/>
    </row>
    <row r="1230" spans="2:36" ht="18.649999999999999" customHeight="1" thickBot="1">
      <c r="D1230" s="235" t="s">
        <v>12</v>
      </c>
      <c r="E1230" s="236"/>
      <c r="F1230" s="237" t="s">
        <v>13</v>
      </c>
      <c r="G1230" s="238"/>
      <c r="I1230" s="235" t="s">
        <v>14</v>
      </c>
      <c r="J1230" s="236"/>
      <c r="K1230" s="241"/>
      <c r="L1230" s="242"/>
      <c r="N1230" s="235" t="s">
        <v>16</v>
      </c>
      <c r="O1230" s="236"/>
      <c r="P1230" s="241"/>
      <c r="Q1230" s="242"/>
      <c r="S1230" s="235" t="s">
        <v>12</v>
      </c>
      <c r="T1230" s="236"/>
      <c r="U1230" s="237" t="s">
        <v>13</v>
      </c>
      <c r="V1230" s="238"/>
      <c r="X1230" s="235" t="s">
        <v>16</v>
      </c>
      <c r="Y1230" s="236"/>
      <c r="Z1230" s="237" t="s">
        <v>17</v>
      </c>
      <c r="AA1230" s="238"/>
      <c r="AB1230" s="4"/>
      <c r="AC1230" s="37" t="s">
        <v>71</v>
      </c>
      <c r="AE1230" s="217" t="s">
        <v>72</v>
      </c>
      <c r="AF1230" s="9"/>
      <c r="AG1230" s="29"/>
      <c r="AH1230" s="29"/>
      <c r="AI1230" s="29"/>
      <c r="AJ1230" s="29"/>
    </row>
    <row r="1231" spans="2:36" ht="18.649999999999999" customHeight="1" thickTop="1" thickBot="1">
      <c r="D1231" s="24">
        <v>0</v>
      </c>
      <c r="E1231" s="28">
        <v>0</v>
      </c>
      <c r="F1231" s="26">
        <v>1</v>
      </c>
      <c r="G1231" s="27">
        <v>0</v>
      </c>
      <c r="I1231" s="24">
        <v>0</v>
      </c>
      <c r="J1231" s="28">
        <f t="shared" ref="J1231" si="4180">IF(0=(1-$J$8*$K$8*$B1228^2),0,-1*(1-$J$8*$K$8*$B1228^2)/($B1228*$K$8))</f>
        <v>-0.31959414215199672</v>
      </c>
      <c r="K1231" s="26">
        <v>1</v>
      </c>
      <c r="L1231" s="27">
        <v>0</v>
      </c>
      <c r="N1231" s="24">
        <f t="shared" ref="N1231" si="4181">D1231*I1228+F1231*I1231-E1231*J1228-G1231*J1231</f>
        <v>0</v>
      </c>
      <c r="O1231" s="28">
        <f t="shared" ref="O1231" si="4182">(D1231*J1228+E1231*I1228+F1231*J1231+G1231*I1231)</f>
        <v>-0.31959414215199672</v>
      </c>
      <c r="P1231" s="26">
        <f t="shared" ref="P1231" si="4183">D1231*K1228+F1231*K1231-E1231*L1228-G1231*L1231</f>
        <v>1</v>
      </c>
      <c r="Q1231" s="27">
        <f t="shared" ref="Q1231" si="4184">(D1231*L1228+E1231*K1228+F1231*L1231+G1231*K1231)</f>
        <v>0</v>
      </c>
      <c r="S1231" s="24">
        <v>0</v>
      </c>
      <c r="T1231" s="28">
        <v>0</v>
      </c>
      <c r="U1231" s="26">
        <v>1</v>
      </c>
      <c r="V1231" s="27">
        <v>0</v>
      </c>
      <c r="X1231" s="24">
        <f t="shared" ref="X1231" si="4185">N1231*S1228+P1231*S1231-O1231*T1228-Q1231*T1231</f>
        <v>0</v>
      </c>
      <c r="Y1231" s="28">
        <f t="shared" ref="Y1231" si="4186">(N1231*T1228+O1231*S1228+P1231*T1231+Q1231*S1231)</f>
        <v>-0.31959414215199672</v>
      </c>
      <c r="Z1231" s="26">
        <f t="shared" ref="Z1231" si="4187">N1231*U1228+P1231*U1231-O1231*V1228-Q1231*V1231</f>
        <v>-1.2261812500835862</v>
      </c>
      <c r="AA1231" s="27">
        <f t="shared" ref="AA1231" si="4188">(N1231*V1228+O1231*U1228+P1231*V1231+Q1231*U1231)</f>
        <v>0</v>
      </c>
      <c r="AB1231" s="8"/>
      <c r="AC1231" s="39">
        <f t="shared" ref="AC1231" si="4189">(180/PI())*ATAN(-1*(($X$8*Y1228+AA1228+$X$8*Y1231+AA1231)/($X$8*X1228+Z1228+$X$8*X1231+Z1231)))</f>
        <v>27.117923637483624</v>
      </c>
      <c r="AE1231" s="218">
        <f t="shared" ref="AE1231" si="4190">20*LOG(((($X$8*X1228+Z1228-$X$8*Y1231-Z1231)^2+($X$8*Y1228+AA1228-$X$8*Y1231-AA1231)^2)/(($X$8*X1228+Z1228+$X$8*X1231+Z1231)^2+($X$8*Y1228+AA1228+$X$8*Y1231+AA1231)^2))^0.5)</f>
        <v>-3.1288019915825718</v>
      </c>
      <c r="AF1231" s="9"/>
      <c r="AG1231" s="29"/>
      <c r="AH1231" s="29"/>
      <c r="AI1231" s="29"/>
      <c r="AJ1231" s="29"/>
    </row>
    <row r="1232" spans="2:36" ht="18.649999999999999" customHeight="1">
      <c r="AE1232" s="33"/>
    </row>
    <row r="1233" spans="2:36" ht="18.649999999999999" customHeight="1" thickBot="1">
      <c r="E1233" s="21" t="s">
        <v>0</v>
      </c>
      <c r="J1233" s="21" t="s">
        <v>1</v>
      </c>
      <c r="O1233" s="21" t="s">
        <v>2</v>
      </c>
      <c r="T1233" s="21" t="s">
        <v>3</v>
      </c>
      <c r="Y1233" s="21" t="s">
        <v>4</v>
      </c>
    </row>
    <row r="1234" spans="2:36" ht="18.649999999999999" customHeight="1" thickBot="1">
      <c r="B1234" s="20"/>
      <c r="D1234" s="235" t="s">
        <v>6</v>
      </c>
      <c r="E1234" s="236"/>
      <c r="F1234" s="237" t="s">
        <v>7</v>
      </c>
      <c r="G1234" s="238"/>
      <c r="I1234" s="235" t="s">
        <v>8</v>
      </c>
      <c r="J1234" s="236"/>
      <c r="K1234" s="237" t="s">
        <v>9</v>
      </c>
      <c r="L1234" s="238"/>
      <c r="N1234" s="235" t="s">
        <v>10</v>
      </c>
      <c r="O1234" s="236"/>
      <c r="P1234" s="237" t="s">
        <v>11</v>
      </c>
      <c r="Q1234" s="238"/>
      <c r="S1234" s="235" t="s">
        <v>6</v>
      </c>
      <c r="T1234" s="236"/>
      <c r="U1234" s="237" t="s">
        <v>7</v>
      </c>
      <c r="V1234" s="238"/>
      <c r="X1234" s="235" t="s">
        <v>10</v>
      </c>
      <c r="Y1234" s="236"/>
      <c r="Z1234" s="237" t="s">
        <v>11</v>
      </c>
      <c r="AA1234" s="238"/>
      <c r="AB1234" s="4"/>
      <c r="AC1234" s="212" t="s">
        <v>70</v>
      </c>
      <c r="AE1234" s="213" t="s">
        <v>37</v>
      </c>
      <c r="AF1234" s="9"/>
      <c r="AG1234" s="29"/>
      <c r="AH1234" s="29"/>
      <c r="AI1234" s="29"/>
      <c r="AJ1234" s="29"/>
    </row>
    <row r="1235" spans="2:36" ht="18.649999999999999" customHeight="1" thickTop="1" thickBot="1">
      <c r="B1235" s="40">
        <f t="shared" ref="B1235" si="4191">B1228+$E$5</f>
        <v>0.9864999999999905</v>
      </c>
      <c r="D1235" s="24">
        <v>1</v>
      </c>
      <c r="E1235" s="25">
        <v>0</v>
      </c>
      <c r="F1235" s="26">
        <v>0</v>
      </c>
      <c r="G1235" s="27">
        <f t="shared" ref="G1235" si="4192">-1/($E$8*$B1235)</f>
        <v>-6.9621204948118942</v>
      </c>
      <c r="I1235" s="24">
        <v>1</v>
      </c>
      <c r="J1235" s="28">
        <v>0</v>
      </c>
      <c r="K1235" s="26">
        <v>0</v>
      </c>
      <c r="L1235" s="27">
        <v>0</v>
      </c>
      <c r="N1235" s="24">
        <f t="shared" ref="N1235" si="4193">D1235*I1235+F1235*I1238-E1235*J1235-G1235*J1238</f>
        <v>-1.2179044679285251</v>
      </c>
      <c r="O1235" s="28">
        <f t="shared" ref="O1235" si="4194">(D1235*J1235+E1235*I1235+F1235*J1238+G1235*I1238)</f>
        <v>0</v>
      </c>
      <c r="P1235" s="26">
        <f t="shared" ref="P1235" si="4195">D1235*K1235+F1235*K1238-E1235*L1235-G1235*L1238</f>
        <v>0</v>
      </c>
      <c r="Q1235" s="27">
        <f t="shared" ref="Q1235" si="4196">(D1235*L1235+E1235*K1235+F1235*L1238+G1235*K1238)</f>
        <v>-6.9621204948118942</v>
      </c>
      <c r="S1235" s="24">
        <v>1</v>
      </c>
      <c r="T1235" s="25">
        <v>0</v>
      </c>
      <c r="U1235" s="26">
        <v>0</v>
      </c>
      <c r="V1235" s="27">
        <f t="shared" ref="V1235" si="4197">-1/($T$8*$B1235)</f>
        <v>-6.9621204948118942</v>
      </c>
      <c r="X1235" s="24">
        <f t="shared" ref="X1235" si="4198">N1235*S1235+P1235*S1238-O1235*T1235-Q1235*T1238</f>
        <v>-1.2179044679285251</v>
      </c>
      <c r="Y1235" s="28">
        <f t="shared" ref="Y1235" si="4199">(N1235*T1235+O1235*S1235+P1235*T1238+Q1235*S1238)</f>
        <v>0</v>
      </c>
      <c r="Z1235" s="26">
        <f t="shared" ref="Z1235" si="4200">N1235*U1235+P1235*U1238-O1235*V1235-Q1235*V1238</f>
        <v>0</v>
      </c>
      <c r="AA1235" s="27">
        <f t="shared" ref="AA1235" si="4201">(N1235*V1235+O1235*U1235+P1235*V1238+Q1235*U1238)</f>
        <v>1.5170771620762666</v>
      </c>
      <c r="AB1235" s="8"/>
      <c r="AC1235" s="214">
        <f t="shared" ref="AC1235" si="4202">20*LOG((2*$X$8)/(($X$8*X1235+Z1235+$Z$8*X1238+Z1238)^2+($X$8*Y1235+AA1235+$X$8*Y1238+AA1238)^2)^0.5)</f>
        <v>-2.6538338725632342</v>
      </c>
      <c r="AE1235" s="215">
        <f t="shared" ref="AE1235" si="4203">((X1235^2+Y1235^2)/(X1238^2+Y1238^2))^0.5</f>
        <v>3.8230671246212635</v>
      </c>
      <c r="AF1235" s="9"/>
      <c r="AG1235" s="29"/>
      <c r="AH1235" s="29"/>
      <c r="AI1235" s="29"/>
      <c r="AJ1235" s="29"/>
    </row>
    <row r="1236" spans="2:36" ht="18.649999999999999" customHeight="1" thickBot="1">
      <c r="D1236" s="30"/>
      <c r="G1236" s="31"/>
      <c r="I1236" s="30"/>
      <c r="K1236" s="239" t="s">
        <v>15</v>
      </c>
      <c r="L1236" s="240"/>
      <c r="N1236" s="30"/>
      <c r="P1236" s="239" t="s">
        <v>17</v>
      </c>
      <c r="Q1236" s="240"/>
      <c r="S1236" s="30"/>
      <c r="V1236" s="31"/>
      <c r="X1236" s="30"/>
      <c r="AA1236" s="31"/>
      <c r="AE1236" s="216"/>
      <c r="AF1236" s="9"/>
      <c r="AG1236" s="29"/>
      <c r="AH1236" s="29"/>
      <c r="AI1236" s="29"/>
      <c r="AJ1236" s="29"/>
    </row>
    <row r="1237" spans="2:36" ht="18.649999999999999" customHeight="1" thickBot="1">
      <c r="D1237" s="235" t="s">
        <v>12</v>
      </c>
      <c r="E1237" s="236"/>
      <c r="F1237" s="237" t="s">
        <v>13</v>
      </c>
      <c r="G1237" s="238"/>
      <c r="I1237" s="235" t="s">
        <v>14</v>
      </c>
      <c r="J1237" s="236"/>
      <c r="K1237" s="241"/>
      <c r="L1237" s="242"/>
      <c r="N1237" s="235" t="s">
        <v>16</v>
      </c>
      <c r="O1237" s="236"/>
      <c r="P1237" s="241"/>
      <c r="Q1237" s="242"/>
      <c r="S1237" s="235" t="s">
        <v>12</v>
      </c>
      <c r="T1237" s="236"/>
      <c r="U1237" s="237" t="s">
        <v>13</v>
      </c>
      <c r="V1237" s="238"/>
      <c r="X1237" s="235" t="s">
        <v>16</v>
      </c>
      <c r="Y1237" s="236"/>
      <c r="Z1237" s="237" t="s">
        <v>17</v>
      </c>
      <c r="AA1237" s="238"/>
      <c r="AB1237" s="4"/>
      <c r="AC1237" s="37" t="s">
        <v>71</v>
      </c>
      <c r="AE1237" s="217" t="s">
        <v>72</v>
      </c>
      <c r="AF1237" s="9"/>
      <c r="AG1237" s="29"/>
      <c r="AH1237" s="29"/>
      <c r="AI1237" s="29"/>
      <c r="AJ1237" s="29"/>
    </row>
    <row r="1238" spans="2:36" ht="18.649999999999999" customHeight="1" thickTop="1" thickBot="1">
      <c r="D1238" s="24">
        <v>0</v>
      </c>
      <c r="E1238" s="28">
        <v>0</v>
      </c>
      <c r="F1238" s="26">
        <v>1</v>
      </c>
      <c r="G1238" s="27">
        <v>0</v>
      </c>
      <c r="I1238" s="24">
        <v>0</v>
      </c>
      <c r="J1238" s="28">
        <f t="shared" ref="J1238" si="4204">IF(0=(1-$J$8*$K$8*$B1235^2),0,-1*(1-$J$8*$K$8*$B1235^2)/($B1235*$K$8))</f>
        <v>-0.31856737750822994</v>
      </c>
      <c r="K1238" s="26">
        <v>1</v>
      </c>
      <c r="L1238" s="27">
        <v>0</v>
      </c>
      <c r="N1238" s="24">
        <f t="shared" ref="N1238" si="4205">D1238*I1235+F1238*I1238-E1238*J1235-G1238*J1238</f>
        <v>0</v>
      </c>
      <c r="O1238" s="28">
        <f t="shared" ref="O1238" si="4206">(D1238*J1235+E1238*I1235+F1238*J1238+G1238*I1238)</f>
        <v>-0.31856737750822994</v>
      </c>
      <c r="P1238" s="26">
        <f t="shared" ref="P1238" si="4207">D1238*K1235+F1238*K1238-E1238*L1235-G1238*L1238</f>
        <v>1</v>
      </c>
      <c r="Q1238" s="27">
        <f t="shared" ref="Q1238" si="4208">(D1238*L1235+E1238*K1235+F1238*L1238+G1238*K1238)</f>
        <v>0</v>
      </c>
      <c r="S1238" s="24">
        <v>0</v>
      </c>
      <c r="T1238" s="28">
        <v>0</v>
      </c>
      <c r="U1238" s="26">
        <v>1</v>
      </c>
      <c r="V1238" s="27">
        <v>0</v>
      </c>
      <c r="X1238" s="24">
        <f t="shared" ref="X1238" si="4209">N1238*S1235+P1238*S1238-O1238*T1235-Q1238*T1238</f>
        <v>0</v>
      </c>
      <c r="Y1238" s="28">
        <f t="shared" ref="Y1238" si="4210">(N1238*T1235+O1238*S1235+P1238*T1238+Q1238*S1238)</f>
        <v>-0.31856737750822994</v>
      </c>
      <c r="Z1238" s="26">
        <f t="shared" ref="Z1238" si="4211">N1238*U1235+P1238*U1238-O1238*V1235-Q1238*V1238</f>
        <v>-1.2179044679285251</v>
      </c>
      <c r="AA1238" s="27">
        <f t="shared" ref="AA1238" si="4212">(N1238*V1235+O1238*U1235+P1238*V1238+Q1238*U1238)</f>
        <v>0</v>
      </c>
      <c r="AB1238" s="8"/>
      <c r="AC1238" s="39">
        <f t="shared" ref="AC1238" si="4213">(180/PI())*ATAN(-1*(($X$8*Y1235+AA1235+$X$8*Y1238+AA1238)/($X$8*X1235+Z1235+$X$8*X1238+Z1238)))</f>
        <v>26.198924321367571</v>
      </c>
      <c r="AE1238" s="218">
        <f t="shared" ref="AE1238" si="4214">20*LOG(((($X$8*X1235+Z1235-$X$8*Y1238-Z1238)^2+($X$8*Y1235+AA1235-$X$8*Y1238-AA1238)^2)/(($X$8*X1235+Z1235+$X$8*X1238+Z1238)^2+($X$8*Y1235+AA1235+$X$8*Y1238+AA1238)^2))^0.5)</f>
        <v>-3.2697924961139591</v>
      </c>
      <c r="AF1238" s="9"/>
      <c r="AG1238" s="29"/>
      <c r="AH1238" s="29"/>
      <c r="AI1238" s="29"/>
      <c r="AJ1238" s="29"/>
    </row>
    <row r="1239" spans="2:36" ht="18.649999999999999" customHeight="1">
      <c r="AE1239" s="33"/>
    </row>
    <row r="1240" spans="2:36" ht="18.649999999999999" customHeight="1" thickBot="1">
      <c r="E1240" s="21" t="s">
        <v>0</v>
      </c>
      <c r="J1240" s="21" t="s">
        <v>1</v>
      </c>
      <c r="O1240" s="21" t="s">
        <v>2</v>
      </c>
      <c r="T1240" s="21" t="s">
        <v>3</v>
      </c>
      <c r="Y1240" s="21" t="s">
        <v>4</v>
      </c>
    </row>
    <row r="1241" spans="2:36" ht="18.649999999999999" customHeight="1" thickBot="1">
      <c r="B1241" s="20"/>
      <c r="D1241" s="235" t="s">
        <v>6</v>
      </c>
      <c r="E1241" s="236"/>
      <c r="F1241" s="237" t="s">
        <v>7</v>
      </c>
      <c r="G1241" s="238"/>
      <c r="I1241" s="235" t="s">
        <v>8</v>
      </c>
      <c r="J1241" s="236"/>
      <c r="K1241" s="237" t="s">
        <v>9</v>
      </c>
      <c r="L1241" s="238"/>
      <c r="N1241" s="235" t="s">
        <v>10</v>
      </c>
      <c r="O1241" s="236"/>
      <c r="P1241" s="237" t="s">
        <v>11</v>
      </c>
      <c r="Q1241" s="238"/>
      <c r="S1241" s="235" t="s">
        <v>6</v>
      </c>
      <c r="T1241" s="236"/>
      <c r="U1241" s="237" t="s">
        <v>7</v>
      </c>
      <c r="V1241" s="238"/>
      <c r="X1241" s="235" t="s">
        <v>10</v>
      </c>
      <c r="Y1241" s="236"/>
      <c r="Z1241" s="237" t="s">
        <v>11</v>
      </c>
      <c r="AA1241" s="238"/>
      <c r="AB1241" s="4"/>
      <c r="AC1241" s="212" t="s">
        <v>70</v>
      </c>
      <c r="AE1241" s="213" t="s">
        <v>37</v>
      </c>
      <c r="AF1241" s="9"/>
      <c r="AG1241" s="29"/>
      <c r="AH1241" s="29"/>
      <c r="AI1241" s="29"/>
      <c r="AJ1241" s="29"/>
    </row>
    <row r="1242" spans="2:36" ht="18.649999999999999" customHeight="1" thickTop="1" thickBot="1">
      <c r="B1242" s="40">
        <f t="shared" ref="B1242" si="4215">B1235+$E$5</f>
        <v>0.98699999999999044</v>
      </c>
      <c r="D1242" s="24">
        <v>1</v>
      </c>
      <c r="E1242" s="25">
        <v>0</v>
      </c>
      <c r="F1242" s="26">
        <v>0</v>
      </c>
      <c r="G1242" s="27">
        <f t="shared" ref="G1242" si="4216">-1/($E$8*$B1242)</f>
        <v>-6.9585935847334692</v>
      </c>
      <c r="I1242" s="24">
        <v>1</v>
      </c>
      <c r="J1242" s="28">
        <v>0</v>
      </c>
      <c r="K1242" s="26">
        <v>0</v>
      </c>
      <c r="L1242" s="27">
        <v>0</v>
      </c>
      <c r="N1242" s="24">
        <f t="shared" ref="N1242" si="4217">D1242*I1242+F1242*I1245-E1242*J1242-G1242*J1245</f>
        <v>-1.2096402612833881</v>
      </c>
      <c r="O1242" s="28">
        <f t="shared" ref="O1242" si="4218">(D1242*J1242+E1242*I1242+F1242*J1245+G1242*I1245)</f>
        <v>0</v>
      </c>
      <c r="P1242" s="26">
        <f t="shared" ref="P1242" si="4219">D1242*K1242+F1242*K1245-E1242*L1242-G1242*L1245</f>
        <v>0</v>
      </c>
      <c r="Q1242" s="27">
        <f t="shared" ref="Q1242" si="4220">(D1242*L1242+E1242*K1242+F1242*L1245+G1242*K1245)</f>
        <v>-6.9585935847334692</v>
      </c>
      <c r="S1242" s="24">
        <v>1</v>
      </c>
      <c r="T1242" s="25">
        <v>0</v>
      </c>
      <c r="U1242" s="26">
        <v>0</v>
      </c>
      <c r="V1242" s="27">
        <f t="shared" ref="V1242" si="4221">-1/($T$8*$B1242)</f>
        <v>-6.9585935847334692</v>
      </c>
      <c r="X1242" s="24">
        <f t="shared" ref="X1242" si="4222">N1242*S1242+P1242*S1245-O1242*T1242-Q1242*T1245</f>
        <v>-1.2096402612833881</v>
      </c>
      <c r="Y1242" s="28">
        <f t="shared" ref="Y1242" si="4223">(N1242*T1242+O1242*S1242+P1242*T1245+Q1242*S1245)</f>
        <v>0</v>
      </c>
      <c r="Z1242" s="26">
        <f t="shared" ref="Z1242" si="4224">N1242*U1242+P1242*U1245-O1242*V1242-Q1242*V1245</f>
        <v>0</v>
      </c>
      <c r="AA1242" s="27">
        <f t="shared" ref="AA1242" si="4225">(N1242*V1242+O1242*U1242+P1242*V1245+Q1242*U1245)</f>
        <v>1.4588013772684327</v>
      </c>
      <c r="AB1242" s="8"/>
      <c r="AC1242" s="214">
        <f t="shared" ref="AC1242" si="4226">20*LOG((2*$X$8)/(($X$8*X1242+Z1242+$Z$8*X1245+Z1245)^2+($X$8*Y1242+AA1242+$X$8*Y1245+AA1245)^2)^0.5)</f>
        <v>-2.5257350074331226</v>
      </c>
      <c r="AE1242" s="215">
        <f t="shared" ref="AE1242" si="4227">((X1242^2+Y1242^2)/(X1245^2+Y1245^2))^0.5</f>
        <v>3.8093960856383782</v>
      </c>
      <c r="AF1242" s="9"/>
      <c r="AG1242" s="29"/>
      <c r="AH1242" s="29"/>
      <c r="AI1242" s="29"/>
      <c r="AJ1242" s="29"/>
    </row>
    <row r="1243" spans="2:36" ht="18.649999999999999" customHeight="1" thickBot="1">
      <c r="D1243" s="30"/>
      <c r="G1243" s="31"/>
      <c r="I1243" s="30"/>
      <c r="K1243" s="239" t="s">
        <v>15</v>
      </c>
      <c r="L1243" s="240"/>
      <c r="N1243" s="30"/>
      <c r="P1243" s="239" t="s">
        <v>17</v>
      </c>
      <c r="Q1243" s="240"/>
      <c r="S1243" s="30"/>
      <c r="V1243" s="31"/>
      <c r="X1243" s="30"/>
      <c r="AA1243" s="31"/>
      <c r="AE1243" s="216"/>
      <c r="AF1243" s="9"/>
      <c r="AG1243" s="29"/>
      <c r="AH1243" s="29"/>
      <c r="AI1243" s="29"/>
      <c r="AJ1243" s="29"/>
    </row>
    <row r="1244" spans="2:36" ht="18.649999999999999" customHeight="1" thickBot="1">
      <c r="D1244" s="235" t="s">
        <v>12</v>
      </c>
      <c r="E1244" s="236"/>
      <c r="F1244" s="237" t="s">
        <v>13</v>
      </c>
      <c r="G1244" s="238"/>
      <c r="I1244" s="235" t="s">
        <v>14</v>
      </c>
      <c r="J1244" s="236"/>
      <c r="K1244" s="241"/>
      <c r="L1244" s="242"/>
      <c r="N1244" s="235" t="s">
        <v>16</v>
      </c>
      <c r="O1244" s="236"/>
      <c r="P1244" s="241"/>
      <c r="Q1244" s="242"/>
      <c r="S1244" s="235" t="s">
        <v>12</v>
      </c>
      <c r="T1244" s="236"/>
      <c r="U1244" s="237" t="s">
        <v>13</v>
      </c>
      <c r="V1244" s="238"/>
      <c r="X1244" s="235" t="s">
        <v>16</v>
      </c>
      <c r="Y1244" s="236"/>
      <c r="Z1244" s="237" t="s">
        <v>17</v>
      </c>
      <c r="AA1244" s="238"/>
      <c r="AB1244" s="4"/>
      <c r="AC1244" s="37" t="s">
        <v>71</v>
      </c>
      <c r="AE1244" s="217" t="s">
        <v>72</v>
      </c>
      <c r="AF1244" s="9"/>
      <c r="AG1244" s="29"/>
      <c r="AH1244" s="29"/>
      <c r="AI1244" s="29"/>
      <c r="AJ1244" s="29"/>
    </row>
    <row r="1245" spans="2:36" ht="18.649999999999999" customHeight="1" thickTop="1" thickBot="1">
      <c r="D1245" s="24">
        <v>0</v>
      </c>
      <c r="E1245" s="28">
        <v>0</v>
      </c>
      <c r="F1245" s="26">
        <v>1</v>
      </c>
      <c r="G1245" s="27">
        <v>0</v>
      </c>
      <c r="I1245" s="24">
        <v>0</v>
      </c>
      <c r="J1245" s="28">
        <f t="shared" ref="J1245" si="4228">IF(0=(1-$J$8*$K$8*$B1242^2),0,-1*(1-$J$8*$K$8*$B1242^2)/($B1242*$K$8))</f>
        <v>-0.31754121495630105</v>
      </c>
      <c r="K1245" s="26">
        <v>1</v>
      </c>
      <c r="L1245" s="27">
        <v>0</v>
      </c>
      <c r="N1245" s="24">
        <f t="shared" ref="N1245" si="4229">D1245*I1242+F1245*I1245-E1245*J1242-G1245*J1245</f>
        <v>0</v>
      </c>
      <c r="O1245" s="28">
        <f t="shared" ref="O1245" si="4230">(D1245*J1242+E1245*I1242+F1245*J1245+G1245*I1245)</f>
        <v>-0.31754121495630105</v>
      </c>
      <c r="P1245" s="26">
        <f t="shared" ref="P1245" si="4231">D1245*K1242+F1245*K1245-E1245*L1242-G1245*L1245</f>
        <v>1</v>
      </c>
      <c r="Q1245" s="27">
        <f t="shared" ref="Q1245" si="4232">(D1245*L1242+E1245*K1242+F1245*L1245+G1245*K1245)</f>
        <v>0</v>
      </c>
      <c r="S1245" s="24">
        <v>0</v>
      </c>
      <c r="T1245" s="28">
        <v>0</v>
      </c>
      <c r="U1245" s="26">
        <v>1</v>
      </c>
      <c r="V1245" s="27">
        <v>0</v>
      </c>
      <c r="X1245" s="24">
        <f t="shared" ref="X1245" si="4233">N1245*S1242+P1245*S1245-O1245*T1242-Q1245*T1245</f>
        <v>0</v>
      </c>
      <c r="Y1245" s="28">
        <f t="shared" ref="Y1245" si="4234">(N1245*T1242+O1245*S1242+P1245*T1245+Q1245*S1245)</f>
        <v>-0.31754121495630105</v>
      </c>
      <c r="Z1245" s="26">
        <f t="shared" ref="Z1245" si="4235">N1245*U1242+P1245*U1245-O1245*V1242-Q1245*V1245</f>
        <v>-1.2096402612833881</v>
      </c>
      <c r="AA1245" s="27">
        <f t="shared" ref="AA1245" si="4236">(N1245*V1242+O1245*U1242+P1245*V1245+Q1245*U1245)</f>
        <v>0</v>
      </c>
      <c r="AB1245" s="8"/>
      <c r="AC1245" s="39">
        <f t="shared" ref="AC1245" si="4237">(180/PI())*ATAN(-1*(($X$8*Y1242+AA1242+$X$8*Y1245+AA1245)/($X$8*X1242+Z1242+$X$8*X1245+Z1245)))</f>
        <v>25.25490892764001</v>
      </c>
      <c r="AE1245" s="218">
        <f t="shared" ref="AE1245" si="4238">20*LOG(((($X$8*X1242+Z1242-$X$8*Y1245-Z1245)^2+($X$8*Y1242+AA1242-$X$8*Y1245-AA1245)^2)/(($X$8*X1242+Z1242+$X$8*X1245+Z1245)^2+($X$8*Y1242+AA1242+$X$8*Y1245+AA1245)^2))^0.5)</f>
        <v>-3.4191902865152644</v>
      </c>
      <c r="AF1245" s="9"/>
      <c r="AG1245" s="29"/>
      <c r="AH1245" s="29"/>
      <c r="AI1245" s="29"/>
      <c r="AJ1245" s="29"/>
    </row>
    <row r="1246" spans="2:36" ht="18.649999999999999" customHeight="1">
      <c r="AE1246" s="33"/>
    </row>
    <row r="1247" spans="2:36" ht="18.649999999999999" customHeight="1" thickBot="1">
      <c r="E1247" s="21" t="s">
        <v>0</v>
      </c>
      <c r="J1247" s="21" t="s">
        <v>1</v>
      </c>
      <c r="O1247" s="21" t="s">
        <v>2</v>
      </c>
      <c r="T1247" s="21" t="s">
        <v>3</v>
      </c>
      <c r="Y1247" s="21" t="s">
        <v>4</v>
      </c>
    </row>
    <row r="1248" spans="2:36" ht="18.649999999999999" customHeight="1" thickBot="1">
      <c r="B1248" s="20"/>
      <c r="D1248" s="235" t="s">
        <v>6</v>
      </c>
      <c r="E1248" s="236"/>
      <c r="F1248" s="237" t="s">
        <v>7</v>
      </c>
      <c r="G1248" s="238"/>
      <c r="I1248" s="235" t="s">
        <v>8</v>
      </c>
      <c r="J1248" s="236"/>
      <c r="K1248" s="237" t="s">
        <v>9</v>
      </c>
      <c r="L1248" s="238"/>
      <c r="N1248" s="235" t="s">
        <v>10</v>
      </c>
      <c r="O1248" s="236"/>
      <c r="P1248" s="237" t="s">
        <v>11</v>
      </c>
      <c r="Q1248" s="238"/>
      <c r="S1248" s="235" t="s">
        <v>6</v>
      </c>
      <c r="T1248" s="236"/>
      <c r="U1248" s="237" t="s">
        <v>7</v>
      </c>
      <c r="V1248" s="238"/>
      <c r="X1248" s="235" t="s">
        <v>10</v>
      </c>
      <c r="Y1248" s="236"/>
      <c r="Z1248" s="237" t="s">
        <v>11</v>
      </c>
      <c r="AA1248" s="238"/>
      <c r="AB1248" s="4"/>
      <c r="AC1248" s="212" t="s">
        <v>70</v>
      </c>
      <c r="AE1248" s="213" t="s">
        <v>37</v>
      </c>
      <c r="AF1248" s="9"/>
      <c r="AG1248" s="29"/>
      <c r="AH1248" s="29"/>
      <c r="AI1248" s="29"/>
      <c r="AJ1248" s="29"/>
    </row>
    <row r="1249" spans="2:36" ht="18.649999999999999" customHeight="1" thickTop="1" thickBot="1">
      <c r="B1249" s="40">
        <f t="shared" ref="B1249" si="4239">B1242+$E$5</f>
        <v>0.98749999999999039</v>
      </c>
      <c r="D1249" s="24">
        <v>1</v>
      </c>
      <c r="E1249" s="25">
        <v>0</v>
      </c>
      <c r="F1249" s="26">
        <v>0</v>
      </c>
      <c r="G1249" s="27">
        <f t="shared" ref="G1249" si="4240">-1/($E$8*$B1249)</f>
        <v>-6.9550702462095542</v>
      </c>
      <c r="I1249" s="24">
        <v>1</v>
      </c>
      <c r="J1249" s="28">
        <v>0</v>
      </c>
      <c r="K1249" s="26">
        <v>0</v>
      </c>
      <c r="L1249" s="27">
        <v>0</v>
      </c>
      <c r="N1249" s="24">
        <f t="shared" ref="N1249" si="4241">D1249*I1249+F1249*I1252-E1249*J1249-G1249*J1252</f>
        <v>-1.2013886046852327</v>
      </c>
      <c r="O1249" s="28">
        <f t="shared" ref="O1249" si="4242">(D1249*J1249+E1249*I1249+F1249*J1252+G1249*I1252)</f>
        <v>0</v>
      </c>
      <c r="P1249" s="26">
        <f t="shared" ref="P1249" si="4243">D1249*K1249+F1249*K1252-E1249*L1249-G1249*L1252</f>
        <v>0</v>
      </c>
      <c r="Q1249" s="27">
        <f t="shared" ref="Q1249" si="4244">(D1249*L1249+E1249*K1249+F1249*L1252+G1249*K1252)</f>
        <v>-6.9550702462095542</v>
      </c>
      <c r="S1249" s="24">
        <v>1</v>
      </c>
      <c r="T1249" s="25">
        <v>0</v>
      </c>
      <c r="U1249" s="26">
        <v>0</v>
      </c>
      <c r="V1249" s="27">
        <f t="shared" ref="V1249" si="4245">-1/($T$8*$B1249)</f>
        <v>-6.9550702462095542</v>
      </c>
      <c r="X1249" s="24">
        <f t="shared" ref="X1249" si="4246">N1249*S1249+P1249*S1252-O1249*T1249-Q1249*T1252</f>
        <v>-1.2013886046852327</v>
      </c>
      <c r="Y1249" s="28">
        <f t="shared" ref="Y1249" si="4247">(N1249*T1249+O1249*S1249+P1249*T1252+Q1249*S1252)</f>
        <v>0</v>
      </c>
      <c r="Z1249" s="26">
        <f t="shared" ref="Z1249" si="4248">N1249*U1249+P1249*U1252-O1249*V1249-Q1249*V1252</f>
        <v>0</v>
      </c>
      <c r="AA1249" s="27">
        <f t="shared" ref="AA1249" si="4249">(N1249*V1249+O1249*U1249+P1249*V1252+Q1249*U1252)</f>
        <v>1.4006718923719204</v>
      </c>
      <c r="AB1249" s="8"/>
      <c r="AC1249" s="214">
        <f t="shared" ref="AC1249" si="4250">20*LOG((2*$X$8)/(($X$8*X1249+Z1249+$Z$8*X1252+Z1252)^2+($X$8*Y1249+AA1249+$X$8*Y1252+AA1252)^2)^0.5)</f>
        <v>-2.3984563747182155</v>
      </c>
      <c r="AE1249" s="215">
        <f t="shared" ref="AE1249" si="4251">((X1249^2+Y1249^2)/(X1252^2+Y1252^2))^0.5</f>
        <v>3.7956688432010059</v>
      </c>
      <c r="AF1249" s="9"/>
      <c r="AG1249" s="29"/>
      <c r="AH1249" s="29"/>
      <c r="AI1249" s="29"/>
      <c r="AJ1249" s="29"/>
    </row>
    <row r="1250" spans="2:36" ht="18.649999999999999" customHeight="1" thickBot="1">
      <c r="D1250" s="30"/>
      <c r="G1250" s="31"/>
      <c r="I1250" s="30"/>
      <c r="K1250" s="239" t="s">
        <v>15</v>
      </c>
      <c r="L1250" s="240"/>
      <c r="N1250" s="30"/>
      <c r="P1250" s="239" t="s">
        <v>17</v>
      </c>
      <c r="Q1250" s="240"/>
      <c r="S1250" s="30"/>
      <c r="V1250" s="31"/>
      <c r="X1250" s="30"/>
      <c r="AA1250" s="31"/>
      <c r="AE1250" s="216"/>
      <c r="AF1250" s="9"/>
      <c r="AG1250" s="29"/>
      <c r="AH1250" s="29"/>
      <c r="AI1250" s="29"/>
      <c r="AJ1250" s="29"/>
    </row>
    <row r="1251" spans="2:36" ht="18.649999999999999" customHeight="1" thickBot="1">
      <c r="D1251" s="235" t="s">
        <v>12</v>
      </c>
      <c r="E1251" s="236"/>
      <c r="F1251" s="237" t="s">
        <v>13</v>
      </c>
      <c r="G1251" s="238"/>
      <c r="I1251" s="235" t="s">
        <v>14</v>
      </c>
      <c r="J1251" s="236"/>
      <c r="K1251" s="241"/>
      <c r="L1251" s="242"/>
      <c r="N1251" s="235" t="s">
        <v>16</v>
      </c>
      <c r="O1251" s="236"/>
      <c r="P1251" s="241"/>
      <c r="Q1251" s="242"/>
      <c r="S1251" s="235" t="s">
        <v>12</v>
      </c>
      <c r="T1251" s="236"/>
      <c r="U1251" s="237" t="s">
        <v>13</v>
      </c>
      <c r="V1251" s="238"/>
      <c r="X1251" s="235" t="s">
        <v>16</v>
      </c>
      <c r="Y1251" s="236"/>
      <c r="Z1251" s="237" t="s">
        <v>17</v>
      </c>
      <c r="AA1251" s="238"/>
      <c r="AB1251" s="4"/>
      <c r="AC1251" s="37" t="s">
        <v>71</v>
      </c>
      <c r="AE1251" s="217" t="s">
        <v>72</v>
      </c>
      <c r="AF1251" s="9"/>
      <c r="AG1251" s="29"/>
      <c r="AH1251" s="29"/>
      <c r="AI1251" s="29"/>
      <c r="AJ1251" s="29"/>
    </row>
    <row r="1252" spans="2:36" ht="18.649999999999999" customHeight="1" thickTop="1" thickBot="1">
      <c r="D1252" s="24">
        <v>0</v>
      </c>
      <c r="E1252" s="28">
        <v>0</v>
      </c>
      <c r="F1252" s="26">
        <v>1</v>
      </c>
      <c r="G1252" s="27">
        <v>0</v>
      </c>
      <c r="I1252" s="24">
        <v>0</v>
      </c>
      <c r="J1252" s="28">
        <f t="shared" ref="J1252" si="4252">IF(0=(1-$J$8*$K$8*$B1249^2),0,-1*(1-$J$8*$K$8*$B1249^2)/($B1249*$K$8))</f>
        <v>-0.31651565358163969</v>
      </c>
      <c r="K1252" s="26">
        <v>1</v>
      </c>
      <c r="L1252" s="27">
        <v>0</v>
      </c>
      <c r="N1252" s="24">
        <f t="shared" ref="N1252" si="4253">D1252*I1249+F1252*I1252-E1252*J1249-G1252*J1252</f>
        <v>0</v>
      </c>
      <c r="O1252" s="28">
        <f t="shared" ref="O1252" si="4254">(D1252*J1249+E1252*I1249+F1252*J1252+G1252*I1252)</f>
        <v>-0.31651565358163969</v>
      </c>
      <c r="P1252" s="26">
        <f t="shared" ref="P1252" si="4255">D1252*K1249+F1252*K1252-E1252*L1249-G1252*L1252</f>
        <v>1</v>
      </c>
      <c r="Q1252" s="27">
        <f t="shared" ref="Q1252" si="4256">(D1252*L1249+E1252*K1249+F1252*L1252+G1252*K1252)</f>
        <v>0</v>
      </c>
      <c r="S1252" s="24">
        <v>0</v>
      </c>
      <c r="T1252" s="28">
        <v>0</v>
      </c>
      <c r="U1252" s="26">
        <v>1</v>
      </c>
      <c r="V1252" s="27">
        <v>0</v>
      </c>
      <c r="X1252" s="24">
        <f t="shared" ref="X1252" si="4257">N1252*S1249+P1252*S1252-O1252*T1249-Q1252*T1252</f>
        <v>0</v>
      </c>
      <c r="Y1252" s="28">
        <f t="shared" ref="Y1252" si="4258">(N1252*T1249+O1252*S1249+P1252*T1252+Q1252*S1252)</f>
        <v>-0.31651565358163969</v>
      </c>
      <c r="Z1252" s="26">
        <f t="shared" ref="Z1252" si="4259">N1252*U1249+P1252*U1252-O1252*V1249-Q1252*V1252</f>
        <v>-1.2013886046852327</v>
      </c>
      <c r="AA1252" s="27">
        <f t="shared" ref="AA1252" si="4260">(N1252*V1249+O1252*U1249+P1252*V1252+Q1252*U1252)</f>
        <v>0</v>
      </c>
      <c r="AB1252" s="8"/>
      <c r="AC1252" s="39">
        <f t="shared" ref="AC1252" si="4261">(180/PI())*ATAN(-1*(($X$8*Y1249+AA1249+$X$8*Y1252+AA1252)/($X$8*X1249+Z1249+$X$8*X1252+Z1252)))</f>
        <v>24.285355183962988</v>
      </c>
      <c r="AE1252" s="218">
        <f t="shared" ref="AE1252" si="4262">20*LOG(((($X$8*X1249+Z1249-$X$8*Y1252-Z1252)^2+($X$8*Y1249+AA1249-$X$8*Y1252-AA1252)^2)/(($X$8*X1249+Z1249+$X$8*X1252+Z1252)^2+($X$8*Y1249+AA1249+$X$8*Y1252+AA1252)^2))^0.5)</f>
        <v>-3.5776027953571488</v>
      </c>
      <c r="AF1252" s="9"/>
      <c r="AG1252" s="29"/>
      <c r="AH1252" s="29"/>
      <c r="AI1252" s="29"/>
      <c r="AJ1252" s="29"/>
    </row>
    <row r="1253" spans="2:36" ht="18.649999999999999" customHeight="1">
      <c r="AE1253" s="33"/>
    </row>
    <row r="1254" spans="2:36" ht="18.649999999999999" customHeight="1" thickBot="1">
      <c r="E1254" s="21" t="s">
        <v>0</v>
      </c>
      <c r="J1254" s="21" t="s">
        <v>1</v>
      </c>
      <c r="O1254" s="21" t="s">
        <v>2</v>
      </c>
      <c r="T1254" s="21" t="s">
        <v>3</v>
      </c>
      <c r="Y1254" s="21" t="s">
        <v>4</v>
      </c>
    </row>
    <row r="1255" spans="2:36" ht="18.649999999999999" customHeight="1" thickBot="1">
      <c r="B1255" s="20"/>
      <c r="D1255" s="235" t="s">
        <v>6</v>
      </c>
      <c r="E1255" s="236"/>
      <c r="F1255" s="237" t="s">
        <v>7</v>
      </c>
      <c r="G1255" s="238"/>
      <c r="I1255" s="235" t="s">
        <v>8</v>
      </c>
      <c r="J1255" s="236"/>
      <c r="K1255" s="237" t="s">
        <v>9</v>
      </c>
      <c r="L1255" s="238"/>
      <c r="N1255" s="235" t="s">
        <v>10</v>
      </c>
      <c r="O1255" s="236"/>
      <c r="P1255" s="237" t="s">
        <v>11</v>
      </c>
      <c r="Q1255" s="238"/>
      <c r="S1255" s="235" t="s">
        <v>6</v>
      </c>
      <c r="T1255" s="236"/>
      <c r="U1255" s="237" t="s">
        <v>7</v>
      </c>
      <c r="V1255" s="238"/>
      <c r="X1255" s="235" t="s">
        <v>10</v>
      </c>
      <c r="Y1255" s="236"/>
      <c r="Z1255" s="237" t="s">
        <v>11</v>
      </c>
      <c r="AA1255" s="238"/>
      <c r="AB1255" s="4"/>
      <c r="AC1255" s="212" t="s">
        <v>70</v>
      </c>
      <c r="AE1255" s="213" t="s">
        <v>37</v>
      </c>
      <c r="AF1255" s="9"/>
      <c r="AG1255" s="29"/>
      <c r="AH1255" s="29"/>
      <c r="AI1255" s="29"/>
      <c r="AJ1255" s="29"/>
    </row>
    <row r="1256" spans="2:36" ht="18.649999999999999" customHeight="1" thickTop="1" thickBot="1">
      <c r="B1256" s="40">
        <f t="shared" ref="B1256" si="4263">B1249+$E$5</f>
        <v>0.98799999999999033</v>
      </c>
      <c r="D1256" s="24">
        <v>1</v>
      </c>
      <c r="E1256" s="25">
        <v>0</v>
      </c>
      <c r="F1256" s="26">
        <v>0</v>
      </c>
      <c r="G1256" s="27">
        <f t="shared" ref="G1256" si="4264">-1/($E$8*$B1256)</f>
        <v>-6.9515504738177487</v>
      </c>
      <c r="I1256" s="24">
        <v>1</v>
      </c>
      <c r="J1256" s="28">
        <v>0</v>
      </c>
      <c r="K1256" s="26">
        <v>0</v>
      </c>
      <c r="L1256" s="27">
        <v>0</v>
      </c>
      <c r="N1256" s="24">
        <f t="shared" ref="N1256" si="4265">D1256*I1256+F1256*I1259-E1256*J1256-G1256*J1259</f>
        <v>-1.193149472735537</v>
      </c>
      <c r="O1256" s="28">
        <f t="shared" ref="O1256" si="4266">(D1256*J1256+E1256*I1256+F1256*J1259+G1256*I1259)</f>
        <v>0</v>
      </c>
      <c r="P1256" s="26">
        <f t="shared" ref="P1256" si="4267">D1256*K1256+F1256*K1259-E1256*L1256-G1256*L1259</f>
        <v>0</v>
      </c>
      <c r="Q1256" s="27">
        <f t="shared" ref="Q1256" si="4268">(D1256*L1256+E1256*K1256+F1256*L1259+G1256*K1259)</f>
        <v>-6.9515504738177487</v>
      </c>
      <c r="S1256" s="24">
        <v>1</v>
      </c>
      <c r="T1256" s="25">
        <v>0</v>
      </c>
      <c r="U1256" s="26">
        <v>0</v>
      </c>
      <c r="V1256" s="27">
        <f t="shared" ref="V1256" si="4269">-1/($T$8*$B1256)</f>
        <v>-6.9515504738177487</v>
      </c>
      <c r="X1256" s="24">
        <f t="shared" ref="X1256" si="4270">N1256*S1256+P1256*S1259-O1256*T1256-Q1256*T1259</f>
        <v>-1.193149472735537</v>
      </c>
      <c r="Y1256" s="28">
        <f t="shared" ref="Y1256" si="4271">(N1256*T1256+O1256*S1256+P1256*T1259+Q1256*S1259)</f>
        <v>0</v>
      </c>
      <c r="Z1256" s="26">
        <f t="shared" ref="Z1256" si="4272">N1256*U1256+P1256*U1259-O1256*V1256-Q1256*V1259</f>
        <v>0</v>
      </c>
      <c r="AA1256" s="27">
        <f t="shared" ref="AA1256" si="4273">(N1256*V1256+O1256*U1256+P1256*V1259+Q1256*U1259)</f>
        <v>1.3426883087123702</v>
      </c>
      <c r="AB1256" s="8"/>
      <c r="AC1256" s="214">
        <f t="shared" ref="AC1256" si="4274">20*LOG((2*$X$8)/(($X$8*X1256+Z1256+$Z$8*X1259+Z1259)^2+($X$8*Y1256+AA1256+$X$8*Y1259+AA1259)^2)^0.5)</f>
        <v>-2.2721531658609431</v>
      </c>
      <c r="AE1256" s="215">
        <f t="shared" ref="AE1256" si="4275">((X1256^2+Y1256^2)/(X1259^2+Y1259^2))^0.5</f>
        <v>3.7818848581189646</v>
      </c>
      <c r="AF1256" s="9"/>
      <c r="AG1256" s="29"/>
      <c r="AH1256" s="29"/>
      <c r="AI1256" s="29"/>
      <c r="AJ1256" s="29"/>
    </row>
    <row r="1257" spans="2:36" ht="18.649999999999999" customHeight="1" thickBot="1">
      <c r="D1257" s="30"/>
      <c r="G1257" s="31"/>
      <c r="I1257" s="30"/>
      <c r="K1257" s="239" t="s">
        <v>15</v>
      </c>
      <c r="L1257" s="240"/>
      <c r="N1257" s="30"/>
      <c r="P1257" s="239" t="s">
        <v>17</v>
      </c>
      <c r="Q1257" s="240"/>
      <c r="S1257" s="30"/>
      <c r="V1257" s="31"/>
      <c r="X1257" s="30"/>
      <c r="AA1257" s="31"/>
      <c r="AE1257" s="216"/>
      <c r="AF1257" s="9"/>
      <c r="AG1257" s="29"/>
      <c r="AH1257" s="29"/>
      <c r="AI1257" s="29"/>
      <c r="AJ1257" s="29"/>
    </row>
    <row r="1258" spans="2:36" ht="18.649999999999999" customHeight="1" thickBot="1">
      <c r="D1258" s="235" t="s">
        <v>12</v>
      </c>
      <c r="E1258" s="236"/>
      <c r="F1258" s="237" t="s">
        <v>13</v>
      </c>
      <c r="G1258" s="238"/>
      <c r="I1258" s="235" t="s">
        <v>14</v>
      </c>
      <c r="J1258" s="236"/>
      <c r="K1258" s="241"/>
      <c r="L1258" s="242"/>
      <c r="N1258" s="235" t="s">
        <v>16</v>
      </c>
      <c r="O1258" s="236"/>
      <c r="P1258" s="241"/>
      <c r="Q1258" s="242"/>
      <c r="S1258" s="235" t="s">
        <v>12</v>
      </c>
      <c r="T1258" s="236"/>
      <c r="U1258" s="237" t="s">
        <v>13</v>
      </c>
      <c r="V1258" s="238"/>
      <c r="X1258" s="235" t="s">
        <v>16</v>
      </c>
      <c r="Y1258" s="236"/>
      <c r="Z1258" s="237" t="s">
        <v>17</v>
      </c>
      <c r="AA1258" s="238"/>
      <c r="AB1258" s="4"/>
      <c r="AC1258" s="37" t="s">
        <v>71</v>
      </c>
      <c r="AE1258" s="217" t="s">
        <v>72</v>
      </c>
      <c r="AF1258" s="9"/>
      <c r="AG1258" s="29"/>
      <c r="AH1258" s="29"/>
      <c r="AI1258" s="29"/>
      <c r="AJ1258" s="29"/>
    </row>
    <row r="1259" spans="2:36" ht="18.649999999999999" customHeight="1" thickTop="1" thickBot="1">
      <c r="D1259" s="24">
        <v>0</v>
      </c>
      <c r="E1259" s="28">
        <v>0</v>
      </c>
      <c r="F1259" s="26">
        <v>1</v>
      </c>
      <c r="G1259" s="27">
        <v>0</v>
      </c>
      <c r="I1259" s="24">
        <v>0</v>
      </c>
      <c r="J1259" s="28">
        <f t="shared" ref="J1259" si="4276">IF(0=(1-$J$8*$K$8*$B1256^2),0,-1*(1-$J$8*$K$8*$B1256^2)/($B1256*$K$8))</f>
        <v>-0.31549069247152756</v>
      </c>
      <c r="K1259" s="26">
        <v>1</v>
      </c>
      <c r="L1259" s="27">
        <v>0</v>
      </c>
      <c r="N1259" s="24">
        <f t="shared" ref="N1259" si="4277">D1259*I1256+F1259*I1259-E1259*J1256-G1259*J1259</f>
        <v>0</v>
      </c>
      <c r="O1259" s="28">
        <f t="shared" ref="O1259" si="4278">(D1259*J1256+E1259*I1256+F1259*J1259+G1259*I1259)</f>
        <v>-0.31549069247152756</v>
      </c>
      <c r="P1259" s="26">
        <f t="shared" ref="P1259" si="4279">D1259*K1256+F1259*K1259-E1259*L1256-G1259*L1259</f>
        <v>1</v>
      </c>
      <c r="Q1259" s="27">
        <f t="shared" ref="Q1259" si="4280">(D1259*L1256+E1259*K1256+F1259*L1259+G1259*K1259)</f>
        <v>0</v>
      </c>
      <c r="S1259" s="24">
        <v>0</v>
      </c>
      <c r="T1259" s="28">
        <v>0</v>
      </c>
      <c r="U1259" s="26">
        <v>1</v>
      </c>
      <c r="V1259" s="27">
        <v>0</v>
      </c>
      <c r="X1259" s="24">
        <f t="shared" ref="X1259" si="4281">N1259*S1256+P1259*S1259-O1259*T1256-Q1259*T1259</f>
        <v>0</v>
      </c>
      <c r="Y1259" s="28">
        <f t="shared" ref="Y1259" si="4282">(N1259*T1256+O1259*S1256+P1259*T1259+Q1259*S1259)</f>
        <v>-0.31549069247152756</v>
      </c>
      <c r="Z1259" s="26">
        <f t="shared" ref="Z1259" si="4283">N1259*U1256+P1259*U1259-O1259*V1256-Q1259*V1259</f>
        <v>-1.193149472735537</v>
      </c>
      <c r="AA1259" s="27">
        <f t="shared" ref="AA1259" si="4284">(N1259*V1256+O1259*U1256+P1259*V1259+Q1259*U1259)</f>
        <v>0</v>
      </c>
      <c r="AB1259" s="8"/>
      <c r="AC1259" s="39">
        <f t="shared" ref="AC1259" si="4285">(180/PI())*ATAN(-1*(($X$8*Y1256+AA1256+$X$8*Y1259+AA1259)/($X$8*X1256+Z1256+$X$8*X1259+Z1259)))</f>
        <v>23.289769600648654</v>
      </c>
      <c r="AE1259" s="218">
        <f t="shared" ref="AE1259" si="4286">20*LOG(((($X$8*X1256+Z1256-$X$8*Y1259-Z1259)^2+($X$8*Y1256+AA1256-$X$8*Y1259-AA1259)^2)/(($X$8*X1256+Z1256+$X$8*X1259+Z1259)^2+($X$8*Y1256+AA1256+$X$8*Y1259+AA1259)^2))^0.5)</f>
        <v>-3.7456883815500945</v>
      </c>
      <c r="AF1259" s="9"/>
      <c r="AG1259" s="29"/>
      <c r="AH1259" s="29"/>
      <c r="AI1259" s="29"/>
      <c r="AJ1259" s="29"/>
    </row>
    <row r="1260" spans="2:36" ht="18.649999999999999" customHeight="1">
      <c r="AE1260" s="33"/>
    </row>
    <row r="1261" spans="2:36" ht="18.649999999999999" customHeight="1" thickBot="1">
      <c r="E1261" s="21" t="s">
        <v>0</v>
      </c>
      <c r="J1261" s="21" t="s">
        <v>1</v>
      </c>
      <c r="O1261" s="21" t="s">
        <v>2</v>
      </c>
      <c r="T1261" s="21" t="s">
        <v>3</v>
      </c>
      <c r="Y1261" s="21" t="s">
        <v>4</v>
      </c>
    </row>
    <row r="1262" spans="2:36" ht="18.649999999999999" customHeight="1" thickBot="1">
      <c r="B1262" s="20"/>
      <c r="D1262" s="235" t="s">
        <v>6</v>
      </c>
      <c r="E1262" s="236"/>
      <c r="F1262" s="237" t="s">
        <v>7</v>
      </c>
      <c r="G1262" s="238"/>
      <c r="I1262" s="235" t="s">
        <v>8</v>
      </c>
      <c r="J1262" s="236"/>
      <c r="K1262" s="237" t="s">
        <v>9</v>
      </c>
      <c r="L1262" s="238"/>
      <c r="N1262" s="235" t="s">
        <v>10</v>
      </c>
      <c r="O1262" s="236"/>
      <c r="P1262" s="237" t="s">
        <v>11</v>
      </c>
      <c r="Q1262" s="238"/>
      <c r="S1262" s="235" t="s">
        <v>6</v>
      </c>
      <c r="T1262" s="236"/>
      <c r="U1262" s="237" t="s">
        <v>7</v>
      </c>
      <c r="V1262" s="238"/>
      <c r="X1262" s="235" t="s">
        <v>10</v>
      </c>
      <c r="Y1262" s="236"/>
      <c r="Z1262" s="237" t="s">
        <v>11</v>
      </c>
      <c r="AA1262" s="238"/>
      <c r="AB1262" s="4"/>
      <c r="AC1262" s="212" t="s">
        <v>70</v>
      </c>
      <c r="AE1262" s="213" t="s">
        <v>37</v>
      </c>
      <c r="AF1262" s="9"/>
      <c r="AG1262" s="29"/>
      <c r="AH1262" s="29"/>
      <c r="AI1262" s="29"/>
      <c r="AJ1262" s="29"/>
    </row>
    <row r="1263" spans="2:36" ht="18.649999999999999" customHeight="1" thickTop="1" thickBot="1">
      <c r="B1263" s="40">
        <f t="shared" ref="B1263" si="4287">B1256+$E$5</f>
        <v>0.98849999999999028</v>
      </c>
      <c r="D1263" s="24">
        <v>1</v>
      </c>
      <c r="E1263" s="25">
        <v>0</v>
      </c>
      <c r="F1263" s="26">
        <v>0</v>
      </c>
      <c r="G1263" s="27">
        <f t="shared" ref="G1263" si="4288">-1/($E$8*$B1263)</f>
        <v>-6.9480342621466216</v>
      </c>
      <c r="I1263" s="24">
        <v>1</v>
      </c>
      <c r="J1263" s="28">
        <v>0</v>
      </c>
      <c r="K1263" s="26">
        <v>0</v>
      </c>
      <c r="L1263" s="27">
        <v>0</v>
      </c>
      <c r="N1263" s="24">
        <f t="shared" ref="N1263" si="4289">D1263*I1263+F1263*I1266-E1263*J1263-G1263*J1266</f>
        <v>-1.184922840099996</v>
      </c>
      <c r="O1263" s="28">
        <f t="shared" ref="O1263" si="4290">(D1263*J1263+E1263*I1263+F1263*J1266+G1263*I1266)</f>
        <v>0</v>
      </c>
      <c r="P1263" s="26">
        <f t="shared" ref="P1263" si="4291">D1263*K1263+F1263*K1266-E1263*L1263-G1263*L1266</f>
        <v>0</v>
      </c>
      <c r="Q1263" s="27">
        <f t="shared" ref="Q1263" si="4292">(D1263*L1263+E1263*K1263+F1263*L1266+G1263*K1266)</f>
        <v>-6.9480342621466216</v>
      </c>
      <c r="S1263" s="24">
        <v>1</v>
      </c>
      <c r="T1263" s="25">
        <v>0</v>
      </c>
      <c r="U1263" s="26">
        <v>0</v>
      </c>
      <c r="V1263" s="27">
        <f t="shared" ref="V1263" si="4293">-1/($T$8*$B1263)</f>
        <v>-6.9480342621466216</v>
      </c>
      <c r="X1263" s="24">
        <f t="shared" ref="X1263" si="4294">N1263*S1263+P1263*S1266-O1263*T1263-Q1263*T1266</f>
        <v>-1.184922840099996</v>
      </c>
      <c r="Y1263" s="28">
        <f t="shared" ref="Y1263" si="4295">(N1263*T1263+O1263*S1263+P1263*T1266+Q1263*S1266)</f>
        <v>0</v>
      </c>
      <c r="Z1263" s="26">
        <f t="shared" ref="Z1263" si="4296">N1263*U1263+P1263*U1266-O1263*V1263-Q1263*V1266</f>
        <v>0</v>
      </c>
      <c r="AA1263" s="27">
        <f t="shared" ref="AA1263" si="4297">(N1263*V1263+O1263*U1263+P1263*V1266+Q1263*U1266)</f>
        <v>1.2848502288682342</v>
      </c>
      <c r="AB1263" s="8"/>
      <c r="AC1263" s="214">
        <f t="shared" ref="AC1263" si="4298">20*LOG((2*$X$8)/(($X$8*X1263+Z1263+$Z$8*X1266+Z1266)^2+($X$8*Y1263+AA1263+$X$8*Y1266+AA1266)^2)^0.5)</f>
        <v>-2.1469906732761213</v>
      </c>
      <c r="AE1263" s="215">
        <f t="shared" ref="AE1263" si="4299">((X1263^2+Y1263^2)/(X1266^2+Y1266^2))^0.5</f>
        <v>3.7680435848425962</v>
      </c>
      <c r="AF1263" s="9"/>
      <c r="AG1263" s="29"/>
      <c r="AH1263" s="29"/>
      <c r="AI1263" s="29"/>
      <c r="AJ1263" s="29"/>
    </row>
    <row r="1264" spans="2:36" ht="18.649999999999999" customHeight="1" thickBot="1">
      <c r="D1264" s="30"/>
      <c r="G1264" s="31"/>
      <c r="I1264" s="30"/>
      <c r="K1264" s="239" t="s">
        <v>15</v>
      </c>
      <c r="L1264" s="240"/>
      <c r="N1264" s="30"/>
      <c r="P1264" s="239" t="s">
        <v>17</v>
      </c>
      <c r="Q1264" s="240"/>
      <c r="S1264" s="30"/>
      <c r="V1264" s="31"/>
      <c r="X1264" s="30"/>
      <c r="AA1264" s="31"/>
      <c r="AE1264" s="216"/>
      <c r="AF1264" s="9"/>
      <c r="AG1264" s="29"/>
      <c r="AH1264" s="29"/>
      <c r="AI1264" s="29"/>
      <c r="AJ1264" s="29"/>
    </row>
    <row r="1265" spans="2:36" ht="18.649999999999999" customHeight="1" thickBot="1">
      <c r="D1265" s="235" t="s">
        <v>12</v>
      </c>
      <c r="E1265" s="236"/>
      <c r="F1265" s="237" t="s">
        <v>13</v>
      </c>
      <c r="G1265" s="238"/>
      <c r="I1265" s="235" t="s">
        <v>14</v>
      </c>
      <c r="J1265" s="236"/>
      <c r="K1265" s="241"/>
      <c r="L1265" s="242"/>
      <c r="N1265" s="235" t="s">
        <v>16</v>
      </c>
      <c r="O1265" s="236"/>
      <c r="P1265" s="241"/>
      <c r="Q1265" s="242"/>
      <c r="S1265" s="235" t="s">
        <v>12</v>
      </c>
      <c r="T1265" s="236"/>
      <c r="U1265" s="237" t="s">
        <v>13</v>
      </c>
      <c r="V1265" s="238"/>
      <c r="X1265" s="235" t="s">
        <v>16</v>
      </c>
      <c r="Y1265" s="236"/>
      <c r="Z1265" s="237" t="s">
        <v>17</v>
      </c>
      <c r="AA1265" s="238"/>
      <c r="AB1265" s="4"/>
      <c r="AC1265" s="37" t="s">
        <v>71</v>
      </c>
      <c r="AE1265" s="217" t="s">
        <v>72</v>
      </c>
      <c r="AF1265" s="9"/>
      <c r="AG1265" s="29"/>
      <c r="AH1265" s="29"/>
      <c r="AI1265" s="29"/>
      <c r="AJ1265" s="29"/>
    </row>
    <row r="1266" spans="2:36" ht="18.649999999999999" customHeight="1" thickTop="1" thickBot="1">
      <c r="D1266" s="24">
        <v>0</v>
      </c>
      <c r="E1266" s="28">
        <v>0</v>
      </c>
      <c r="F1266" s="26">
        <v>1</v>
      </c>
      <c r="G1266" s="27">
        <v>0</v>
      </c>
      <c r="I1266" s="24">
        <v>0</v>
      </c>
      <c r="J1266" s="28">
        <f t="shared" ref="J1266" si="4300">IF(0=(1-$J$8*$K$8*$B1263^2),0,-1*(1-$J$8*$K$8*$B1263^2)/($B1263*$K$8))</f>
        <v>-0.31446633071509289</v>
      </c>
      <c r="K1266" s="26">
        <v>1</v>
      </c>
      <c r="L1266" s="27">
        <v>0</v>
      </c>
      <c r="N1266" s="24">
        <f t="shared" ref="N1266" si="4301">D1266*I1263+F1266*I1266-E1266*J1263-G1266*J1266</f>
        <v>0</v>
      </c>
      <c r="O1266" s="28">
        <f t="shared" ref="O1266" si="4302">(D1266*J1263+E1266*I1263+F1266*J1266+G1266*I1266)</f>
        <v>-0.31446633071509289</v>
      </c>
      <c r="P1266" s="26">
        <f t="shared" ref="P1266" si="4303">D1266*K1263+F1266*K1266-E1266*L1263-G1266*L1266</f>
        <v>1</v>
      </c>
      <c r="Q1266" s="27">
        <f t="shared" ref="Q1266" si="4304">(D1266*L1263+E1266*K1263+F1266*L1266+G1266*K1266)</f>
        <v>0</v>
      </c>
      <c r="S1266" s="24">
        <v>0</v>
      </c>
      <c r="T1266" s="28">
        <v>0</v>
      </c>
      <c r="U1266" s="26">
        <v>1</v>
      </c>
      <c r="V1266" s="27">
        <v>0</v>
      </c>
      <c r="X1266" s="24">
        <f t="shared" ref="X1266" si="4305">N1266*S1263+P1266*S1266-O1266*T1263-Q1266*T1266</f>
        <v>0</v>
      </c>
      <c r="Y1266" s="28">
        <f t="shared" ref="Y1266" si="4306">(N1266*T1263+O1266*S1263+P1266*T1266+Q1266*S1266)</f>
        <v>-0.31446633071509289</v>
      </c>
      <c r="Z1266" s="26">
        <f t="shared" ref="Z1266" si="4307">N1266*U1263+P1266*U1266-O1266*V1263-Q1266*V1266</f>
        <v>-1.184922840099996</v>
      </c>
      <c r="AA1266" s="27">
        <f t="shared" ref="AA1266" si="4308">(N1266*V1263+O1266*U1263+P1266*V1266+Q1266*U1266)</f>
        <v>0</v>
      </c>
      <c r="AB1266" s="8"/>
      <c r="AC1266" s="39">
        <f t="shared" ref="AC1266" si="4309">(180/PI())*ATAN(-1*(($X$8*Y1263+AA1263+$X$8*Y1266+AA1266)/($X$8*X1263+Z1263+$X$8*X1266+Z1266)))</f>
        <v>22.267693607262871</v>
      </c>
      <c r="AE1266" s="218">
        <f t="shared" ref="AE1266" si="4310">20*LOG(((($X$8*X1263+Z1263-$X$8*Y1266-Z1266)^2+($X$8*Y1263+AA1263-$X$8*Y1266-AA1266)^2)/(($X$8*X1263+Z1263+$X$8*X1266+Z1266)^2+($X$8*Y1263+AA1263+$X$8*Y1266+AA1266)^2))^0.5)</f>
        <v>-3.9241612916674558</v>
      </c>
      <c r="AF1266" s="9"/>
      <c r="AG1266" s="29"/>
      <c r="AH1266" s="29"/>
      <c r="AI1266" s="29"/>
      <c r="AJ1266" s="29"/>
    </row>
    <row r="1267" spans="2:36" ht="18.649999999999999" customHeight="1">
      <c r="AE1267" s="33"/>
    </row>
    <row r="1268" spans="2:36" ht="18.649999999999999" customHeight="1" thickBot="1">
      <c r="E1268" s="21" t="s">
        <v>0</v>
      </c>
      <c r="J1268" s="21" t="s">
        <v>1</v>
      </c>
      <c r="O1268" s="21" t="s">
        <v>2</v>
      </c>
      <c r="T1268" s="21" t="s">
        <v>3</v>
      </c>
      <c r="Y1268" s="21" t="s">
        <v>4</v>
      </c>
    </row>
    <row r="1269" spans="2:36" ht="18.649999999999999" customHeight="1" thickBot="1">
      <c r="B1269" s="20"/>
      <c r="D1269" s="235" t="s">
        <v>6</v>
      </c>
      <c r="E1269" s="236"/>
      <c r="F1269" s="237" t="s">
        <v>7</v>
      </c>
      <c r="G1269" s="238"/>
      <c r="I1269" s="235" t="s">
        <v>8</v>
      </c>
      <c r="J1269" s="236"/>
      <c r="K1269" s="237" t="s">
        <v>9</v>
      </c>
      <c r="L1269" s="238"/>
      <c r="N1269" s="235" t="s">
        <v>10</v>
      </c>
      <c r="O1269" s="236"/>
      <c r="P1269" s="237" t="s">
        <v>11</v>
      </c>
      <c r="Q1269" s="238"/>
      <c r="S1269" s="235" t="s">
        <v>6</v>
      </c>
      <c r="T1269" s="236"/>
      <c r="U1269" s="237" t="s">
        <v>7</v>
      </c>
      <c r="V1269" s="238"/>
      <c r="X1269" s="235" t="s">
        <v>10</v>
      </c>
      <c r="Y1269" s="236"/>
      <c r="Z1269" s="237" t="s">
        <v>11</v>
      </c>
      <c r="AA1269" s="238"/>
      <c r="AB1269" s="4"/>
      <c r="AC1269" s="212" t="s">
        <v>70</v>
      </c>
      <c r="AE1269" s="213" t="s">
        <v>37</v>
      </c>
      <c r="AF1269" s="9"/>
      <c r="AG1269" s="29"/>
      <c r="AH1269" s="29"/>
      <c r="AI1269" s="29"/>
      <c r="AJ1269" s="29"/>
    </row>
    <row r="1270" spans="2:36" ht="18.649999999999999" customHeight="1" thickTop="1" thickBot="1">
      <c r="B1270" s="40">
        <f t="shared" ref="B1270" si="4311">B1263+$E$5</f>
        <v>0.98899999999999022</v>
      </c>
      <c r="D1270" s="24">
        <v>1</v>
      </c>
      <c r="E1270" s="25">
        <v>0</v>
      </c>
      <c r="F1270" s="26">
        <v>0</v>
      </c>
      <c r="G1270" s="27">
        <f t="shared" ref="G1270" si="4312">-1/($E$8*$B1270)</f>
        <v>-6.9445216057956882</v>
      </c>
      <c r="I1270" s="24">
        <v>1</v>
      </c>
      <c r="J1270" s="28">
        <v>0</v>
      </c>
      <c r="K1270" s="26">
        <v>0</v>
      </c>
      <c r="L1270" s="27">
        <v>0</v>
      </c>
      <c r="N1270" s="24">
        <f t="shared" ref="N1270" si="4313">D1270*I1270+F1270*I1273-E1270*J1270-G1270*J1273</f>
        <v>-1.1767086815083285</v>
      </c>
      <c r="O1270" s="28">
        <f t="shared" ref="O1270" si="4314">(D1270*J1270+E1270*I1270+F1270*J1273+G1270*I1273)</f>
        <v>0</v>
      </c>
      <c r="P1270" s="26">
        <f t="shared" ref="P1270" si="4315">D1270*K1270+F1270*K1273-E1270*L1270-G1270*L1273</f>
        <v>0</v>
      </c>
      <c r="Q1270" s="27">
        <f t="shared" ref="Q1270" si="4316">(D1270*L1270+E1270*K1270+F1270*L1273+G1270*K1273)</f>
        <v>-6.9445216057956882</v>
      </c>
      <c r="S1270" s="24">
        <v>1</v>
      </c>
      <c r="T1270" s="25">
        <v>0</v>
      </c>
      <c r="U1270" s="26">
        <v>0</v>
      </c>
      <c r="V1270" s="27">
        <f t="shared" ref="V1270" si="4317">-1/($T$8*$B1270)</f>
        <v>-6.9445216057956882</v>
      </c>
      <c r="X1270" s="24">
        <f t="shared" ref="X1270" si="4318">N1270*S1270+P1270*S1273-O1270*T1270-Q1270*T1273</f>
        <v>-1.1767086815083285</v>
      </c>
      <c r="Y1270" s="28">
        <f t="shared" ref="Y1270" si="4319">(N1270*T1270+O1270*S1270+P1270*T1273+Q1270*S1273)</f>
        <v>0</v>
      </c>
      <c r="Z1270" s="26">
        <f t="shared" ref="Z1270" si="4320">N1270*U1270+P1270*U1273-O1270*V1270-Q1270*V1273</f>
        <v>0</v>
      </c>
      <c r="AA1270" s="27">
        <f t="shared" ref="AA1270" si="4321">(N1270*V1270+O1270*U1270+P1270*V1273+Q1270*U1273)</f>
        <v>1.2271572566662572</v>
      </c>
      <c r="AB1270" s="8"/>
      <c r="AC1270" s="214">
        <f t="shared" ref="AC1270" si="4322">20*LOG((2*$X$8)/(($X$8*X1270+Z1270+$Z$8*X1273+Z1273)^2+($X$8*Y1270+AA1270+$X$8*Y1273+AA1273)^2)^0.5)</f>
        <v>-2.0231444308164122</v>
      </c>
      <c r="AE1270" s="215">
        <f t="shared" ref="AE1270" si="4323">((X1270^2+Y1270^2)/(X1273^2+Y1273^2))^0.5</f>
        <v>3.7541444713674137</v>
      </c>
      <c r="AF1270" s="9"/>
      <c r="AG1270" s="29"/>
      <c r="AH1270" s="29"/>
      <c r="AI1270" s="29"/>
      <c r="AJ1270" s="29"/>
    </row>
    <row r="1271" spans="2:36" ht="18.649999999999999" customHeight="1" thickBot="1">
      <c r="D1271" s="30"/>
      <c r="G1271" s="31"/>
      <c r="I1271" s="30"/>
      <c r="K1271" s="239" t="s">
        <v>15</v>
      </c>
      <c r="L1271" s="240"/>
      <c r="N1271" s="30"/>
      <c r="P1271" s="239" t="s">
        <v>17</v>
      </c>
      <c r="Q1271" s="240"/>
      <c r="S1271" s="30"/>
      <c r="V1271" s="31"/>
      <c r="X1271" s="30"/>
      <c r="AA1271" s="31"/>
      <c r="AE1271" s="216"/>
      <c r="AF1271" s="9"/>
      <c r="AG1271" s="29"/>
      <c r="AH1271" s="29"/>
      <c r="AI1271" s="29"/>
      <c r="AJ1271" s="29"/>
    </row>
    <row r="1272" spans="2:36" ht="18.649999999999999" customHeight="1" thickBot="1">
      <c r="D1272" s="235" t="s">
        <v>12</v>
      </c>
      <c r="E1272" s="236"/>
      <c r="F1272" s="237" t="s">
        <v>13</v>
      </c>
      <c r="G1272" s="238"/>
      <c r="I1272" s="235" t="s">
        <v>14</v>
      </c>
      <c r="J1272" s="236"/>
      <c r="K1272" s="241"/>
      <c r="L1272" s="242"/>
      <c r="N1272" s="235" t="s">
        <v>16</v>
      </c>
      <c r="O1272" s="236"/>
      <c r="P1272" s="241"/>
      <c r="Q1272" s="242"/>
      <c r="S1272" s="235" t="s">
        <v>12</v>
      </c>
      <c r="T1272" s="236"/>
      <c r="U1272" s="237" t="s">
        <v>13</v>
      </c>
      <c r="V1272" s="238"/>
      <c r="X1272" s="235" t="s">
        <v>16</v>
      </c>
      <c r="Y1272" s="236"/>
      <c r="Z1272" s="237" t="s">
        <v>17</v>
      </c>
      <c r="AA1272" s="238"/>
      <c r="AB1272" s="4"/>
      <c r="AC1272" s="37" t="s">
        <v>71</v>
      </c>
      <c r="AE1272" s="217" t="s">
        <v>72</v>
      </c>
      <c r="AF1272" s="9"/>
      <c r="AG1272" s="29"/>
      <c r="AH1272" s="29"/>
      <c r="AI1272" s="29"/>
      <c r="AJ1272" s="29"/>
    </row>
    <row r="1273" spans="2:36" ht="18.649999999999999" customHeight="1" thickTop="1" thickBot="1">
      <c r="D1273" s="24">
        <v>0</v>
      </c>
      <c r="E1273" s="28">
        <v>0</v>
      </c>
      <c r="F1273" s="26">
        <v>1</v>
      </c>
      <c r="G1273" s="27">
        <v>0</v>
      </c>
      <c r="I1273" s="24">
        <v>0</v>
      </c>
      <c r="J1273" s="28">
        <f t="shared" ref="J1273" si="4324">IF(0=(1-$J$8*$K$8*$B1270^2),0,-1*(1-$J$8*$K$8*$B1270^2)/($B1270*$K$8))</f>
        <v>-0.31344256740330584</v>
      </c>
      <c r="K1273" s="26">
        <v>1</v>
      </c>
      <c r="L1273" s="27">
        <v>0</v>
      </c>
      <c r="N1273" s="24">
        <f t="shared" ref="N1273" si="4325">D1273*I1270+F1273*I1273-E1273*J1270-G1273*J1273</f>
        <v>0</v>
      </c>
      <c r="O1273" s="28">
        <f t="shared" ref="O1273" si="4326">(D1273*J1270+E1273*I1270+F1273*J1273+G1273*I1273)</f>
        <v>-0.31344256740330584</v>
      </c>
      <c r="P1273" s="26">
        <f t="shared" ref="P1273" si="4327">D1273*K1270+F1273*K1273-E1273*L1270-G1273*L1273</f>
        <v>1</v>
      </c>
      <c r="Q1273" s="27">
        <f t="shared" ref="Q1273" si="4328">(D1273*L1270+E1273*K1270+F1273*L1273+G1273*K1273)</f>
        <v>0</v>
      </c>
      <c r="S1273" s="24">
        <v>0</v>
      </c>
      <c r="T1273" s="28">
        <v>0</v>
      </c>
      <c r="U1273" s="26">
        <v>1</v>
      </c>
      <c r="V1273" s="27">
        <v>0</v>
      </c>
      <c r="X1273" s="24">
        <f t="shared" ref="X1273" si="4329">N1273*S1270+P1273*S1273-O1273*T1270-Q1273*T1273</f>
        <v>0</v>
      </c>
      <c r="Y1273" s="28">
        <f t="shared" ref="Y1273" si="4330">(N1273*T1270+O1273*S1270+P1273*T1273+Q1273*S1273)</f>
        <v>-0.31344256740330584</v>
      </c>
      <c r="Z1273" s="26">
        <f t="shared" ref="Z1273" si="4331">N1273*U1270+P1273*U1273-O1273*V1270-Q1273*V1273</f>
        <v>-1.1767086815083285</v>
      </c>
      <c r="AA1273" s="27">
        <f t="shared" ref="AA1273" si="4332">(N1273*V1270+O1273*U1270+P1273*V1273+Q1273*U1273)</f>
        <v>0</v>
      </c>
      <c r="AB1273" s="8"/>
      <c r="AC1273" s="39">
        <f t="shared" ref="AC1273" si="4333">(180/PI())*ATAN(-1*(($X$8*Y1270+AA1270+$X$8*Y1273+AA1273)/($X$8*X1270+Z1270+$X$8*X1273+Z1273)))</f>
        <v>21.218710214954417</v>
      </c>
      <c r="AE1273" s="218">
        <f t="shared" ref="AE1273" si="4334">20*LOG(((($X$8*X1270+Z1270-$X$8*Y1273-Z1273)^2+($X$8*Y1270+AA1270-$X$8*Y1273-AA1273)^2)/(($X$8*X1270+Z1270+$X$8*X1273+Z1273)^2+($X$8*Y1270+AA1270+$X$8*Y1273+AA1273)^2))^0.5)</f>
        <v>-4.1137972035904227</v>
      </c>
      <c r="AF1273" s="9"/>
      <c r="AG1273" s="29"/>
      <c r="AH1273" s="29"/>
      <c r="AI1273" s="29"/>
      <c r="AJ1273" s="29"/>
    </row>
    <row r="1274" spans="2:36" ht="18.649999999999999" customHeight="1">
      <c r="AE1274" s="33"/>
    </row>
    <row r="1275" spans="2:36" ht="18.649999999999999" customHeight="1" thickBot="1">
      <c r="E1275" s="21" t="s">
        <v>0</v>
      </c>
      <c r="J1275" s="21" t="s">
        <v>1</v>
      </c>
      <c r="O1275" s="21" t="s">
        <v>2</v>
      </c>
      <c r="T1275" s="21" t="s">
        <v>3</v>
      </c>
      <c r="Y1275" s="21" t="s">
        <v>4</v>
      </c>
    </row>
    <row r="1276" spans="2:36" ht="18.649999999999999" customHeight="1" thickBot="1">
      <c r="B1276" s="20"/>
      <c r="D1276" s="235" t="s">
        <v>6</v>
      </c>
      <c r="E1276" s="236"/>
      <c r="F1276" s="237" t="s">
        <v>7</v>
      </c>
      <c r="G1276" s="238"/>
      <c r="I1276" s="235" t="s">
        <v>8</v>
      </c>
      <c r="J1276" s="236"/>
      <c r="K1276" s="237" t="s">
        <v>9</v>
      </c>
      <c r="L1276" s="238"/>
      <c r="N1276" s="235" t="s">
        <v>10</v>
      </c>
      <c r="O1276" s="236"/>
      <c r="P1276" s="237" t="s">
        <v>11</v>
      </c>
      <c r="Q1276" s="238"/>
      <c r="S1276" s="235" t="s">
        <v>6</v>
      </c>
      <c r="T1276" s="236"/>
      <c r="U1276" s="237" t="s">
        <v>7</v>
      </c>
      <c r="V1276" s="238"/>
      <c r="X1276" s="235" t="s">
        <v>10</v>
      </c>
      <c r="Y1276" s="236"/>
      <c r="Z1276" s="237" t="s">
        <v>11</v>
      </c>
      <c r="AA1276" s="238"/>
      <c r="AB1276" s="4"/>
      <c r="AC1276" s="212" t="s">
        <v>70</v>
      </c>
      <c r="AE1276" s="213" t="s">
        <v>37</v>
      </c>
      <c r="AF1276" s="9"/>
      <c r="AG1276" s="29"/>
      <c r="AH1276" s="29"/>
      <c r="AI1276" s="29"/>
      <c r="AJ1276" s="29"/>
    </row>
    <row r="1277" spans="2:36" ht="18.649999999999999" customHeight="1" thickTop="1" thickBot="1">
      <c r="B1277" s="40">
        <f t="shared" ref="B1277" si="4335">B1270+$E$5</f>
        <v>0.98949999999999017</v>
      </c>
      <c r="D1277" s="24">
        <v>1</v>
      </c>
      <c r="E1277" s="25">
        <v>0</v>
      </c>
      <c r="F1277" s="26">
        <v>0</v>
      </c>
      <c r="G1277" s="27">
        <f t="shared" ref="G1277" si="4336">-1/($E$8*$B1277)</f>
        <v>-6.9410124993753781</v>
      </c>
      <c r="I1277" s="24">
        <v>1</v>
      </c>
      <c r="J1277" s="28">
        <v>0</v>
      </c>
      <c r="K1277" s="26">
        <v>0</v>
      </c>
      <c r="L1277" s="27">
        <v>0</v>
      </c>
      <c r="N1277" s="24">
        <f t="shared" ref="N1277" si="4337">D1277*I1277+F1277*I1280-E1277*J1277-G1277*J1280</f>
        <v>-1.1685069717540837</v>
      </c>
      <c r="O1277" s="28">
        <f t="shared" ref="O1277" si="4338">(D1277*J1277+E1277*I1277+F1277*J1280+G1277*I1280)</f>
        <v>0</v>
      </c>
      <c r="P1277" s="26">
        <f t="shared" ref="P1277" si="4339">D1277*K1277+F1277*K1280-E1277*L1277-G1277*L1280</f>
        <v>0</v>
      </c>
      <c r="Q1277" s="27">
        <f t="shared" ref="Q1277" si="4340">(D1277*L1277+E1277*K1277+F1277*L1280+G1277*K1280)</f>
        <v>-6.9410124993753781</v>
      </c>
      <c r="S1277" s="24">
        <v>1</v>
      </c>
      <c r="T1277" s="25">
        <v>0</v>
      </c>
      <c r="U1277" s="26">
        <v>0</v>
      </c>
      <c r="V1277" s="27">
        <f t="shared" ref="V1277" si="4341">-1/($T$8*$B1277)</f>
        <v>-6.9410124993753781</v>
      </c>
      <c r="X1277" s="24">
        <f t="shared" ref="X1277" si="4342">N1277*S1277+P1277*S1280-O1277*T1277-Q1277*T1280</f>
        <v>-1.1685069717540837</v>
      </c>
      <c r="Y1277" s="28">
        <f t="shared" ref="Y1277" si="4343">(N1277*T1277+O1277*S1277+P1277*T1280+Q1277*S1280)</f>
        <v>0</v>
      </c>
      <c r="Z1277" s="26">
        <f t="shared" ref="Z1277" si="4344">N1277*U1277+P1277*U1280-O1277*V1277-Q1277*V1280</f>
        <v>0</v>
      </c>
      <c r="AA1277" s="27">
        <f t="shared" ref="AA1277" si="4345">(N1277*V1277+O1277*U1277+P1277*V1280+Q1277*U1280)</f>
        <v>1.1696089971769892</v>
      </c>
      <c r="AB1277" s="8"/>
      <c r="AC1277" s="214">
        <f t="shared" ref="AC1277" si="4346">20*LOG((2*$X$8)/(($X$8*X1277+Z1277+$Z$8*X1280+Z1280)^2+($X$8*Y1277+AA1277+$X$8*Y1280+AA1280)^2)^0.5)</f>
        <v>-1.9008002690282231</v>
      </c>
      <c r="AE1277" s="215">
        <f t="shared" ref="AE1277" si="4347">((X1277^2+Y1277^2)/(X1280^2+Y1280^2))^0.5</f>
        <v>3.7401869591370356</v>
      </c>
      <c r="AF1277" s="9"/>
      <c r="AG1277" s="29"/>
      <c r="AH1277" s="29"/>
      <c r="AI1277" s="29"/>
      <c r="AJ1277" s="29"/>
    </row>
    <row r="1278" spans="2:36" ht="18.649999999999999" customHeight="1" thickBot="1">
      <c r="D1278" s="30"/>
      <c r="G1278" s="31"/>
      <c r="I1278" s="30"/>
      <c r="K1278" s="239" t="s">
        <v>15</v>
      </c>
      <c r="L1278" s="240"/>
      <c r="N1278" s="30"/>
      <c r="P1278" s="239" t="s">
        <v>17</v>
      </c>
      <c r="Q1278" s="240"/>
      <c r="S1278" s="30"/>
      <c r="V1278" s="31"/>
      <c r="X1278" s="30"/>
      <c r="AA1278" s="31"/>
      <c r="AE1278" s="216"/>
      <c r="AF1278" s="9"/>
      <c r="AG1278" s="29"/>
      <c r="AH1278" s="29"/>
      <c r="AI1278" s="29"/>
      <c r="AJ1278" s="29"/>
    </row>
    <row r="1279" spans="2:36" ht="18.649999999999999" customHeight="1" thickBot="1">
      <c r="D1279" s="235" t="s">
        <v>12</v>
      </c>
      <c r="E1279" s="236"/>
      <c r="F1279" s="237" t="s">
        <v>13</v>
      </c>
      <c r="G1279" s="238"/>
      <c r="I1279" s="235" t="s">
        <v>14</v>
      </c>
      <c r="J1279" s="236"/>
      <c r="K1279" s="241"/>
      <c r="L1279" s="242"/>
      <c r="N1279" s="235" t="s">
        <v>16</v>
      </c>
      <c r="O1279" s="236"/>
      <c r="P1279" s="241"/>
      <c r="Q1279" s="242"/>
      <c r="S1279" s="235" t="s">
        <v>12</v>
      </c>
      <c r="T1279" s="236"/>
      <c r="U1279" s="237" t="s">
        <v>13</v>
      </c>
      <c r="V1279" s="238"/>
      <c r="X1279" s="235" t="s">
        <v>16</v>
      </c>
      <c r="Y1279" s="236"/>
      <c r="Z1279" s="237" t="s">
        <v>17</v>
      </c>
      <c r="AA1279" s="238"/>
      <c r="AB1279" s="4"/>
      <c r="AC1279" s="37" t="s">
        <v>71</v>
      </c>
      <c r="AE1279" s="217" t="s">
        <v>72</v>
      </c>
      <c r="AF1279" s="9"/>
      <c r="AG1279" s="29"/>
      <c r="AH1279" s="29"/>
      <c r="AI1279" s="29"/>
      <c r="AJ1279" s="29"/>
    </row>
    <row r="1280" spans="2:36" ht="18.649999999999999" customHeight="1" thickTop="1" thickBot="1">
      <c r="D1280" s="24">
        <v>0</v>
      </c>
      <c r="E1280" s="28">
        <v>0</v>
      </c>
      <c r="F1280" s="26">
        <v>1</v>
      </c>
      <c r="G1280" s="27">
        <v>0</v>
      </c>
      <c r="I1280" s="24">
        <v>0</v>
      </c>
      <c r="J1280" s="28">
        <f t="shared" ref="J1280" si="4348">IF(0=(1-$J$8*$K$8*$B1277^2),0,-1*(1-$J$8*$K$8*$B1277^2)/($B1277*$K$8))</f>
        <v>-0.3124194016289738</v>
      </c>
      <c r="K1280" s="26">
        <v>1</v>
      </c>
      <c r="L1280" s="27">
        <v>0</v>
      </c>
      <c r="N1280" s="24">
        <f t="shared" ref="N1280" si="4349">D1280*I1277+F1280*I1280-E1280*J1277-G1280*J1280</f>
        <v>0</v>
      </c>
      <c r="O1280" s="28">
        <f t="shared" ref="O1280" si="4350">(D1280*J1277+E1280*I1277+F1280*J1280+G1280*I1280)</f>
        <v>-0.3124194016289738</v>
      </c>
      <c r="P1280" s="26">
        <f t="shared" ref="P1280" si="4351">D1280*K1277+F1280*K1280-E1280*L1277-G1280*L1280</f>
        <v>1</v>
      </c>
      <c r="Q1280" s="27">
        <f t="shared" ref="Q1280" si="4352">(D1280*L1277+E1280*K1277+F1280*L1280+G1280*K1280)</f>
        <v>0</v>
      </c>
      <c r="S1280" s="24">
        <v>0</v>
      </c>
      <c r="T1280" s="28">
        <v>0</v>
      </c>
      <c r="U1280" s="26">
        <v>1</v>
      </c>
      <c r="V1280" s="27">
        <v>0</v>
      </c>
      <c r="X1280" s="24">
        <f t="shared" ref="X1280" si="4353">N1280*S1277+P1280*S1280-O1280*T1277-Q1280*T1280</f>
        <v>0</v>
      </c>
      <c r="Y1280" s="28">
        <f t="shared" ref="Y1280" si="4354">(N1280*T1277+O1280*S1277+P1280*T1280+Q1280*S1280)</f>
        <v>-0.3124194016289738</v>
      </c>
      <c r="Z1280" s="26">
        <f t="shared" ref="Z1280" si="4355">N1280*U1277+P1280*U1280-O1280*V1277-Q1280*V1280</f>
        <v>-1.1685069717540837</v>
      </c>
      <c r="AA1280" s="27">
        <f t="shared" ref="AA1280" si="4356">(N1280*V1277+O1280*U1277+P1280*V1280+Q1280*U1280)</f>
        <v>0</v>
      </c>
      <c r="AB1280" s="8"/>
      <c r="AC1280" s="39">
        <f t="shared" ref="AC1280" si="4357">(180/PI())*ATAN(-1*(($X$8*Y1277+AA1277+$X$8*Y1280+AA1280)/($X$8*X1277+Z1277+$X$8*X1280+Z1280)))</f>
        <v>20.142451192674137</v>
      </c>
      <c r="AE1280" s="218">
        <f t="shared" ref="AE1280" si="4358">20*LOG(((($X$8*X1277+Z1277-$X$8*Y1280-Z1280)^2+($X$8*Y1277+AA1277-$X$8*Y1280-AA1280)^2)/(($X$8*X1277+Z1277+$X$8*X1280+Z1280)^2+($X$8*Y1277+AA1277+$X$8*Y1280+AA1280)^2))^0.5)</f>
        <v>-4.3154394336451496</v>
      </c>
      <c r="AF1280" s="9"/>
      <c r="AG1280" s="29"/>
      <c r="AH1280" s="29"/>
      <c r="AI1280" s="29"/>
      <c r="AJ1280" s="29"/>
    </row>
    <row r="1281" spans="2:36" ht="18.649999999999999" customHeight="1">
      <c r="AE1281" s="33"/>
    </row>
    <row r="1282" spans="2:36" ht="18.649999999999999" customHeight="1" thickBot="1">
      <c r="E1282" s="21" t="s">
        <v>0</v>
      </c>
      <c r="J1282" s="21" t="s">
        <v>1</v>
      </c>
      <c r="O1282" s="21" t="s">
        <v>2</v>
      </c>
      <c r="T1282" s="21" t="s">
        <v>3</v>
      </c>
      <c r="Y1282" s="21" t="s">
        <v>4</v>
      </c>
    </row>
    <row r="1283" spans="2:36" ht="18.649999999999999" customHeight="1" thickBot="1">
      <c r="B1283" s="20"/>
      <c r="D1283" s="235" t="s">
        <v>6</v>
      </c>
      <c r="E1283" s="236"/>
      <c r="F1283" s="237" t="s">
        <v>7</v>
      </c>
      <c r="G1283" s="238"/>
      <c r="I1283" s="235" t="s">
        <v>8</v>
      </c>
      <c r="J1283" s="236"/>
      <c r="K1283" s="237" t="s">
        <v>9</v>
      </c>
      <c r="L1283" s="238"/>
      <c r="N1283" s="235" t="s">
        <v>10</v>
      </c>
      <c r="O1283" s="236"/>
      <c r="P1283" s="237" t="s">
        <v>11</v>
      </c>
      <c r="Q1283" s="238"/>
      <c r="S1283" s="235" t="s">
        <v>6</v>
      </c>
      <c r="T1283" s="236"/>
      <c r="U1283" s="237" t="s">
        <v>7</v>
      </c>
      <c r="V1283" s="238"/>
      <c r="X1283" s="235" t="s">
        <v>10</v>
      </c>
      <c r="Y1283" s="236"/>
      <c r="Z1283" s="237" t="s">
        <v>11</v>
      </c>
      <c r="AA1283" s="238"/>
      <c r="AB1283" s="4"/>
      <c r="AC1283" s="212" t="s">
        <v>70</v>
      </c>
      <c r="AE1283" s="213" t="s">
        <v>37</v>
      </c>
      <c r="AF1283" s="9"/>
      <c r="AG1283" s="29"/>
      <c r="AH1283" s="29"/>
      <c r="AI1283" s="29"/>
      <c r="AJ1283" s="29"/>
    </row>
    <row r="1284" spans="2:36" ht="18.649999999999999" customHeight="1" thickTop="1" thickBot="1">
      <c r="B1284" s="40">
        <f t="shared" ref="B1284" si="4359">B1277+$E$5</f>
        <v>0.98999999999999011</v>
      </c>
      <c r="D1284" s="24">
        <v>1</v>
      </c>
      <c r="E1284" s="25">
        <v>0</v>
      </c>
      <c r="F1284" s="26">
        <v>0</v>
      </c>
      <c r="G1284" s="27">
        <f t="shared" ref="G1284" si="4360">-1/($E$8*$B1284)</f>
        <v>-6.9375069375070062</v>
      </c>
      <c r="I1284" s="24">
        <v>1</v>
      </c>
      <c r="J1284" s="28">
        <v>0</v>
      </c>
      <c r="K1284" s="26">
        <v>0</v>
      </c>
      <c r="L1284" s="27">
        <v>0</v>
      </c>
      <c r="N1284" s="24">
        <f t="shared" ref="N1284" si="4361">D1284*I1284+F1284*I1287-E1284*J1284-G1284*J1287</f>
        <v>-1.1603176856944457</v>
      </c>
      <c r="O1284" s="28">
        <f t="shared" ref="O1284" si="4362">(D1284*J1284+E1284*I1284+F1284*J1287+G1284*I1287)</f>
        <v>0</v>
      </c>
      <c r="P1284" s="26">
        <f t="shared" ref="P1284" si="4363">D1284*K1284+F1284*K1287-E1284*L1284-G1284*L1287</f>
        <v>0</v>
      </c>
      <c r="Q1284" s="27">
        <f t="shared" ref="Q1284" si="4364">(D1284*L1284+E1284*K1284+F1284*L1287+G1284*K1287)</f>
        <v>-6.9375069375070062</v>
      </c>
      <c r="S1284" s="24">
        <v>1</v>
      </c>
      <c r="T1284" s="25">
        <v>0</v>
      </c>
      <c r="U1284" s="26">
        <v>0</v>
      </c>
      <c r="V1284" s="27">
        <f t="shared" ref="V1284" si="4365">-1/($T$8*$B1284)</f>
        <v>-6.9375069375070062</v>
      </c>
      <c r="X1284" s="24">
        <f t="shared" ref="X1284" si="4366">N1284*S1284+P1284*S1287-O1284*T1284-Q1284*T1287</f>
        <v>-1.1603176856944457</v>
      </c>
      <c r="Y1284" s="28">
        <f t="shared" ref="Y1284" si="4367">(N1284*T1284+O1284*S1284+P1284*T1287+Q1284*S1287)</f>
        <v>0</v>
      </c>
      <c r="Z1284" s="26">
        <f t="shared" ref="Z1284" si="4368">N1284*U1284+P1284*U1287-O1284*V1284-Q1284*V1287</f>
        <v>0</v>
      </c>
      <c r="AA1284" s="27">
        <f t="shared" ref="AA1284" si="4369">(N1284*V1284+O1284*U1284+P1284*V1287+Q1284*U1287)</f>
        <v>1.1122050567102857</v>
      </c>
      <c r="AB1284" s="8"/>
      <c r="AC1284" s="214">
        <f t="shared" ref="AC1284" si="4370">20*LOG((2*$X$8)/(($X$8*X1284+Z1284+$Z$8*X1287+Z1287)^2+($X$8*Y1284+AA1284+$X$8*Y1287+AA1287)^2)^0.5)</f>
        <v>-1.7801542697914057</v>
      </c>
      <c r="AE1284" s="215">
        <f t="shared" ref="AE1284" si="4371">((X1284^2+Y1284^2)/(X1287^2+Y1287^2))^0.5</f>
        <v>3.7261704829443492</v>
      </c>
      <c r="AF1284" s="9"/>
      <c r="AG1284" s="29"/>
      <c r="AH1284" s="29"/>
      <c r="AI1284" s="29"/>
      <c r="AJ1284" s="29"/>
    </row>
    <row r="1285" spans="2:36" ht="18.649999999999999" customHeight="1" thickBot="1">
      <c r="D1285" s="30"/>
      <c r="G1285" s="31"/>
      <c r="I1285" s="30"/>
      <c r="K1285" s="239" t="s">
        <v>15</v>
      </c>
      <c r="L1285" s="240"/>
      <c r="N1285" s="30"/>
      <c r="P1285" s="239" t="s">
        <v>17</v>
      </c>
      <c r="Q1285" s="240"/>
      <c r="S1285" s="30"/>
      <c r="V1285" s="31"/>
      <c r="X1285" s="30"/>
      <c r="AA1285" s="31"/>
      <c r="AE1285" s="216"/>
      <c r="AF1285" s="9"/>
      <c r="AG1285" s="29"/>
      <c r="AH1285" s="29"/>
      <c r="AI1285" s="29"/>
      <c r="AJ1285" s="29"/>
    </row>
    <row r="1286" spans="2:36" ht="18.649999999999999" customHeight="1" thickBot="1">
      <c r="D1286" s="235" t="s">
        <v>12</v>
      </c>
      <c r="E1286" s="236"/>
      <c r="F1286" s="237" t="s">
        <v>13</v>
      </c>
      <c r="G1286" s="238"/>
      <c r="I1286" s="235" t="s">
        <v>14</v>
      </c>
      <c r="J1286" s="236"/>
      <c r="K1286" s="241"/>
      <c r="L1286" s="242"/>
      <c r="N1286" s="235" t="s">
        <v>16</v>
      </c>
      <c r="O1286" s="236"/>
      <c r="P1286" s="241"/>
      <c r="Q1286" s="242"/>
      <c r="S1286" s="235" t="s">
        <v>12</v>
      </c>
      <c r="T1286" s="236"/>
      <c r="U1286" s="237" t="s">
        <v>13</v>
      </c>
      <c r="V1286" s="238"/>
      <c r="X1286" s="235" t="s">
        <v>16</v>
      </c>
      <c r="Y1286" s="236"/>
      <c r="Z1286" s="237" t="s">
        <v>17</v>
      </c>
      <c r="AA1286" s="238"/>
      <c r="AB1286" s="4"/>
      <c r="AC1286" s="37" t="s">
        <v>71</v>
      </c>
      <c r="AE1286" s="217" t="s">
        <v>72</v>
      </c>
      <c r="AF1286" s="9"/>
      <c r="AG1286" s="29"/>
      <c r="AH1286" s="29"/>
      <c r="AI1286" s="29"/>
      <c r="AJ1286" s="29"/>
    </row>
    <row r="1287" spans="2:36" ht="18.649999999999999" customHeight="1" thickTop="1" thickBot="1">
      <c r="D1287" s="24">
        <v>0</v>
      </c>
      <c r="E1287" s="28">
        <v>0</v>
      </c>
      <c r="F1287" s="26">
        <v>1</v>
      </c>
      <c r="G1287" s="27">
        <v>0</v>
      </c>
      <c r="I1287" s="24">
        <v>0</v>
      </c>
      <c r="J1287" s="28">
        <f t="shared" ref="J1287" si="4372">IF(0=(1-$J$8*$K$8*$B1284^2),0,-1*(1-$J$8*$K$8*$B1284^2)/($B1284*$K$8))</f>
        <v>-0.31139683248673711</v>
      </c>
      <c r="K1287" s="26">
        <v>1</v>
      </c>
      <c r="L1287" s="27">
        <v>0</v>
      </c>
      <c r="N1287" s="24">
        <f t="shared" ref="N1287" si="4373">D1287*I1284+F1287*I1287-E1287*J1284-G1287*J1287</f>
        <v>0</v>
      </c>
      <c r="O1287" s="28">
        <f t="shared" ref="O1287" si="4374">(D1287*J1284+E1287*I1284+F1287*J1287+G1287*I1287)</f>
        <v>-0.31139683248673711</v>
      </c>
      <c r="P1287" s="26">
        <f t="shared" ref="P1287" si="4375">D1287*K1284+F1287*K1287-E1287*L1284-G1287*L1287</f>
        <v>1</v>
      </c>
      <c r="Q1287" s="27">
        <f t="shared" ref="Q1287" si="4376">(D1287*L1284+E1287*K1284+F1287*L1287+G1287*K1287)</f>
        <v>0</v>
      </c>
      <c r="S1287" s="24">
        <v>0</v>
      </c>
      <c r="T1287" s="28">
        <v>0</v>
      </c>
      <c r="U1287" s="26">
        <v>1</v>
      </c>
      <c r="V1287" s="27">
        <v>0</v>
      </c>
      <c r="X1287" s="24">
        <f t="shared" ref="X1287" si="4377">N1287*S1284+P1287*S1287-O1287*T1284-Q1287*T1287</f>
        <v>0</v>
      </c>
      <c r="Y1287" s="28">
        <f t="shared" ref="Y1287" si="4378">(N1287*T1284+O1287*S1284+P1287*T1287+Q1287*S1287)</f>
        <v>-0.31139683248673711</v>
      </c>
      <c r="Z1287" s="26">
        <f t="shared" ref="Z1287" si="4379">N1287*U1284+P1287*U1287-O1287*V1284-Q1287*V1287</f>
        <v>-1.1603176856944457</v>
      </c>
      <c r="AA1287" s="27">
        <f t="shared" ref="AA1287" si="4380">(N1287*V1284+O1287*U1284+P1287*V1287+Q1287*U1287)</f>
        <v>0</v>
      </c>
      <c r="AB1287" s="8"/>
      <c r="AC1287" s="39">
        <f t="shared" ref="AC1287" si="4381">(180/PI())*ATAN(-1*(($X$8*Y1284+AA1284+$X$8*Y1287+AA1287)/($X$8*X1284+Z1284+$X$8*X1287+Z1287)))</f>
        <v>19.038604731696847</v>
      </c>
      <c r="AE1287" s="218">
        <f t="shared" ref="AE1287" si="4382">20*LOG(((($X$8*X1284+Z1284-$X$8*Y1287-Z1287)^2+($X$8*Y1284+AA1284-$X$8*Y1287-AA1287)^2)/(($X$8*X1284+Z1284+$X$8*X1287+Z1287)^2+($X$8*Y1284+AA1284+$X$8*Y1287+AA1287)^2))^0.5)</f>
        <v>-4.5300058984466274</v>
      </c>
      <c r="AF1287" s="9"/>
      <c r="AG1287" s="29"/>
      <c r="AH1287" s="29"/>
      <c r="AI1287" s="29"/>
      <c r="AJ1287" s="29"/>
    </row>
    <row r="1288" spans="2:36" ht="18.649999999999999" customHeight="1">
      <c r="AE1288" s="33"/>
    </row>
    <row r="1289" spans="2:36" ht="18.649999999999999" customHeight="1" thickBot="1">
      <c r="E1289" s="21" t="s">
        <v>0</v>
      </c>
      <c r="J1289" s="21" t="s">
        <v>1</v>
      </c>
      <c r="O1289" s="21" t="s">
        <v>2</v>
      </c>
      <c r="T1289" s="21" t="s">
        <v>3</v>
      </c>
      <c r="Y1289" s="21" t="s">
        <v>4</v>
      </c>
    </row>
    <row r="1290" spans="2:36" ht="18.649999999999999" customHeight="1" thickBot="1">
      <c r="B1290" s="20"/>
      <c r="D1290" s="235" t="s">
        <v>6</v>
      </c>
      <c r="E1290" s="236"/>
      <c r="F1290" s="237" t="s">
        <v>7</v>
      </c>
      <c r="G1290" s="238"/>
      <c r="I1290" s="235" t="s">
        <v>8</v>
      </c>
      <c r="J1290" s="236"/>
      <c r="K1290" s="237" t="s">
        <v>9</v>
      </c>
      <c r="L1290" s="238"/>
      <c r="N1290" s="235" t="s">
        <v>10</v>
      </c>
      <c r="O1290" s="236"/>
      <c r="P1290" s="237" t="s">
        <v>11</v>
      </c>
      <c r="Q1290" s="238"/>
      <c r="S1290" s="235" t="s">
        <v>6</v>
      </c>
      <c r="T1290" s="236"/>
      <c r="U1290" s="237" t="s">
        <v>7</v>
      </c>
      <c r="V1290" s="238"/>
      <c r="X1290" s="235" t="s">
        <v>10</v>
      </c>
      <c r="Y1290" s="236"/>
      <c r="Z1290" s="237" t="s">
        <v>11</v>
      </c>
      <c r="AA1290" s="238"/>
      <c r="AB1290" s="4"/>
      <c r="AC1290" s="212" t="s">
        <v>70</v>
      </c>
      <c r="AE1290" s="213" t="s">
        <v>37</v>
      </c>
      <c r="AF1290" s="9"/>
      <c r="AG1290" s="29"/>
      <c r="AH1290" s="29"/>
      <c r="AI1290" s="29"/>
      <c r="AJ1290" s="29"/>
    </row>
    <row r="1291" spans="2:36" ht="18.649999999999999" customHeight="1" thickTop="1" thickBot="1">
      <c r="B1291" s="40">
        <f t="shared" ref="B1291" si="4383">B1284+$E$5</f>
        <v>0.99049999999999006</v>
      </c>
      <c r="D1291" s="24">
        <v>1</v>
      </c>
      <c r="E1291" s="25">
        <v>0</v>
      </c>
      <c r="F1291" s="26">
        <v>0</v>
      </c>
      <c r="G1291" s="27">
        <f t="shared" ref="G1291" si="4384">-1/($E$8*$B1291)</f>
        <v>-6.9340049148227525</v>
      </c>
      <c r="I1291" s="24">
        <v>1</v>
      </c>
      <c r="J1291" s="28">
        <v>0</v>
      </c>
      <c r="K1291" s="26">
        <v>0</v>
      </c>
      <c r="L1291" s="27">
        <v>0</v>
      </c>
      <c r="N1291" s="24">
        <f t="shared" ref="N1291" si="4385">D1291*I1291+F1291*I1294-E1291*J1291-G1291*J1294</f>
        <v>-1.1521407982500445</v>
      </c>
      <c r="O1291" s="28">
        <f t="shared" ref="O1291" si="4386">(D1291*J1291+E1291*I1291+F1291*J1294+G1291*I1294)</f>
        <v>0</v>
      </c>
      <c r="P1291" s="26">
        <f t="shared" ref="P1291" si="4387">D1291*K1291+F1291*K1294-E1291*L1291-G1291*L1294</f>
        <v>0</v>
      </c>
      <c r="Q1291" s="27">
        <f t="shared" ref="Q1291" si="4388">(D1291*L1291+E1291*K1291+F1291*L1294+G1291*K1294)</f>
        <v>-6.9340049148227525</v>
      </c>
      <c r="S1291" s="24">
        <v>1</v>
      </c>
      <c r="T1291" s="25">
        <v>0</v>
      </c>
      <c r="U1291" s="26">
        <v>0</v>
      </c>
      <c r="V1291" s="27">
        <f t="shared" ref="V1291" si="4389">-1/($T$8*$B1291)</f>
        <v>-6.9340049148227525</v>
      </c>
      <c r="X1291" s="24">
        <f t="shared" ref="X1291" si="4390">N1291*S1291+P1291*S1294-O1291*T1291-Q1291*T1294</f>
        <v>-1.1521407982500445</v>
      </c>
      <c r="Y1291" s="28">
        <f t="shared" ref="Y1291" si="4391">(N1291*T1291+O1291*S1291+P1291*T1294+Q1291*S1294)</f>
        <v>0</v>
      </c>
      <c r="Z1291" s="26">
        <f t="shared" ref="Z1291" si="4392">N1291*U1291+P1291*U1294-O1291*V1291-Q1291*V1294</f>
        <v>0</v>
      </c>
      <c r="AA1291" s="27">
        <f t="shared" ref="AA1291" si="4393">(N1291*V1291+O1291*U1291+P1291*V1294+Q1291*U1294)</f>
        <v>1.0549450428108651</v>
      </c>
      <c r="AB1291" s="8"/>
      <c r="AC1291" s="214">
        <f t="shared" ref="AC1291" si="4394">20*LOG((2*$X$8)/(($X$8*X1291+Z1291+$Z$8*X1294+Z1294)^2+($X$8*Y1291+AA1291+$X$8*Y1294+AA1294)^2)^0.5)</f>
        <v>-1.6614126041302921</v>
      </c>
      <c r="AE1291" s="215">
        <f t="shared" ref="AE1291" si="4395">((X1291^2+Y1291^2)/(X1294^2+Y1294^2))^0.5</f>
        <v>3.7120944708309129</v>
      </c>
      <c r="AF1291" s="9"/>
      <c r="AG1291" s="29"/>
      <c r="AH1291" s="29"/>
      <c r="AI1291" s="29"/>
      <c r="AJ1291" s="29"/>
    </row>
    <row r="1292" spans="2:36" ht="18.649999999999999" customHeight="1" thickBot="1">
      <c r="D1292" s="30"/>
      <c r="G1292" s="31"/>
      <c r="I1292" s="30"/>
      <c r="K1292" s="239" t="s">
        <v>15</v>
      </c>
      <c r="L1292" s="240"/>
      <c r="N1292" s="30"/>
      <c r="P1292" s="239" t="s">
        <v>17</v>
      </c>
      <c r="Q1292" s="240"/>
      <c r="S1292" s="30"/>
      <c r="V1292" s="31"/>
      <c r="X1292" s="30"/>
      <c r="AA1292" s="31"/>
      <c r="AE1292" s="216"/>
      <c r="AF1292" s="9"/>
      <c r="AG1292" s="29"/>
      <c r="AH1292" s="29"/>
      <c r="AI1292" s="29"/>
      <c r="AJ1292" s="29"/>
    </row>
    <row r="1293" spans="2:36" ht="18.649999999999999" customHeight="1" thickBot="1">
      <c r="D1293" s="235" t="s">
        <v>12</v>
      </c>
      <c r="E1293" s="236"/>
      <c r="F1293" s="237" t="s">
        <v>13</v>
      </c>
      <c r="G1293" s="238"/>
      <c r="I1293" s="235" t="s">
        <v>14</v>
      </c>
      <c r="J1293" s="236"/>
      <c r="K1293" s="241"/>
      <c r="L1293" s="242"/>
      <c r="N1293" s="235" t="s">
        <v>16</v>
      </c>
      <c r="O1293" s="236"/>
      <c r="P1293" s="241"/>
      <c r="Q1293" s="242"/>
      <c r="S1293" s="235" t="s">
        <v>12</v>
      </c>
      <c r="T1293" s="236"/>
      <c r="U1293" s="237" t="s">
        <v>13</v>
      </c>
      <c r="V1293" s="238"/>
      <c r="X1293" s="235" t="s">
        <v>16</v>
      </c>
      <c r="Y1293" s="236"/>
      <c r="Z1293" s="237" t="s">
        <v>17</v>
      </c>
      <c r="AA1293" s="238"/>
      <c r="AB1293" s="4"/>
      <c r="AC1293" s="37" t="s">
        <v>71</v>
      </c>
      <c r="AE1293" s="217" t="s">
        <v>72</v>
      </c>
      <c r="AF1293" s="9"/>
      <c r="AG1293" s="29"/>
      <c r="AH1293" s="29"/>
      <c r="AI1293" s="29"/>
      <c r="AJ1293" s="29"/>
    </row>
    <row r="1294" spans="2:36" ht="18.649999999999999" customHeight="1" thickTop="1" thickBot="1">
      <c r="D1294" s="24">
        <v>0</v>
      </c>
      <c r="E1294" s="28">
        <v>0</v>
      </c>
      <c r="F1294" s="26">
        <v>1</v>
      </c>
      <c r="G1294" s="27">
        <v>0</v>
      </c>
      <c r="I1294" s="24">
        <v>0</v>
      </c>
      <c r="J1294" s="28">
        <f t="shared" ref="J1294" si="4396">IF(0=(1-$J$8*$K$8*$B1291^2),0,-1*(1-$J$8*$K$8*$B1291^2)/($B1291*$K$8))</f>
        <v>-0.31037485907306395</v>
      </c>
      <c r="K1294" s="26">
        <v>1</v>
      </c>
      <c r="L1294" s="27">
        <v>0</v>
      </c>
      <c r="N1294" s="24">
        <f t="shared" ref="N1294" si="4397">D1294*I1291+F1294*I1294-E1294*J1291-G1294*J1294</f>
        <v>0</v>
      </c>
      <c r="O1294" s="28">
        <f t="shared" ref="O1294" si="4398">(D1294*J1291+E1294*I1291+F1294*J1294+G1294*I1294)</f>
        <v>-0.31037485907306395</v>
      </c>
      <c r="P1294" s="26">
        <f t="shared" ref="P1294" si="4399">D1294*K1291+F1294*K1294-E1294*L1291-G1294*L1294</f>
        <v>1</v>
      </c>
      <c r="Q1294" s="27">
        <f t="shared" ref="Q1294" si="4400">(D1294*L1291+E1294*K1291+F1294*L1294+G1294*K1294)</f>
        <v>0</v>
      </c>
      <c r="S1294" s="24">
        <v>0</v>
      </c>
      <c r="T1294" s="28">
        <v>0</v>
      </c>
      <c r="U1294" s="26">
        <v>1</v>
      </c>
      <c r="V1294" s="27">
        <v>0</v>
      </c>
      <c r="X1294" s="24">
        <f t="shared" ref="X1294" si="4401">N1294*S1291+P1294*S1294-O1294*T1291-Q1294*T1294</f>
        <v>0</v>
      </c>
      <c r="Y1294" s="28">
        <f t="shared" ref="Y1294" si="4402">(N1294*T1291+O1294*S1291+P1294*T1294+Q1294*S1294)</f>
        <v>-0.31037485907306395</v>
      </c>
      <c r="Z1294" s="26">
        <f t="shared" ref="Z1294" si="4403">N1294*U1291+P1294*U1294-O1294*V1291-Q1294*V1294</f>
        <v>-1.1521407982500445</v>
      </c>
      <c r="AA1294" s="27">
        <f t="shared" ref="AA1294" si="4404">(N1294*V1291+O1294*U1291+P1294*V1294+Q1294*U1294)</f>
        <v>0</v>
      </c>
      <c r="AB1294" s="8"/>
      <c r="AC1294" s="39">
        <f t="shared" ref="AC1294" si="4405">(180/PI())*ATAN(-1*(($X$8*Y1291+AA1291+$X$8*Y1294+AA1294)/($X$8*X1291+Z1291+$X$8*X1294+Z1294)))</f>
        <v>17.906923556675626</v>
      </c>
      <c r="AE1294" s="218">
        <f t="shared" ref="AE1294" si="4406">20*LOG(((($X$8*X1291+Z1291-$X$8*Y1294-Z1294)^2+($X$8*Y1291+AA1291-$X$8*Y1294-AA1294)^2)/(($X$8*X1291+Z1291+$X$8*X1294+Z1294)^2+($X$8*Y1291+AA1291+$X$8*Y1294+AA1294)^2))^0.5)</f>
        <v>-4.7584969315434309</v>
      </c>
      <c r="AF1294" s="9"/>
      <c r="AG1294" s="29"/>
      <c r="AH1294" s="29"/>
      <c r="AI1294" s="29"/>
      <c r="AJ1294" s="29"/>
    </row>
    <row r="1295" spans="2:36" ht="18.649999999999999" customHeight="1">
      <c r="AE1295" s="33"/>
    </row>
    <row r="1296" spans="2:36" ht="18.649999999999999" customHeight="1" thickBot="1">
      <c r="E1296" s="21" t="s">
        <v>0</v>
      </c>
      <c r="J1296" s="21" t="s">
        <v>1</v>
      </c>
      <c r="O1296" s="21" t="s">
        <v>2</v>
      </c>
      <c r="T1296" s="21" t="s">
        <v>3</v>
      </c>
      <c r="Y1296" s="21" t="s">
        <v>4</v>
      </c>
    </row>
    <row r="1297" spans="2:36" ht="18.649999999999999" customHeight="1" thickBot="1">
      <c r="B1297" s="20"/>
      <c r="D1297" s="235" t="s">
        <v>6</v>
      </c>
      <c r="E1297" s="236"/>
      <c r="F1297" s="237" t="s">
        <v>7</v>
      </c>
      <c r="G1297" s="238"/>
      <c r="I1297" s="235" t="s">
        <v>8</v>
      </c>
      <c r="J1297" s="236"/>
      <c r="K1297" s="237" t="s">
        <v>9</v>
      </c>
      <c r="L1297" s="238"/>
      <c r="N1297" s="235" t="s">
        <v>10</v>
      </c>
      <c r="O1297" s="236"/>
      <c r="P1297" s="237" t="s">
        <v>11</v>
      </c>
      <c r="Q1297" s="238"/>
      <c r="S1297" s="235" t="s">
        <v>6</v>
      </c>
      <c r="T1297" s="236"/>
      <c r="U1297" s="237" t="s">
        <v>7</v>
      </c>
      <c r="V1297" s="238"/>
      <c r="X1297" s="235" t="s">
        <v>10</v>
      </c>
      <c r="Y1297" s="236"/>
      <c r="Z1297" s="237" t="s">
        <v>11</v>
      </c>
      <c r="AA1297" s="238"/>
      <c r="AB1297" s="4"/>
      <c r="AC1297" s="212" t="s">
        <v>70</v>
      </c>
      <c r="AE1297" s="213" t="s">
        <v>37</v>
      </c>
      <c r="AF1297" s="9"/>
      <c r="AG1297" s="29"/>
      <c r="AH1297" s="29"/>
      <c r="AI1297" s="29"/>
      <c r="AJ1297" s="29"/>
    </row>
    <row r="1298" spans="2:36" ht="18.649999999999999" customHeight="1" thickTop="1" thickBot="1">
      <c r="B1298" s="40">
        <f t="shared" ref="B1298" si="4407">B1291+$E$5</f>
        <v>0.99099999999999</v>
      </c>
      <c r="D1298" s="24">
        <v>1</v>
      </c>
      <c r="E1298" s="25">
        <v>0</v>
      </c>
      <c r="F1298" s="26">
        <v>0</v>
      </c>
      <c r="G1298" s="27">
        <f t="shared" ref="G1298" si="4408">-1/($E$8*$B1298)</f>
        <v>-6.9305064259656284</v>
      </c>
      <c r="I1298" s="24">
        <v>1</v>
      </c>
      <c r="J1298" s="28">
        <v>0</v>
      </c>
      <c r="K1298" s="26">
        <v>0</v>
      </c>
      <c r="L1298" s="27">
        <v>0</v>
      </c>
      <c r="N1298" s="24">
        <f t="shared" ref="N1298" si="4409">D1298*I1298+F1298*I1301-E1298*J1298-G1298*J1301</f>
        <v>-1.1439762844047614</v>
      </c>
      <c r="O1298" s="28">
        <f t="shared" ref="O1298" si="4410">(D1298*J1298+E1298*I1298+F1298*J1301+G1298*I1301)</f>
        <v>0</v>
      </c>
      <c r="P1298" s="26">
        <f t="shared" ref="P1298" si="4411">D1298*K1298+F1298*K1301-E1298*L1298-G1298*L1301</f>
        <v>0</v>
      </c>
      <c r="Q1298" s="27">
        <f t="shared" ref="Q1298" si="4412">(D1298*L1298+E1298*K1298+F1298*L1301+G1298*K1301)</f>
        <v>-6.9305064259656284</v>
      </c>
      <c r="S1298" s="24">
        <v>1</v>
      </c>
      <c r="T1298" s="25">
        <v>0</v>
      </c>
      <c r="U1298" s="26">
        <v>0</v>
      </c>
      <c r="V1298" s="27">
        <f t="shared" ref="V1298" si="4413">-1/($T$8*$B1298)</f>
        <v>-6.9305064259656284</v>
      </c>
      <c r="X1298" s="24">
        <f t="shared" ref="X1298" si="4414">N1298*S1298+P1298*S1301-O1298*T1298-Q1298*T1301</f>
        <v>-1.1439762844047614</v>
      </c>
      <c r="Y1298" s="28">
        <f t="shared" ref="Y1298" si="4415">(N1298*T1298+O1298*S1298+P1298*T1301+Q1298*S1301)</f>
        <v>0</v>
      </c>
      <c r="Z1298" s="26">
        <f t="shared" ref="Z1298" si="4416">N1298*U1298+P1298*U1301-O1298*V1298-Q1298*V1301</f>
        <v>0</v>
      </c>
      <c r="AA1298" s="27">
        <f t="shared" ref="AA1298" si="4417">(N1298*V1298+O1298*U1298+P1298*V1301+Q1298*U1301)</f>
        <v>0.99782856425385358</v>
      </c>
      <c r="AB1298" s="8"/>
      <c r="AC1298" s="214">
        <f t="shared" ref="AC1298" si="4418">20*LOG((2*$X$8)/(($X$8*X1298+Z1298+$Z$8*X1301+Z1301)^2+($X$8*Y1298+AA1298+$X$8*Y1301+AA1301)^2)^0.5)</f>
        <v>-1.5447912364933294</v>
      </c>
      <c r="AE1298" s="215">
        <f t="shared" ref="AE1298" si="4419">((X1298^2+Y1298^2)/(X1301^2+Y1301^2))^0.5</f>
        <v>3.6979583439845043</v>
      </c>
      <c r="AF1298" s="9"/>
      <c r="AG1298" s="29"/>
      <c r="AH1298" s="29"/>
      <c r="AI1298" s="29"/>
      <c r="AJ1298" s="29"/>
    </row>
    <row r="1299" spans="2:36" ht="18.649999999999999" customHeight="1" thickBot="1">
      <c r="D1299" s="30"/>
      <c r="G1299" s="31"/>
      <c r="I1299" s="30"/>
      <c r="K1299" s="239" t="s">
        <v>15</v>
      </c>
      <c r="L1299" s="240"/>
      <c r="N1299" s="30"/>
      <c r="P1299" s="239" t="s">
        <v>17</v>
      </c>
      <c r="Q1299" s="240"/>
      <c r="S1299" s="30"/>
      <c r="V1299" s="31"/>
      <c r="X1299" s="30"/>
      <c r="AA1299" s="31"/>
      <c r="AE1299" s="216"/>
      <c r="AF1299" s="9"/>
      <c r="AG1299" s="29"/>
      <c r="AH1299" s="29"/>
      <c r="AI1299" s="29"/>
      <c r="AJ1299" s="29"/>
    </row>
    <row r="1300" spans="2:36" ht="18.649999999999999" customHeight="1" thickBot="1">
      <c r="D1300" s="235" t="s">
        <v>12</v>
      </c>
      <c r="E1300" s="236"/>
      <c r="F1300" s="237" t="s">
        <v>13</v>
      </c>
      <c r="G1300" s="238"/>
      <c r="I1300" s="235" t="s">
        <v>14</v>
      </c>
      <c r="J1300" s="236"/>
      <c r="K1300" s="241"/>
      <c r="L1300" s="242"/>
      <c r="N1300" s="235" t="s">
        <v>16</v>
      </c>
      <c r="O1300" s="236"/>
      <c r="P1300" s="241"/>
      <c r="Q1300" s="242"/>
      <c r="S1300" s="235" t="s">
        <v>12</v>
      </c>
      <c r="T1300" s="236"/>
      <c r="U1300" s="237" t="s">
        <v>13</v>
      </c>
      <c r="V1300" s="238"/>
      <c r="X1300" s="235" t="s">
        <v>16</v>
      </c>
      <c r="Y1300" s="236"/>
      <c r="Z1300" s="237" t="s">
        <v>17</v>
      </c>
      <c r="AA1300" s="238"/>
      <c r="AB1300" s="4"/>
      <c r="AC1300" s="37" t="s">
        <v>71</v>
      </c>
      <c r="AE1300" s="217" t="s">
        <v>72</v>
      </c>
      <c r="AF1300" s="9"/>
      <c r="AG1300" s="29"/>
      <c r="AH1300" s="29"/>
      <c r="AI1300" s="29"/>
      <c r="AJ1300" s="29"/>
    </row>
    <row r="1301" spans="2:36" ht="18.649999999999999" customHeight="1" thickTop="1" thickBot="1">
      <c r="D1301" s="24">
        <v>0</v>
      </c>
      <c r="E1301" s="28">
        <v>0</v>
      </c>
      <c r="F1301" s="26">
        <v>1</v>
      </c>
      <c r="G1301" s="27">
        <v>0</v>
      </c>
      <c r="I1301" s="24">
        <v>0</v>
      </c>
      <c r="J1301" s="28">
        <f t="shared" ref="J1301" si="4420">IF(0=(1-$J$8*$K$8*$B1298^2),0,-1*(1-$J$8*$K$8*$B1298^2)/($B1298*$K$8))</f>
        <v>-0.30935348048624611</v>
      </c>
      <c r="K1301" s="26">
        <v>1</v>
      </c>
      <c r="L1301" s="27">
        <v>0</v>
      </c>
      <c r="N1301" s="24">
        <f t="shared" ref="N1301" si="4421">D1301*I1298+F1301*I1301-E1301*J1298-G1301*J1301</f>
        <v>0</v>
      </c>
      <c r="O1301" s="28">
        <f t="shared" ref="O1301" si="4422">(D1301*J1298+E1301*I1298+F1301*J1301+G1301*I1301)</f>
        <v>-0.30935348048624611</v>
      </c>
      <c r="P1301" s="26">
        <f t="shared" ref="P1301" si="4423">D1301*K1298+F1301*K1301-E1301*L1298-G1301*L1301</f>
        <v>1</v>
      </c>
      <c r="Q1301" s="27">
        <f t="shared" ref="Q1301" si="4424">(D1301*L1298+E1301*K1298+F1301*L1301+G1301*K1301)</f>
        <v>0</v>
      </c>
      <c r="S1301" s="24">
        <v>0</v>
      </c>
      <c r="T1301" s="28">
        <v>0</v>
      </c>
      <c r="U1301" s="26">
        <v>1</v>
      </c>
      <c r="V1301" s="27">
        <v>0</v>
      </c>
      <c r="X1301" s="24">
        <f t="shared" ref="X1301" si="4425">N1301*S1298+P1301*S1301-O1301*T1298-Q1301*T1301</f>
        <v>0</v>
      </c>
      <c r="Y1301" s="28">
        <f t="shared" ref="Y1301" si="4426">(N1301*T1298+O1301*S1298+P1301*T1301+Q1301*S1301)</f>
        <v>-0.30935348048624611</v>
      </c>
      <c r="Z1301" s="26">
        <f t="shared" ref="Z1301" si="4427">N1301*U1298+P1301*U1301-O1301*V1298-Q1301*V1301</f>
        <v>-1.1439762844047614</v>
      </c>
      <c r="AA1301" s="27">
        <f t="shared" ref="AA1301" si="4428">(N1301*V1298+O1301*U1298+P1301*V1301+Q1301*U1301)</f>
        <v>0</v>
      </c>
      <c r="AB1301" s="8"/>
      <c r="AC1301" s="39">
        <f t="shared" ref="AC1301" si="4429">(180/PI())*ATAN(-1*(($X$8*Y1298+AA1298+$X$8*Y1301+AA1301)/($X$8*X1298+Z1298+$X$8*X1301+Z1301)))</f>
        <v>16.747233422838899</v>
      </c>
      <c r="AE1301" s="218">
        <f t="shared" ref="AE1301" si="4430">20*LOG(((($X$8*X1298+Z1298-$X$8*Y1301-Z1301)^2+($X$8*Y1298+AA1298-$X$8*Y1301-AA1301)^2)/(($X$8*X1298+Z1298+$X$8*X1301+Z1301)^2+($X$8*Y1298+AA1298+$X$8*Y1301+AA1301)^2))^0.5)</f>
        <v>-5.0020040603825375</v>
      </c>
      <c r="AF1301" s="9"/>
      <c r="AG1301" s="29"/>
      <c r="AH1301" s="29"/>
      <c r="AI1301" s="29"/>
      <c r="AJ1301" s="29"/>
    </row>
    <row r="1302" spans="2:36" ht="18.649999999999999" customHeight="1">
      <c r="AE1302" s="33"/>
    </row>
    <row r="1303" spans="2:36" ht="18.649999999999999" customHeight="1" thickBot="1">
      <c r="E1303" s="21" t="s">
        <v>0</v>
      </c>
      <c r="J1303" s="21" t="s">
        <v>1</v>
      </c>
      <c r="O1303" s="21" t="s">
        <v>2</v>
      </c>
      <c r="T1303" s="21" t="s">
        <v>3</v>
      </c>
      <c r="Y1303" s="21" t="s">
        <v>4</v>
      </c>
    </row>
    <row r="1304" spans="2:36" ht="18.649999999999999" customHeight="1" thickBot="1">
      <c r="B1304" s="20"/>
      <c r="D1304" s="235" t="s">
        <v>6</v>
      </c>
      <c r="E1304" s="236"/>
      <c r="F1304" s="237" t="s">
        <v>7</v>
      </c>
      <c r="G1304" s="238"/>
      <c r="I1304" s="235" t="s">
        <v>8</v>
      </c>
      <c r="J1304" s="236"/>
      <c r="K1304" s="237" t="s">
        <v>9</v>
      </c>
      <c r="L1304" s="238"/>
      <c r="N1304" s="235" t="s">
        <v>10</v>
      </c>
      <c r="O1304" s="236"/>
      <c r="P1304" s="237" t="s">
        <v>11</v>
      </c>
      <c r="Q1304" s="238"/>
      <c r="S1304" s="235" t="s">
        <v>6</v>
      </c>
      <c r="T1304" s="236"/>
      <c r="U1304" s="237" t="s">
        <v>7</v>
      </c>
      <c r="V1304" s="238"/>
      <c r="X1304" s="235" t="s">
        <v>10</v>
      </c>
      <c r="Y1304" s="236"/>
      <c r="Z1304" s="237" t="s">
        <v>11</v>
      </c>
      <c r="AA1304" s="238"/>
      <c r="AB1304" s="4"/>
      <c r="AC1304" s="212" t="s">
        <v>70</v>
      </c>
      <c r="AE1304" s="213" t="s">
        <v>37</v>
      </c>
      <c r="AF1304" s="9"/>
      <c r="AG1304" s="29"/>
      <c r="AH1304" s="29"/>
      <c r="AI1304" s="29"/>
      <c r="AJ1304" s="29"/>
    </row>
    <row r="1305" spans="2:36" ht="18.649999999999999" customHeight="1" thickTop="1" thickBot="1">
      <c r="B1305" s="40">
        <f t="shared" ref="B1305" si="4431">B1298+$E$5</f>
        <v>0.99149999999998994</v>
      </c>
      <c r="D1305" s="24">
        <v>1</v>
      </c>
      <c r="E1305" s="25">
        <v>0</v>
      </c>
      <c r="F1305" s="26">
        <v>0</v>
      </c>
      <c r="G1305" s="27">
        <f t="shared" ref="G1305" si="4432">-1/($E$8*$B1305)</f>
        <v>-6.9270114655894481</v>
      </c>
      <c r="I1305" s="24">
        <v>1</v>
      </c>
      <c r="J1305" s="28">
        <v>0</v>
      </c>
      <c r="K1305" s="26">
        <v>0</v>
      </c>
      <c r="L1305" s="27">
        <v>0</v>
      </c>
      <c r="N1305" s="24">
        <f t="shared" ref="N1305" si="4433">D1305*I1305+F1305*I1308-E1305*J1305-G1305*J1308</f>
        <v>-1.1358241192055374</v>
      </c>
      <c r="O1305" s="28">
        <f t="shared" ref="O1305" si="4434">(D1305*J1305+E1305*I1305+F1305*J1308+G1305*I1308)</f>
        <v>0</v>
      </c>
      <c r="P1305" s="26">
        <f t="shared" ref="P1305" si="4435">D1305*K1305+F1305*K1308-E1305*L1305-G1305*L1308</f>
        <v>0</v>
      </c>
      <c r="Q1305" s="27">
        <f t="shared" ref="Q1305" si="4436">(D1305*L1305+E1305*K1305+F1305*L1308+G1305*K1308)</f>
        <v>-6.9270114655894481</v>
      </c>
      <c r="S1305" s="24">
        <v>1</v>
      </c>
      <c r="T1305" s="25">
        <v>0</v>
      </c>
      <c r="U1305" s="26">
        <v>0</v>
      </c>
      <c r="V1305" s="27">
        <f t="shared" ref="V1305" si="4437">-1/($T$8*$B1305)</f>
        <v>-6.9270114655894481</v>
      </c>
      <c r="X1305" s="24">
        <f t="shared" ref="X1305" si="4438">N1305*S1305+P1305*S1308-O1305*T1305-Q1305*T1308</f>
        <v>-1.1358241192055374</v>
      </c>
      <c r="Y1305" s="28">
        <f t="shared" ref="Y1305" si="4439">(N1305*T1305+O1305*S1305+P1305*T1308+Q1305*S1308)</f>
        <v>0</v>
      </c>
      <c r="Z1305" s="26">
        <f t="shared" ref="Z1305" si="4440">N1305*U1305+P1305*U1308-O1305*V1305-Q1305*V1308</f>
        <v>0</v>
      </c>
      <c r="AA1305" s="27">
        <f t="shared" ref="AA1305" si="4441">(N1305*V1305+O1305*U1305+P1305*V1308+Q1305*U1308)</f>
        <v>0.94085523104034507</v>
      </c>
      <c r="AB1305" s="8"/>
      <c r="AC1305" s="214">
        <f t="shared" ref="AC1305" si="4442">20*LOG((2*$X$8)/(($X$8*X1305+Z1305+$Z$8*X1308+Z1308)^2+($X$8*Y1305+AA1305+$X$8*Y1308+AA1308)^2)^0.5)</f>
        <v>-1.4305154787276122</v>
      </c>
      <c r="AE1305" s="215">
        <f t="shared" ref="AE1305" si="4443">((X1305^2+Y1305^2)/(X1308^2+Y1308^2))^0.5</f>
        <v>3.6837615166348079</v>
      </c>
      <c r="AF1305" s="9"/>
      <c r="AG1305" s="29"/>
      <c r="AH1305" s="29"/>
      <c r="AI1305" s="29"/>
      <c r="AJ1305" s="29"/>
    </row>
    <row r="1306" spans="2:36" ht="18.649999999999999" customHeight="1" thickBot="1">
      <c r="D1306" s="30"/>
      <c r="G1306" s="31"/>
      <c r="I1306" s="30"/>
      <c r="K1306" s="239" t="s">
        <v>15</v>
      </c>
      <c r="L1306" s="240"/>
      <c r="N1306" s="30"/>
      <c r="P1306" s="239" t="s">
        <v>17</v>
      </c>
      <c r="Q1306" s="240"/>
      <c r="S1306" s="30"/>
      <c r="V1306" s="31"/>
      <c r="X1306" s="30"/>
      <c r="AA1306" s="31"/>
      <c r="AE1306" s="216"/>
      <c r="AF1306" s="9"/>
      <c r="AG1306" s="29"/>
      <c r="AH1306" s="29"/>
      <c r="AI1306" s="29"/>
      <c r="AJ1306" s="29"/>
    </row>
    <row r="1307" spans="2:36" ht="18.649999999999999" customHeight="1" thickBot="1">
      <c r="D1307" s="235" t="s">
        <v>12</v>
      </c>
      <c r="E1307" s="236"/>
      <c r="F1307" s="237" t="s">
        <v>13</v>
      </c>
      <c r="G1307" s="238"/>
      <c r="I1307" s="235" t="s">
        <v>14</v>
      </c>
      <c r="J1307" s="236"/>
      <c r="K1307" s="241"/>
      <c r="L1307" s="242"/>
      <c r="N1307" s="235" t="s">
        <v>16</v>
      </c>
      <c r="O1307" s="236"/>
      <c r="P1307" s="241"/>
      <c r="Q1307" s="242"/>
      <c r="S1307" s="235" t="s">
        <v>12</v>
      </c>
      <c r="T1307" s="236"/>
      <c r="U1307" s="237" t="s">
        <v>13</v>
      </c>
      <c r="V1307" s="238"/>
      <c r="X1307" s="235" t="s">
        <v>16</v>
      </c>
      <c r="Y1307" s="236"/>
      <c r="Z1307" s="237" t="s">
        <v>17</v>
      </c>
      <c r="AA1307" s="238"/>
      <c r="AB1307" s="4"/>
      <c r="AC1307" s="37" t="s">
        <v>71</v>
      </c>
      <c r="AE1307" s="217" t="s">
        <v>72</v>
      </c>
      <c r="AF1307" s="9"/>
      <c r="AG1307" s="29"/>
      <c r="AH1307" s="29"/>
      <c r="AI1307" s="29"/>
      <c r="AJ1307" s="29"/>
    </row>
    <row r="1308" spans="2:36" ht="18.649999999999999" customHeight="1" thickTop="1" thickBot="1">
      <c r="D1308" s="24">
        <v>0</v>
      </c>
      <c r="E1308" s="28">
        <v>0</v>
      </c>
      <c r="F1308" s="26">
        <v>1</v>
      </c>
      <c r="G1308" s="27">
        <v>0</v>
      </c>
      <c r="I1308" s="24">
        <v>0</v>
      </c>
      <c r="J1308" s="28">
        <f t="shared" ref="J1308" si="4444">IF(0=(1-$J$8*$K$8*$B1305^2),0,-1*(1-$J$8*$K$8*$B1305^2)/($B1305*$K$8))</f>
        <v>-0.30833269582639433</v>
      </c>
      <c r="K1308" s="26">
        <v>1</v>
      </c>
      <c r="L1308" s="27">
        <v>0</v>
      </c>
      <c r="N1308" s="24">
        <f t="shared" ref="N1308" si="4445">D1308*I1305+F1308*I1308-E1308*J1305-G1308*J1308</f>
        <v>0</v>
      </c>
      <c r="O1308" s="28">
        <f t="shared" ref="O1308" si="4446">(D1308*J1305+E1308*I1305+F1308*J1308+G1308*I1308)</f>
        <v>-0.30833269582639433</v>
      </c>
      <c r="P1308" s="26">
        <f t="shared" ref="P1308" si="4447">D1308*K1305+F1308*K1308-E1308*L1305-G1308*L1308</f>
        <v>1</v>
      </c>
      <c r="Q1308" s="27">
        <f t="shared" ref="Q1308" si="4448">(D1308*L1305+E1308*K1305+F1308*L1308+G1308*K1308)</f>
        <v>0</v>
      </c>
      <c r="S1308" s="24">
        <v>0</v>
      </c>
      <c r="T1308" s="28">
        <v>0</v>
      </c>
      <c r="U1308" s="26">
        <v>1</v>
      </c>
      <c r="V1308" s="27">
        <v>0</v>
      </c>
      <c r="X1308" s="24">
        <f t="shared" ref="X1308" si="4449">N1308*S1305+P1308*S1308-O1308*T1305-Q1308*T1308</f>
        <v>0</v>
      </c>
      <c r="Y1308" s="28">
        <f t="shared" ref="Y1308" si="4450">(N1308*T1305+O1308*S1305+P1308*T1308+Q1308*S1308)</f>
        <v>-0.30833269582639433</v>
      </c>
      <c r="Z1308" s="26">
        <f t="shared" ref="Z1308" si="4451">N1308*U1305+P1308*U1308-O1308*V1305-Q1308*V1308</f>
        <v>-1.1358241192055374</v>
      </c>
      <c r="AA1308" s="27">
        <f t="shared" ref="AA1308" si="4452">(N1308*V1305+O1308*U1305+P1308*V1308+Q1308*U1308)</f>
        <v>0</v>
      </c>
      <c r="AB1308" s="8"/>
      <c r="AC1308" s="39">
        <f t="shared" ref="AC1308" si="4453">(180/PI())*ATAN(-1*(($X$8*Y1305+AA1305+$X$8*Y1308+AA1308)/($X$8*X1305+Z1305+$X$8*X1308+Z1308)))</f>
        <v>15.559441918020315</v>
      </c>
      <c r="AE1308" s="218">
        <f t="shared" ref="AE1308" si="4454">20*LOG(((($X$8*X1305+Z1305-$X$8*Y1308-Z1308)^2+($X$8*Y1305+AA1305-$X$8*Y1308-AA1308)^2)/(($X$8*X1305+Z1305+$X$8*X1308+Z1308)^2+($X$8*Y1305+AA1305+$X$8*Y1308+AA1308)^2))^0.5)</f>
        <v>-5.2617198469944473</v>
      </c>
      <c r="AF1308" s="9"/>
      <c r="AG1308" s="29"/>
      <c r="AH1308" s="29"/>
      <c r="AI1308" s="29"/>
      <c r="AJ1308" s="29"/>
    </row>
    <row r="1309" spans="2:36" ht="18.649999999999999" customHeight="1">
      <c r="AE1309" s="33"/>
    </row>
    <row r="1310" spans="2:36" ht="18.649999999999999" customHeight="1" thickBot="1">
      <c r="E1310" s="21" t="s">
        <v>0</v>
      </c>
      <c r="J1310" s="21" t="s">
        <v>1</v>
      </c>
      <c r="O1310" s="21" t="s">
        <v>2</v>
      </c>
      <c r="T1310" s="21" t="s">
        <v>3</v>
      </c>
      <c r="Y1310" s="21" t="s">
        <v>4</v>
      </c>
    </row>
    <row r="1311" spans="2:36" ht="18.649999999999999" customHeight="1" thickBot="1">
      <c r="B1311" s="20"/>
      <c r="D1311" s="235" t="s">
        <v>6</v>
      </c>
      <c r="E1311" s="236"/>
      <c r="F1311" s="237" t="s">
        <v>7</v>
      </c>
      <c r="G1311" s="238"/>
      <c r="I1311" s="235" t="s">
        <v>8</v>
      </c>
      <c r="J1311" s="236"/>
      <c r="K1311" s="237" t="s">
        <v>9</v>
      </c>
      <c r="L1311" s="238"/>
      <c r="N1311" s="235" t="s">
        <v>10</v>
      </c>
      <c r="O1311" s="236"/>
      <c r="P1311" s="237" t="s">
        <v>11</v>
      </c>
      <c r="Q1311" s="238"/>
      <c r="S1311" s="235" t="s">
        <v>6</v>
      </c>
      <c r="T1311" s="236"/>
      <c r="U1311" s="237" t="s">
        <v>7</v>
      </c>
      <c r="V1311" s="238"/>
      <c r="X1311" s="235" t="s">
        <v>10</v>
      </c>
      <c r="Y1311" s="236"/>
      <c r="Z1311" s="237" t="s">
        <v>11</v>
      </c>
      <c r="AA1311" s="238"/>
      <c r="AB1311" s="4"/>
      <c r="AC1311" s="212" t="s">
        <v>70</v>
      </c>
      <c r="AE1311" s="213" t="s">
        <v>37</v>
      </c>
      <c r="AF1311" s="9"/>
      <c r="AG1311" s="29"/>
      <c r="AH1311" s="29"/>
      <c r="AI1311" s="29"/>
      <c r="AJ1311" s="29"/>
    </row>
    <row r="1312" spans="2:36" ht="18.649999999999999" customHeight="1" thickTop="1" thickBot="1">
      <c r="B1312" s="40">
        <f t="shared" ref="B1312" si="4455">B1305+$E$5</f>
        <v>0.99199999999998989</v>
      </c>
      <c r="D1312" s="24">
        <v>1</v>
      </c>
      <c r="E1312" s="25">
        <v>0</v>
      </c>
      <c r="F1312" s="26">
        <v>0</v>
      </c>
      <c r="G1312" s="27">
        <f t="shared" ref="G1312" si="4456">-1/($E$8*$B1312)</f>
        <v>-6.9235200283588076</v>
      </c>
      <c r="I1312" s="24">
        <v>1</v>
      </c>
      <c r="J1312" s="28">
        <v>0</v>
      </c>
      <c r="K1312" s="26">
        <v>0</v>
      </c>
      <c r="L1312" s="27">
        <v>0</v>
      </c>
      <c r="N1312" s="24">
        <f t="shared" ref="N1312" si="4457">D1312*I1312+F1312*I1315-E1312*J1312-G1312*J1315</f>
        <v>-1.1276842777621843</v>
      </c>
      <c r="O1312" s="28">
        <f t="shared" ref="O1312" si="4458">(D1312*J1312+E1312*I1312+F1312*J1315+G1312*I1315)</f>
        <v>0</v>
      </c>
      <c r="P1312" s="26">
        <f t="shared" ref="P1312" si="4459">D1312*K1312+F1312*K1315-E1312*L1312-G1312*L1315</f>
        <v>0</v>
      </c>
      <c r="Q1312" s="27">
        <f t="shared" ref="Q1312" si="4460">(D1312*L1312+E1312*K1312+F1312*L1315+G1312*K1315)</f>
        <v>-6.9235200283588076</v>
      </c>
      <c r="S1312" s="24">
        <v>1</v>
      </c>
      <c r="T1312" s="25">
        <v>0</v>
      </c>
      <c r="U1312" s="26">
        <v>0</v>
      </c>
      <c r="V1312" s="27">
        <f t="shared" ref="V1312" si="4461">-1/($T$8*$B1312)</f>
        <v>-6.9235200283588076</v>
      </c>
      <c r="X1312" s="24">
        <f t="shared" ref="X1312" si="4462">N1312*S1312+P1312*S1315-O1312*T1312-Q1312*T1315</f>
        <v>-1.1276842777621843</v>
      </c>
      <c r="Y1312" s="28">
        <f t="shared" ref="Y1312" si="4463">(N1312*T1312+O1312*S1312+P1312*T1315+Q1312*S1315)</f>
        <v>0</v>
      </c>
      <c r="Z1312" s="26">
        <f t="shared" ref="Z1312" si="4464">N1312*U1312+P1312*U1315-O1312*V1312-Q1312*V1315</f>
        <v>0</v>
      </c>
      <c r="AA1312" s="27">
        <f t="shared" ref="AA1312" si="4465">(N1312*V1312+O1312*U1312+P1312*V1315+Q1312*U1315)</f>
        <v>0.88402465439301192</v>
      </c>
      <c r="AB1312" s="8"/>
      <c r="AC1312" s="214">
        <f t="shared" ref="AC1312" si="4466">20*LOG((2*$X$8)/(($X$8*X1312+Z1312+$Z$8*X1315+Z1315)^2+($X$8*Y1312+AA1312+$X$8*Y1315+AA1315)^2)^0.5)</f>
        <v>-1.3188193774318502</v>
      </c>
      <c r="AE1312" s="215">
        <f t="shared" ref="AE1312" si="4467">((X1312^2+Y1312^2)/(X1315^2+Y1315^2))^0.5</f>
        <v>3.669503395947209</v>
      </c>
      <c r="AF1312" s="9"/>
      <c r="AG1312" s="29"/>
      <c r="AH1312" s="29"/>
      <c r="AI1312" s="29"/>
      <c r="AJ1312" s="29"/>
    </row>
    <row r="1313" spans="2:36" ht="18.649999999999999" customHeight="1" thickBot="1">
      <c r="D1313" s="30"/>
      <c r="G1313" s="31"/>
      <c r="I1313" s="30"/>
      <c r="K1313" s="239" t="s">
        <v>15</v>
      </c>
      <c r="L1313" s="240"/>
      <c r="N1313" s="30"/>
      <c r="P1313" s="239" t="s">
        <v>17</v>
      </c>
      <c r="Q1313" s="240"/>
      <c r="S1313" s="30"/>
      <c r="V1313" s="31"/>
      <c r="X1313" s="30"/>
      <c r="AA1313" s="31"/>
      <c r="AE1313" s="216"/>
      <c r="AF1313" s="9"/>
      <c r="AG1313" s="29"/>
      <c r="AH1313" s="29"/>
      <c r="AI1313" s="29"/>
      <c r="AJ1313" s="29"/>
    </row>
    <row r="1314" spans="2:36" ht="18.649999999999999" customHeight="1" thickBot="1">
      <c r="D1314" s="235" t="s">
        <v>12</v>
      </c>
      <c r="E1314" s="236"/>
      <c r="F1314" s="237" t="s">
        <v>13</v>
      </c>
      <c r="G1314" s="238"/>
      <c r="I1314" s="235" t="s">
        <v>14</v>
      </c>
      <c r="J1314" s="236"/>
      <c r="K1314" s="241"/>
      <c r="L1314" s="242"/>
      <c r="N1314" s="235" t="s">
        <v>16</v>
      </c>
      <c r="O1314" s="236"/>
      <c r="P1314" s="241"/>
      <c r="Q1314" s="242"/>
      <c r="S1314" s="235" t="s">
        <v>12</v>
      </c>
      <c r="T1314" s="236"/>
      <c r="U1314" s="237" t="s">
        <v>13</v>
      </c>
      <c r="V1314" s="238"/>
      <c r="X1314" s="235" t="s">
        <v>16</v>
      </c>
      <c r="Y1314" s="236"/>
      <c r="Z1314" s="237" t="s">
        <v>17</v>
      </c>
      <c r="AA1314" s="238"/>
      <c r="AB1314" s="4"/>
      <c r="AC1314" s="37" t="s">
        <v>71</v>
      </c>
      <c r="AE1314" s="217" t="s">
        <v>72</v>
      </c>
      <c r="AF1314" s="9"/>
      <c r="AG1314" s="29"/>
      <c r="AH1314" s="29"/>
      <c r="AI1314" s="29"/>
      <c r="AJ1314" s="29"/>
    </row>
    <row r="1315" spans="2:36" ht="18.649999999999999" customHeight="1" thickTop="1" thickBot="1">
      <c r="D1315" s="24">
        <v>0</v>
      </c>
      <c r="E1315" s="28">
        <v>0</v>
      </c>
      <c r="F1315" s="26">
        <v>1</v>
      </c>
      <c r="G1315" s="27">
        <v>0</v>
      </c>
      <c r="I1315" s="24">
        <v>0</v>
      </c>
      <c r="J1315" s="28">
        <f t="shared" ref="J1315" si="4468">IF(0=(1-$J$8*$K$8*$B1312^2),0,-1*(1-$J$8*$K$8*$B1312^2)/($B1312*$K$8))</f>
        <v>-0.30731250419543354</v>
      </c>
      <c r="K1315" s="26">
        <v>1</v>
      </c>
      <c r="L1315" s="27">
        <v>0</v>
      </c>
      <c r="N1315" s="24">
        <f t="shared" ref="N1315" si="4469">D1315*I1312+F1315*I1315-E1315*J1312-G1315*J1315</f>
        <v>0</v>
      </c>
      <c r="O1315" s="28">
        <f t="shared" ref="O1315" si="4470">(D1315*J1312+E1315*I1312+F1315*J1315+G1315*I1315)</f>
        <v>-0.30731250419543354</v>
      </c>
      <c r="P1315" s="26">
        <f t="shared" ref="P1315" si="4471">D1315*K1312+F1315*K1315-E1315*L1312-G1315*L1315</f>
        <v>1</v>
      </c>
      <c r="Q1315" s="27">
        <f t="shared" ref="Q1315" si="4472">(D1315*L1312+E1315*K1312+F1315*L1315+G1315*K1315)</f>
        <v>0</v>
      </c>
      <c r="S1315" s="24">
        <v>0</v>
      </c>
      <c r="T1315" s="28">
        <v>0</v>
      </c>
      <c r="U1315" s="26">
        <v>1</v>
      </c>
      <c r="V1315" s="27">
        <v>0</v>
      </c>
      <c r="X1315" s="24">
        <f t="shared" ref="X1315" si="4473">N1315*S1312+P1315*S1315-O1315*T1312-Q1315*T1315</f>
        <v>0</v>
      </c>
      <c r="Y1315" s="28">
        <f t="shared" ref="Y1315" si="4474">(N1315*T1312+O1315*S1312+P1315*T1315+Q1315*S1315)</f>
        <v>-0.30731250419543354</v>
      </c>
      <c r="Z1315" s="26">
        <f t="shared" ref="Z1315" si="4475">N1315*U1312+P1315*U1315-O1315*V1312-Q1315*V1315</f>
        <v>-1.1276842777621843</v>
      </c>
      <c r="AA1315" s="27">
        <f t="shared" ref="AA1315" si="4476">(N1315*V1312+O1315*U1312+P1315*V1315+Q1315*U1315)</f>
        <v>0</v>
      </c>
      <c r="AB1315" s="8"/>
      <c r="AC1315" s="39">
        <f t="shared" ref="AC1315" si="4477">(180/PI())*ATAN(-1*(($X$8*Y1312+AA1312+$X$8*Y1315+AA1315)/($X$8*X1312+Z1312+$X$8*X1315+Z1315)))</f>
        <v>14.343547465268241</v>
      </c>
      <c r="AE1315" s="218">
        <f t="shared" ref="AE1315" si="4478">20*LOG(((($X$8*X1312+Z1312-$X$8*Y1315-Z1315)^2+($X$8*Y1312+AA1312-$X$8*Y1315-AA1315)^2)/(($X$8*X1312+Z1312+$X$8*X1315+Z1315)^2+($X$8*Y1312+AA1312+$X$8*Y1315+AA1315)^2))^0.5)</f>
        <v>-5.5389488790009933</v>
      </c>
      <c r="AF1315" s="9"/>
      <c r="AG1315" s="29"/>
      <c r="AH1315" s="29"/>
      <c r="AI1315" s="29"/>
      <c r="AJ1315" s="29"/>
    </row>
    <row r="1316" spans="2:36" ht="18.649999999999999" customHeight="1">
      <c r="AE1316" s="33"/>
    </row>
    <row r="1317" spans="2:36" ht="18.649999999999999" customHeight="1" thickBot="1">
      <c r="E1317" s="21" t="s">
        <v>0</v>
      </c>
      <c r="J1317" s="21" t="s">
        <v>1</v>
      </c>
      <c r="O1317" s="21" t="s">
        <v>2</v>
      </c>
      <c r="T1317" s="21" t="s">
        <v>3</v>
      </c>
      <c r="Y1317" s="21" t="s">
        <v>4</v>
      </c>
    </row>
    <row r="1318" spans="2:36" ht="18.649999999999999" customHeight="1" thickBot="1">
      <c r="B1318" s="20"/>
      <c r="D1318" s="235" t="s">
        <v>6</v>
      </c>
      <c r="E1318" s="236"/>
      <c r="F1318" s="237" t="s">
        <v>7</v>
      </c>
      <c r="G1318" s="238"/>
      <c r="I1318" s="235" t="s">
        <v>8</v>
      </c>
      <c r="J1318" s="236"/>
      <c r="K1318" s="237" t="s">
        <v>9</v>
      </c>
      <c r="L1318" s="238"/>
      <c r="N1318" s="235" t="s">
        <v>10</v>
      </c>
      <c r="O1318" s="236"/>
      <c r="P1318" s="237" t="s">
        <v>11</v>
      </c>
      <c r="Q1318" s="238"/>
      <c r="S1318" s="235" t="s">
        <v>6</v>
      </c>
      <c r="T1318" s="236"/>
      <c r="U1318" s="237" t="s">
        <v>7</v>
      </c>
      <c r="V1318" s="238"/>
      <c r="X1318" s="235" t="s">
        <v>10</v>
      </c>
      <c r="Y1318" s="236"/>
      <c r="Z1318" s="237" t="s">
        <v>11</v>
      </c>
      <c r="AA1318" s="238"/>
      <c r="AB1318" s="4"/>
      <c r="AC1318" s="212" t="s">
        <v>70</v>
      </c>
      <c r="AE1318" s="213" t="s">
        <v>37</v>
      </c>
      <c r="AF1318" s="9"/>
      <c r="AG1318" s="29"/>
      <c r="AH1318" s="29"/>
      <c r="AI1318" s="29"/>
      <c r="AJ1318" s="29"/>
    </row>
    <row r="1319" spans="2:36" ht="18.649999999999999" customHeight="1" thickTop="1" thickBot="1">
      <c r="B1319" s="40">
        <f t="shared" ref="B1319" si="4479">B1312+$E$5</f>
        <v>0.99249999999998983</v>
      </c>
      <c r="D1319" s="24">
        <v>1</v>
      </c>
      <c r="E1319" s="25">
        <v>0</v>
      </c>
      <c r="F1319" s="26">
        <v>0</v>
      </c>
      <c r="G1319" s="27">
        <f t="shared" ref="G1319" si="4480">-1/($E$8*$B1319)</f>
        <v>-6.920032108949056</v>
      </c>
      <c r="I1319" s="24">
        <v>1</v>
      </c>
      <c r="J1319" s="28">
        <v>0</v>
      </c>
      <c r="K1319" s="26">
        <v>0</v>
      </c>
      <c r="L1319" s="27">
        <v>0</v>
      </c>
      <c r="N1319" s="24">
        <f t="shared" ref="N1319" si="4481">D1319*I1319+F1319*I1322-E1319*J1319-G1319*J1322</f>
        <v>-1.1195567352471945</v>
      </c>
      <c r="O1319" s="28">
        <f t="shared" ref="O1319" si="4482">(D1319*J1319+E1319*I1319+F1319*J1322+G1319*I1322)</f>
        <v>0</v>
      </c>
      <c r="P1319" s="26">
        <f t="shared" ref="P1319" si="4483">D1319*K1319+F1319*K1322-E1319*L1319-G1319*L1322</f>
        <v>0</v>
      </c>
      <c r="Q1319" s="27">
        <f t="shared" ref="Q1319" si="4484">(D1319*L1319+E1319*K1319+F1319*L1322+G1319*K1322)</f>
        <v>-6.920032108949056</v>
      </c>
      <c r="S1319" s="24">
        <v>1</v>
      </c>
      <c r="T1319" s="25">
        <v>0</v>
      </c>
      <c r="U1319" s="26">
        <v>0</v>
      </c>
      <c r="V1319" s="27">
        <f t="shared" ref="V1319" si="4485">-1/($T$8*$B1319)</f>
        <v>-6.920032108949056</v>
      </c>
      <c r="X1319" s="24">
        <f t="shared" ref="X1319" si="4486">N1319*S1319+P1319*S1322-O1319*T1319-Q1319*T1322</f>
        <v>-1.1195567352471945</v>
      </c>
      <c r="Y1319" s="28">
        <f t="shared" ref="Y1319" si="4487">(N1319*T1319+O1319*S1319+P1319*T1322+Q1319*S1322)</f>
        <v>0</v>
      </c>
      <c r="Z1319" s="26">
        <f t="shared" ref="Z1319" si="4488">N1319*U1319+P1319*U1322-O1319*V1319-Q1319*V1322</f>
        <v>0</v>
      </c>
      <c r="AA1319" s="27">
        <f t="shared" ref="AA1319" si="4489">(N1319*V1319+O1319*U1319+P1319*V1322+Q1319*U1322)</f>
        <v>0.82733644675170659</v>
      </c>
      <c r="AB1319" s="8"/>
      <c r="AC1319" s="214">
        <f t="shared" ref="AC1319" si="4490">20*LOG((2*$X$8)/(($X$8*X1319+Z1319+$Z$8*X1322+Z1322)^2+($X$8*Y1319+AA1319+$X$8*Y1322+AA1322)^2)^0.5)</f>
        <v>-1.2099449194703267</v>
      </c>
      <c r="AE1319" s="215">
        <f t="shared" ref="AE1319" si="4491">((X1319^2+Y1319^2)/(X1322^2+Y1322^2))^0.5</f>
        <v>3.6551833819146253</v>
      </c>
      <c r="AF1319" s="9"/>
      <c r="AG1319" s="29"/>
      <c r="AH1319" s="29"/>
      <c r="AI1319" s="29"/>
      <c r="AJ1319" s="29"/>
    </row>
    <row r="1320" spans="2:36" ht="18.649999999999999" customHeight="1" thickBot="1">
      <c r="D1320" s="30"/>
      <c r="G1320" s="31"/>
      <c r="I1320" s="30"/>
      <c r="K1320" s="239" t="s">
        <v>15</v>
      </c>
      <c r="L1320" s="240"/>
      <c r="N1320" s="30"/>
      <c r="P1320" s="239" t="s">
        <v>17</v>
      </c>
      <c r="Q1320" s="240"/>
      <c r="S1320" s="30"/>
      <c r="V1320" s="31"/>
      <c r="X1320" s="30"/>
      <c r="AA1320" s="31"/>
      <c r="AE1320" s="216"/>
      <c r="AF1320" s="9"/>
      <c r="AG1320" s="29"/>
      <c r="AH1320" s="29"/>
      <c r="AI1320" s="29"/>
      <c r="AJ1320" s="29"/>
    </row>
    <row r="1321" spans="2:36" ht="18.649999999999999" customHeight="1" thickBot="1">
      <c r="D1321" s="235" t="s">
        <v>12</v>
      </c>
      <c r="E1321" s="236"/>
      <c r="F1321" s="237" t="s">
        <v>13</v>
      </c>
      <c r="G1321" s="238"/>
      <c r="I1321" s="235" t="s">
        <v>14</v>
      </c>
      <c r="J1321" s="236"/>
      <c r="K1321" s="241"/>
      <c r="L1321" s="242"/>
      <c r="N1321" s="235" t="s">
        <v>16</v>
      </c>
      <c r="O1321" s="236"/>
      <c r="P1321" s="241"/>
      <c r="Q1321" s="242"/>
      <c r="S1321" s="235" t="s">
        <v>12</v>
      </c>
      <c r="T1321" s="236"/>
      <c r="U1321" s="237" t="s">
        <v>13</v>
      </c>
      <c r="V1321" s="238"/>
      <c r="X1321" s="235" t="s">
        <v>16</v>
      </c>
      <c r="Y1321" s="236"/>
      <c r="Z1321" s="237" t="s">
        <v>17</v>
      </c>
      <c r="AA1321" s="238"/>
      <c r="AB1321" s="4"/>
      <c r="AC1321" s="37" t="s">
        <v>71</v>
      </c>
      <c r="AE1321" s="217" t="s">
        <v>72</v>
      </c>
      <c r="AF1321" s="9"/>
      <c r="AG1321" s="29"/>
      <c r="AH1321" s="29"/>
      <c r="AI1321" s="29"/>
      <c r="AJ1321" s="29"/>
    </row>
    <row r="1322" spans="2:36" ht="18.649999999999999" customHeight="1" thickTop="1" thickBot="1">
      <c r="D1322" s="24">
        <v>0</v>
      </c>
      <c r="E1322" s="28">
        <v>0</v>
      </c>
      <c r="F1322" s="26">
        <v>1</v>
      </c>
      <c r="G1322" s="27">
        <v>0</v>
      </c>
      <c r="I1322" s="24">
        <v>0</v>
      </c>
      <c r="J1322" s="28">
        <f t="shared" ref="J1322" si="4492">IF(0=(1-$J$8*$K$8*$B1319^2),0,-1*(1-$J$8*$K$8*$B1319^2)/($B1319*$K$8))</f>
        <v>-0.30629290469709847</v>
      </c>
      <c r="K1322" s="26">
        <v>1</v>
      </c>
      <c r="L1322" s="27">
        <v>0</v>
      </c>
      <c r="N1322" s="24">
        <f t="shared" ref="N1322" si="4493">D1322*I1319+F1322*I1322-E1322*J1319-G1322*J1322</f>
        <v>0</v>
      </c>
      <c r="O1322" s="28">
        <f t="shared" ref="O1322" si="4494">(D1322*J1319+E1322*I1319+F1322*J1322+G1322*I1322)</f>
        <v>-0.30629290469709847</v>
      </c>
      <c r="P1322" s="26">
        <f t="shared" ref="P1322" si="4495">D1322*K1319+F1322*K1322-E1322*L1319-G1322*L1322</f>
        <v>1</v>
      </c>
      <c r="Q1322" s="27">
        <f t="shared" ref="Q1322" si="4496">(D1322*L1319+E1322*K1319+F1322*L1322+G1322*K1322)</f>
        <v>0</v>
      </c>
      <c r="S1322" s="24">
        <v>0</v>
      </c>
      <c r="T1322" s="28">
        <v>0</v>
      </c>
      <c r="U1322" s="26">
        <v>1</v>
      </c>
      <c r="V1322" s="27">
        <v>0</v>
      </c>
      <c r="X1322" s="24">
        <f t="shared" ref="X1322" si="4497">N1322*S1319+P1322*S1322-O1322*T1319-Q1322*T1322</f>
        <v>0</v>
      </c>
      <c r="Y1322" s="28">
        <f t="shared" ref="Y1322" si="4498">(N1322*T1319+O1322*S1319+P1322*T1322+Q1322*S1322)</f>
        <v>-0.30629290469709847</v>
      </c>
      <c r="Z1322" s="26">
        <f t="shared" ref="Z1322" si="4499">N1322*U1319+P1322*U1322-O1322*V1319-Q1322*V1322</f>
        <v>-1.1195567352471945</v>
      </c>
      <c r="AA1322" s="27">
        <f t="shared" ref="AA1322" si="4500">(N1322*V1319+O1322*U1319+P1322*V1322+Q1322*U1322)</f>
        <v>0</v>
      </c>
      <c r="AB1322" s="8"/>
      <c r="AC1322" s="39">
        <f t="shared" ref="AC1322" si="4501">(180/PI())*ATAN(-1*(($X$8*Y1319+AA1319+$X$8*Y1322+AA1322)/($X$8*X1319+Z1319+$X$8*X1322+Z1322)))</f>
        <v>13.099648397285916</v>
      </c>
      <c r="AE1322" s="218">
        <f t="shared" ref="AE1322" si="4502">20*LOG(((($X$8*X1319+Z1319-$X$8*Y1322-Z1322)^2+($X$8*Y1319+AA1319-$X$8*Y1322-AA1322)^2)/(($X$8*X1319+Z1319+$X$8*X1322+Z1322)^2+($X$8*Y1319+AA1319+$X$8*Y1322+AA1322)^2))^0.5)</f>
        <v>-5.8351199537693157</v>
      </c>
      <c r="AF1322" s="9"/>
      <c r="AG1322" s="29"/>
      <c r="AH1322" s="29"/>
      <c r="AI1322" s="29"/>
      <c r="AJ1322" s="29"/>
    </row>
    <row r="1323" spans="2:36" ht="18.649999999999999" customHeight="1">
      <c r="AE1323" s="33"/>
    </row>
    <row r="1324" spans="2:36" ht="18.649999999999999" customHeight="1" thickBot="1">
      <c r="E1324" s="21" t="s">
        <v>0</v>
      </c>
      <c r="J1324" s="21" t="s">
        <v>1</v>
      </c>
      <c r="O1324" s="21" t="s">
        <v>2</v>
      </c>
      <c r="T1324" s="21" t="s">
        <v>3</v>
      </c>
      <c r="Y1324" s="21" t="s">
        <v>4</v>
      </c>
    </row>
    <row r="1325" spans="2:36" ht="18.649999999999999" customHeight="1" thickBot="1">
      <c r="B1325" s="20"/>
      <c r="D1325" s="235" t="s">
        <v>6</v>
      </c>
      <c r="E1325" s="236"/>
      <c r="F1325" s="237" t="s">
        <v>7</v>
      </c>
      <c r="G1325" s="238"/>
      <c r="I1325" s="235" t="s">
        <v>8</v>
      </c>
      <c r="J1325" s="236"/>
      <c r="K1325" s="237" t="s">
        <v>9</v>
      </c>
      <c r="L1325" s="238"/>
      <c r="N1325" s="235" t="s">
        <v>10</v>
      </c>
      <c r="O1325" s="236"/>
      <c r="P1325" s="237" t="s">
        <v>11</v>
      </c>
      <c r="Q1325" s="238"/>
      <c r="S1325" s="235" t="s">
        <v>6</v>
      </c>
      <c r="T1325" s="236"/>
      <c r="U1325" s="237" t="s">
        <v>7</v>
      </c>
      <c r="V1325" s="238"/>
      <c r="X1325" s="235" t="s">
        <v>10</v>
      </c>
      <c r="Y1325" s="236"/>
      <c r="Z1325" s="237" t="s">
        <v>11</v>
      </c>
      <c r="AA1325" s="238"/>
      <c r="AB1325" s="4"/>
      <c r="AC1325" s="212" t="s">
        <v>70</v>
      </c>
      <c r="AE1325" s="213" t="s">
        <v>37</v>
      </c>
      <c r="AF1325" s="9"/>
      <c r="AG1325" s="29"/>
      <c r="AH1325" s="29"/>
      <c r="AI1325" s="29"/>
      <c r="AJ1325" s="29"/>
    </row>
    <row r="1326" spans="2:36" ht="18.649999999999999" customHeight="1" thickTop="1" thickBot="1">
      <c r="B1326" s="40">
        <f t="shared" ref="B1326" si="4503">B1319+$E$5</f>
        <v>0.99299999999998978</v>
      </c>
      <c r="D1326" s="24">
        <v>1</v>
      </c>
      <c r="E1326" s="25">
        <v>0</v>
      </c>
      <c r="F1326" s="26">
        <v>0</v>
      </c>
      <c r="G1326" s="27">
        <f t="shared" ref="G1326" si="4504">-1/($E$8*$B1326)</f>
        <v>-6.9165477020462625</v>
      </c>
      <c r="I1326" s="24">
        <v>1</v>
      </c>
      <c r="J1326" s="28">
        <v>0</v>
      </c>
      <c r="K1326" s="26">
        <v>0</v>
      </c>
      <c r="L1326" s="27">
        <v>0</v>
      </c>
      <c r="N1326" s="24">
        <f t="shared" ref="N1326" si="4505">D1326*I1326+F1326*I1329-E1326*J1326-G1326*J1329</f>
        <v>-1.1114414668955486</v>
      </c>
      <c r="O1326" s="28">
        <f t="shared" ref="O1326" si="4506">(D1326*J1326+E1326*I1326+F1326*J1329+G1326*I1329)</f>
        <v>0</v>
      </c>
      <c r="P1326" s="26">
        <f t="shared" ref="P1326" si="4507">D1326*K1326+F1326*K1329-E1326*L1326-G1326*L1329</f>
        <v>0</v>
      </c>
      <c r="Q1326" s="27">
        <f t="shared" ref="Q1326" si="4508">(D1326*L1326+E1326*K1326+F1326*L1329+G1326*K1329)</f>
        <v>-6.9165477020462625</v>
      </c>
      <c r="S1326" s="24">
        <v>1</v>
      </c>
      <c r="T1326" s="25">
        <v>0</v>
      </c>
      <c r="U1326" s="26">
        <v>0</v>
      </c>
      <c r="V1326" s="27">
        <f t="shared" ref="V1326" si="4509">-1/($T$8*$B1326)</f>
        <v>-6.9165477020462625</v>
      </c>
      <c r="X1326" s="24">
        <f t="shared" ref="X1326" si="4510">N1326*S1326+P1326*S1329-O1326*T1326-Q1326*T1329</f>
        <v>-1.1114414668955486</v>
      </c>
      <c r="Y1326" s="28">
        <f t="shared" ref="Y1326" si="4511">(N1326*T1326+O1326*S1326+P1326*T1329+Q1326*S1329)</f>
        <v>0</v>
      </c>
      <c r="Z1326" s="26">
        <f t="shared" ref="Z1326" si="4512">N1326*U1326+P1326*U1329-O1326*V1326-Q1326*V1329</f>
        <v>0</v>
      </c>
      <c r="AA1326" s="27">
        <f t="shared" ref="AA1326" si="4513">(N1326*V1326+O1326*U1326+P1326*V1329+Q1326*U1329)</f>
        <v>0.77079022176907142</v>
      </c>
      <c r="AB1326" s="8"/>
      <c r="AC1326" s="214">
        <f t="shared" ref="AC1326" si="4514">20*LOG((2*$X$8)/(($X$8*X1326+Z1326+$Z$8*X1329+Z1329)^2+($X$8*Y1326+AA1326+$X$8*Y1329+AA1329)^2)^0.5)</f>
        <v>-1.1041410422811879</v>
      </c>
      <c r="AE1326" s="215">
        <f t="shared" ref="AE1326" si="4515">((X1326^2+Y1326^2)/(X1329^2+Y1329^2))^0.5</f>
        <v>3.6408008672473517</v>
      </c>
      <c r="AF1326" s="9"/>
      <c r="AG1326" s="29"/>
      <c r="AH1326" s="29"/>
      <c r="AI1326" s="29"/>
      <c r="AJ1326" s="29"/>
    </row>
    <row r="1327" spans="2:36" ht="18.649999999999999" customHeight="1" thickBot="1">
      <c r="D1327" s="30"/>
      <c r="G1327" s="31"/>
      <c r="I1327" s="30"/>
      <c r="K1327" s="239" t="s">
        <v>15</v>
      </c>
      <c r="L1327" s="240"/>
      <c r="N1327" s="30"/>
      <c r="P1327" s="239" t="s">
        <v>17</v>
      </c>
      <c r="Q1327" s="240"/>
      <c r="S1327" s="30"/>
      <c r="V1327" s="31"/>
      <c r="X1327" s="30"/>
      <c r="AA1327" s="31"/>
      <c r="AE1327" s="216"/>
      <c r="AF1327" s="9"/>
      <c r="AG1327" s="29"/>
      <c r="AH1327" s="29"/>
      <c r="AI1327" s="29"/>
      <c r="AJ1327" s="29"/>
    </row>
    <row r="1328" spans="2:36" ht="18.649999999999999" customHeight="1" thickBot="1">
      <c r="D1328" s="235" t="s">
        <v>12</v>
      </c>
      <c r="E1328" s="236"/>
      <c r="F1328" s="237" t="s">
        <v>13</v>
      </c>
      <c r="G1328" s="238"/>
      <c r="I1328" s="235" t="s">
        <v>14</v>
      </c>
      <c r="J1328" s="236"/>
      <c r="K1328" s="241"/>
      <c r="L1328" s="242"/>
      <c r="N1328" s="235" t="s">
        <v>16</v>
      </c>
      <c r="O1328" s="236"/>
      <c r="P1328" s="241"/>
      <c r="Q1328" s="242"/>
      <c r="S1328" s="235" t="s">
        <v>12</v>
      </c>
      <c r="T1328" s="236"/>
      <c r="U1328" s="237" t="s">
        <v>13</v>
      </c>
      <c r="V1328" s="238"/>
      <c r="X1328" s="235" t="s">
        <v>16</v>
      </c>
      <c r="Y1328" s="236"/>
      <c r="Z1328" s="237" t="s">
        <v>17</v>
      </c>
      <c r="AA1328" s="238"/>
      <c r="AB1328" s="4"/>
      <c r="AC1328" s="37" t="s">
        <v>71</v>
      </c>
      <c r="AE1328" s="217" t="s">
        <v>72</v>
      </c>
      <c r="AF1328" s="9"/>
      <c r="AG1328" s="29"/>
      <c r="AH1328" s="29"/>
      <c r="AI1328" s="29"/>
      <c r="AJ1328" s="29"/>
    </row>
    <row r="1329" spans="2:36" ht="18.649999999999999" customHeight="1" thickTop="1" thickBot="1">
      <c r="D1329" s="24">
        <v>0</v>
      </c>
      <c r="E1329" s="28">
        <v>0</v>
      </c>
      <c r="F1329" s="26">
        <v>1</v>
      </c>
      <c r="G1329" s="27">
        <v>0</v>
      </c>
      <c r="I1329" s="24">
        <v>0</v>
      </c>
      <c r="J1329" s="28">
        <f t="shared" ref="J1329" si="4516">IF(0=(1-$J$8*$K$8*$B1326^2),0,-1*(1-$J$8*$K$8*$B1326^2)/($B1326*$K$8))</f>
        <v>-0.30527389643692882</v>
      </c>
      <c r="K1329" s="26">
        <v>1</v>
      </c>
      <c r="L1329" s="27">
        <v>0</v>
      </c>
      <c r="N1329" s="24">
        <f t="shared" ref="N1329" si="4517">D1329*I1326+F1329*I1329-E1329*J1326-G1329*J1329</f>
        <v>0</v>
      </c>
      <c r="O1329" s="28">
        <f t="shared" ref="O1329" si="4518">(D1329*J1326+E1329*I1326+F1329*J1329+G1329*I1329)</f>
        <v>-0.30527389643692882</v>
      </c>
      <c r="P1329" s="26">
        <f t="shared" ref="P1329" si="4519">D1329*K1326+F1329*K1329-E1329*L1326-G1329*L1329</f>
        <v>1</v>
      </c>
      <c r="Q1329" s="27">
        <f t="shared" ref="Q1329" si="4520">(D1329*L1326+E1329*K1326+F1329*L1329+G1329*K1329)</f>
        <v>0</v>
      </c>
      <c r="S1329" s="24">
        <v>0</v>
      </c>
      <c r="T1329" s="28">
        <v>0</v>
      </c>
      <c r="U1329" s="26">
        <v>1</v>
      </c>
      <c r="V1329" s="27">
        <v>0</v>
      </c>
      <c r="X1329" s="24">
        <f t="shared" ref="X1329" si="4521">N1329*S1326+P1329*S1329-O1329*T1326-Q1329*T1329</f>
        <v>0</v>
      </c>
      <c r="Y1329" s="28">
        <f t="shared" ref="Y1329" si="4522">(N1329*T1326+O1329*S1326+P1329*T1329+Q1329*S1329)</f>
        <v>-0.30527389643692882</v>
      </c>
      <c r="Z1329" s="26">
        <f t="shared" ref="Z1329" si="4523">N1329*U1326+P1329*U1329-O1329*V1326-Q1329*V1329</f>
        <v>-1.1114414668955486</v>
      </c>
      <c r="AA1329" s="27">
        <f t="shared" ref="AA1329" si="4524">(N1329*V1326+O1329*U1326+P1329*V1329+Q1329*U1329)</f>
        <v>0</v>
      </c>
      <c r="AB1329" s="8"/>
      <c r="AC1329" s="39">
        <f t="shared" ref="AC1329" si="4525">(180/PI())*ATAN(-1*(($X$8*Y1326+AA1326+$X$8*Y1329+AA1329)/($X$8*X1326+Z1326+$X$8*X1329+Z1329)))</f>
        <v>11.827951948600363</v>
      </c>
      <c r="AE1329" s="218">
        <f t="shared" ref="AE1329" si="4526">20*LOG(((($X$8*X1326+Z1326-$X$8*Y1329-Z1329)^2+($X$8*Y1326+AA1326-$X$8*Y1329-AA1329)^2)/(($X$8*X1326+Z1326+$X$8*X1329+Z1329)^2+($X$8*Y1326+AA1326+$X$8*Y1329+AA1329)^2))^0.5)</f>
        <v>-6.1517994066807136</v>
      </c>
      <c r="AF1329" s="9"/>
      <c r="AG1329" s="29"/>
      <c r="AH1329" s="29"/>
      <c r="AI1329" s="29"/>
      <c r="AJ1329" s="29"/>
    </row>
    <row r="1330" spans="2:36" ht="18.649999999999999" customHeight="1">
      <c r="AE1330" s="33"/>
    </row>
    <row r="1331" spans="2:36" ht="18.649999999999999" customHeight="1" thickBot="1">
      <c r="E1331" s="21" t="s">
        <v>0</v>
      </c>
      <c r="J1331" s="21" t="s">
        <v>1</v>
      </c>
      <c r="O1331" s="21" t="s">
        <v>2</v>
      </c>
      <c r="T1331" s="21" t="s">
        <v>3</v>
      </c>
      <c r="Y1331" s="21" t="s">
        <v>4</v>
      </c>
    </row>
    <row r="1332" spans="2:36" ht="18.649999999999999" customHeight="1" thickBot="1">
      <c r="B1332" s="20"/>
      <c r="D1332" s="235" t="s">
        <v>6</v>
      </c>
      <c r="E1332" s="236"/>
      <c r="F1332" s="237" t="s">
        <v>7</v>
      </c>
      <c r="G1332" s="238"/>
      <c r="I1332" s="235" t="s">
        <v>8</v>
      </c>
      <c r="J1332" s="236"/>
      <c r="K1332" s="237" t="s">
        <v>9</v>
      </c>
      <c r="L1332" s="238"/>
      <c r="N1332" s="235" t="s">
        <v>10</v>
      </c>
      <c r="O1332" s="236"/>
      <c r="P1332" s="237" t="s">
        <v>11</v>
      </c>
      <c r="Q1332" s="238"/>
      <c r="S1332" s="235" t="s">
        <v>6</v>
      </c>
      <c r="T1332" s="236"/>
      <c r="U1332" s="237" t="s">
        <v>7</v>
      </c>
      <c r="V1332" s="238"/>
      <c r="X1332" s="235" t="s">
        <v>10</v>
      </c>
      <c r="Y1332" s="236"/>
      <c r="Z1332" s="237" t="s">
        <v>11</v>
      </c>
      <c r="AA1332" s="238"/>
      <c r="AB1332" s="4"/>
      <c r="AC1332" s="212" t="s">
        <v>70</v>
      </c>
      <c r="AE1332" s="213" t="s">
        <v>37</v>
      </c>
      <c r="AF1332" s="9"/>
      <c r="AG1332" s="29"/>
      <c r="AH1332" s="29"/>
      <c r="AI1332" s="29"/>
      <c r="AJ1332" s="29"/>
    </row>
    <row r="1333" spans="2:36" ht="18.649999999999999" customHeight="1" thickTop="1" thickBot="1">
      <c r="B1333" s="40">
        <f t="shared" ref="B1333" si="4527">B1326+$E$5</f>
        <v>0.99349999999998972</v>
      </c>
      <c r="D1333" s="24">
        <v>1</v>
      </c>
      <c r="E1333" s="25">
        <v>0</v>
      </c>
      <c r="F1333" s="26">
        <v>0</v>
      </c>
      <c r="G1333" s="27">
        <f t="shared" ref="G1333" si="4528">-1/($E$8*$B1333)</f>
        <v>-6.9130668023471955</v>
      </c>
      <c r="I1333" s="24">
        <v>1</v>
      </c>
      <c r="J1333" s="28">
        <v>0</v>
      </c>
      <c r="K1333" s="26">
        <v>0</v>
      </c>
      <c r="L1333" s="27">
        <v>0</v>
      </c>
      <c r="N1333" s="24">
        <f t="shared" ref="N1333" si="4529">D1333*I1333+F1333*I1336-E1333*J1333-G1333*J1336</f>
        <v>-1.1033384480045321</v>
      </c>
      <c r="O1333" s="28">
        <f t="shared" ref="O1333" si="4530">(D1333*J1333+E1333*I1333+F1333*J1336+G1333*I1336)</f>
        <v>0</v>
      </c>
      <c r="P1333" s="26">
        <f t="shared" ref="P1333" si="4531">D1333*K1333+F1333*K1336-E1333*L1333-G1333*L1336</f>
        <v>0</v>
      </c>
      <c r="Q1333" s="27">
        <f t="shared" ref="Q1333" si="4532">(D1333*L1333+E1333*K1333+F1333*L1336+G1333*K1336)</f>
        <v>-6.9130668023471955</v>
      </c>
      <c r="S1333" s="24">
        <v>1</v>
      </c>
      <c r="T1333" s="25">
        <v>0</v>
      </c>
      <c r="U1333" s="26">
        <v>0</v>
      </c>
      <c r="V1333" s="27">
        <f t="shared" ref="V1333" si="4533">-1/($T$8*$B1333)</f>
        <v>-6.9130668023471955</v>
      </c>
      <c r="X1333" s="24">
        <f t="shared" ref="X1333" si="4534">N1333*S1333+P1333*S1336-O1333*T1333-Q1333*T1336</f>
        <v>-1.1033384480045321</v>
      </c>
      <c r="Y1333" s="28">
        <f t="shared" ref="Y1333" si="4535">(N1333*T1333+O1333*S1333+P1333*T1336+Q1333*S1336)</f>
        <v>0</v>
      </c>
      <c r="Z1333" s="26">
        <f t="shared" ref="Z1333" si="4536">N1333*U1333+P1333*U1336-O1333*V1333-Q1333*V1336</f>
        <v>0</v>
      </c>
      <c r="AA1333" s="27">
        <f t="shared" ref="AA1333" si="4537">(N1333*V1333+O1333*U1333+P1333*V1336+Q1333*U1336)</f>
        <v>0.71438559430621229</v>
      </c>
      <c r="AB1333" s="8"/>
      <c r="AC1333" s="214">
        <f t="shared" ref="AC1333" si="4538">20*LOG((2*$X$8)/(($X$8*X1333+Z1333+$Z$8*X1336+Z1336)^2+($X$8*Y1333+AA1333+$X$8*Y1336+AA1336)^2)^0.5)</f>
        <v>-1.0016624383126898</v>
      </c>
      <c r="AE1333" s="215">
        <f t="shared" ref="AE1333" si="4539">((X1333^2+Y1333^2)/(X1336^2+Y1336^2))^0.5</f>
        <v>3.6263552372608809</v>
      </c>
      <c r="AF1333" s="9"/>
      <c r="AG1333" s="29"/>
      <c r="AH1333" s="29"/>
      <c r="AI1333" s="29"/>
      <c r="AJ1333" s="29"/>
    </row>
    <row r="1334" spans="2:36" ht="18.649999999999999" customHeight="1" thickBot="1">
      <c r="D1334" s="30"/>
      <c r="G1334" s="31"/>
      <c r="I1334" s="30"/>
      <c r="K1334" s="239" t="s">
        <v>15</v>
      </c>
      <c r="L1334" s="240"/>
      <c r="N1334" s="30"/>
      <c r="P1334" s="239" t="s">
        <v>17</v>
      </c>
      <c r="Q1334" s="240"/>
      <c r="S1334" s="30"/>
      <c r="V1334" s="31"/>
      <c r="X1334" s="30"/>
      <c r="AA1334" s="31"/>
      <c r="AE1334" s="216"/>
      <c r="AF1334" s="9"/>
      <c r="AG1334" s="29"/>
      <c r="AH1334" s="29"/>
      <c r="AI1334" s="29"/>
      <c r="AJ1334" s="29"/>
    </row>
    <row r="1335" spans="2:36" ht="18.649999999999999" customHeight="1" thickBot="1">
      <c r="D1335" s="235" t="s">
        <v>12</v>
      </c>
      <c r="E1335" s="236"/>
      <c r="F1335" s="237" t="s">
        <v>13</v>
      </c>
      <c r="G1335" s="238"/>
      <c r="I1335" s="235" t="s">
        <v>14</v>
      </c>
      <c r="J1335" s="236"/>
      <c r="K1335" s="241"/>
      <c r="L1335" s="242"/>
      <c r="N1335" s="235" t="s">
        <v>16</v>
      </c>
      <c r="O1335" s="236"/>
      <c r="P1335" s="241"/>
      <c r="Q1335" s="242"/>
      <c r="S1335" s="235" t="s">
        <v>12</v>
      </c>
      <c r="T1335" s="236"/>
      <c r="U1335" s="237" t="s">
        <v>13</v>
      </c>
      <c r="V1335" s="238"/>
      <c r="X1335" s="235" t="s">
        <v>16</v>
      </c>
      <c r="Y1335" s="236"/>
      <c r="Z1335" s="237" t="s">
        <v>17</v>
      </c>
      <c r="AA1335" s="238"/>
      <c r="AB1335" s="4"/>
      <c r="AC1335" s="37" t="s">
        <v>71</v>
      </c>
      <c r="AE1335" s="217" t="s">
        <v>72</v>
      </c>
      <c r="AF1335" s="9"/>
      <c r="AG1335" s="29"/>
      <c r="AH1335" s="29"/>
      <c r="AI1335" s="29"/>
      <c r="AJ1335" s="29"/>
    </row>
    <row r="1336" spans="2:36" ht="18.649999999999999" customHeight="1" thickTop="1" thickBot="1">
      <c r="D1336" s="24">
        <v>0</v>
      </c>
      <c r="E1336" s="28">
        <v>0</v>
      </c>
      <c r="F1336" s="26">
        <v>1</v>
      </c>
      <c r="G1336" s="27">
        <v>0</v>
      </c>
      <c r="I1336" s="24">
        <v>0</v>
      </c>
      <c r="J1336" s="28">
        <f t="shared" ref="J1336" si="4540">IF(0=(1-$J$8*$K$8*$B1333^2),0,-1*(1-$J$8*$K$8*$B1333^2)/($B1333*$K$8))</f>
        <v>-0.30425547852226525</v>
      </c>
      <c r="K1336" s="26">
        <v>1</v>
      </c>
      <c r="L1336" s="27">
        <v>0</v>
      </c>
      <c r="N1336" s="24">
        <f t="shared" ref="N1336" si="4541">D1336*I1333+F1336*I1336-E1336*J1333-G1336*J1336</f>
        <v>0</v>
      </c>
      <c r="O1336" s="28">
        <f t="shared" ref="O1336" si="4542">(D1336*J1333+E1336*I1333+F1336*J1336+G1336*I1336)</f>
        <v>-0.30425547852226525</v>
      </c>
      <c r="P1336" s="26">
        <f t="shared" ref="P1336" si="4543">D1336*K1333+F1336*K1336-E1336*L1333-G1336*L1336</f>
        <v>1</v>
      </c>
      <c r="Q1336" s="27">
        <f t="shared" ref="Q1336" si="4544">(D1336*L1333+E1336*K1333+F1336*L1336+G1336*K1336)</f>
        <v>0</v>
      </c>
      <c r="S1336" s="24">
        <v>0</v>
      </c>
      <c r="T1336" s="28">
        <v>0</v>
      </c>
      <c r="U1336" s="26">
        <v>1</v>
      </c>
      <c r="V1336" s="27">
        <v>0</v>
      </c>
      <c r="X1336" s="24">
        <f t="shared" ref="X1336" si="4545">N1336*S1333+P1336*S1336-O1336*T1333-Q1336*T1336</f>
        <v>0</v>
      </c>
      <c r="Y1336" s="28">
        <f t="shared" ref="Y1336" si="4546">(N1336*T1333+O1336*S1333+P1336*T1336+Q1336*S1336)</f>
        <v>-0.30425547852226525</v>
      </c>
      <c r="Z1336" s="26">
        <f t="shared" ref="Z1336" si="4547">N1336*U1333+P1336*U1336-O1336*V1333-Q1336*V1336</f>
        <v>-1.1033384480045321</v>
      </c>
      <c r="AA1336" s="27">
        <f t="shared" ref="AA1336" si="4548">(N1336*V1333+O1336*U1333+P1336*V1336+Q1336*U1336)</f>
        <v>0</v>
      </c>
      <c r="AB1336" s="8"/>
      <c r="AC1336" s="39">
        <f t="shared" ref="AC1336" si="4549">(180/PI())*ATAN(-1*(($X$8*Y1333+AA1333+$X$8*Y1336+AA1336)/($X$8*X1333+Z1333+$X$8*X1336+Z1336)))</f>
        <v>10.528782986066917</v>
      </c>
      <c r="AE1336" s="218">
        <f t="shared" ref="AE1336" si="4550">20*LOG(((($X$8*X1333+Z1333-$X$8*Y1336-Z1336)^2+($X$8*Y1333+AA1333-$X$8*Y1336-AA1336)^2)/(($X$8*X1333+Z1333+$X$8*X1336+Z1336)^2+($X$8*Y1333+AA1333+$X$8*Y1336+AA1336)^2))^0.5)</f>
        <v>-6.4907053584369461</v>
      </c>
      <c r="AF1336" s="9"/>
      <c r="AG1336" s="29"/>
      <c r="AH1336" s="29"/>
      <c r="AI1336" s="29"/>
      <c r="AJ1336" s="29"/>
    </row>
    <row r="1337" spans="2:36" ht="18.649999999999999" customHeight="1">
      <c r="AE1337" s="33"/>
    </row>
    <row r="1338" spans="2:36" ht="18.649999999999999" customHeight="1" thickBot="1">
      <c r="E1338" s="21" t="s">
        <v>0</v>
      </c>
      <c r="J1338" s="21" t="s">
        <v>1</v>
      </c>
      <c r="O1338" s="21" t="s">
        <v>2</v>
      </c>
      <c r="T1338" s="21" t="s">
        <v>3</v>
      </c>
      <c r="Y1338" s="21" t="s">
        <v>4</v>
      </c>
    </row>
    <row r="1339" spans="2:36" ht="18.649999999999999" customHeight="1" thickBot="1">
      <c r="B1339" s="20"/>
      <c r="D1339" s="235" t="s">
        <v>6</v>
      </c>
      <c r="E1339" s="236"/>
      <c r="F1339" s="237" t="s">
        <v>7</v>
      </c>
      <c r="G1339" s="238"/>
      <c r="I1339" s="235" t="s">
        <v>8</v>
      </c>
      <c r="J1339" s="236"/>
      <c r="K1339" s="237" t="s">
        <v>9</v>
      </c>
      <c r="L1339" s="238"/>
      <c r="N1339" s="235" t="s">
        <v>10</v>
      </c>
      <c r="O1339" s="236"/>
      <c r="P1339" s="237" t="s">
        <v>11</v>
      </c>
      <c r="Q1339" s="238"/>
      <c r="S1339" s="235" t="s">
        <v>6</v>
      </c>
      <c r="T1339" s="236"/>
      <c r="U1339" s="237" t="s">
        <v>7</v>
      </c>
      <c r="V1339" s="238"/>
      <c r="X1339" s="235" t="s">
        <v>10</v>
      </c>
      <c r="Y1339" s="236"/>
      <c r="Z1339" s="237" t="s">
        <v>11</v>
      </c>
      <c r="AA1339" s="238"/>
      <c r="AB1339" s="4"/>
      <c r="AC1339" s="212" t="s">
        <v>70</v>
      </c>
      <c r="AE1339" s="213" t="s">
        <v>37</v>
      </c>
      <c r="AF1339" s="9"/>
      <c r="AG1339" s="29"/>
      <c r="AH1339" s="29"/>
      <c r="AI1339" s="29"/>
      <c r="AJ1339" s="29"/>
    </row>
    <row r="1340" spans="2:36" ht="18.649999999999999" customHeight="1" thickTop="1" thickBot="1">
      <c r="B1340" s="40">
        <f t="shared" ref="B1340" si="4551">B1333+$E$5</f>
        <v>0.99399999999998967</v>
      </c>
      <c r="D1340" s="24">
        <v>1</v>
      </c>
      <c r="E1340" s="25">
        <v>0</v>
      </c>
      <c r="F1340" s="26">
        <v>0</v>
      </c>
      <c r="G1340" s="27">
        <f t="shared" ref="G1340" si="4552">-1/($E$8*$B1340)</f>
        <v>-6.9095894045592949</v>
      </c>
      <c r="I1340" s="24">
        <v>1</v>
      </c>
      <c r="J1340" s="28">
        <v>0</v>
      </c>
      <c r="K1340" s="26">
        <v>0</v>
      </c>
      <c r="L1340" s="27">
        <v>0</v>
      </c>
      <c r="N1340" s="24">
        <f t="shared" ref="N1340" si="4553">D1340*I1340+F1340*I1343-E1340*J1340-G1340*J1343</f>
        <v>-1.0952476539335407</v>
      </c>
      <c r="O1340" s="28">
        <f t="shared" ref="O1340" si="4554">(D1340*J1340+E1340*I1340+F1340*J1343+G1340*I1343)</f>
        <v>0</v>
      </c>
      <c r="P1340" s="26">
        <f t="shared" ref="P1340" si="4555">D1340*K1340+F1340*K1343-E1340*L1340-G1340*L1343</f>
        <v>0</v>
      </c>
      <c r="Q1340" s="27">
        <f t="shared" ref="Q1340" si="4556">(D1340*L1340+E1340*K1340+F1340*L1343+G1340*K1343)</f>
        <v>-6.9095894045592949</v>
      </c>
      <c r="S1340" s="24">
        <v>1</v>
      </c>
      <c r="T1340" s="25">
        <v>0</v>
      </c>
      <c r="U1340" s="26">
        <v>0</v>
      </c>
      <c r="V1340" s="27">
        <f t="shared" ref="V1340" si="4557">-1/($T$8*$B1340)</f>
        <v>-6.9095894045592949</v>
      </c>
      <c r="X1340" s="24">
        <f t="shared" ref="X1340" si="4558">N1340*S1340+P1340*S1343-O1340*T1340-Q1340*T1343</f>
        <v>-1.0952476539335407</v>
      </c>
      <c r="Y1340" s="28">
        <f t="shared" ref="Y1340" si="4559">(N1340*T1340+O1340*S1340+P1340*T1343+Q1340*S1343)</f>
        <v>0</v>
      </c>
      <c r="Z1340" s="26">
        <f t="shared" ref="Z1340" si="4560">N1340*U1340+P1340*U1343-O1340*V1340-Q1340*V1343</f>
        <v>0</v>
      </c>
      <c r="AA1340" s="27">
        <f t="shared" ref="AA1340" si="4561">(N1340*V1340+O1340*U1340+P1340*V1343+Q1340*U1343)</f>
        <v>0.65812218042832349</v>
      </c>
      <c r="AB1340" s="8"/>
      <c r="AC1340" s="214">
        <f t="shared" ref="AC1340" si="4562">20*LOG((2*$X$8)/(($X$8*X1340+Z1340+$Z$8*X1343+Z1343)^2+($X$8*Y1340+AA1340+$X$8*Y1343+AA1343)^2)^0.5)</f>
        <v>-0.90276814654559123</v>
      </c>
      <c r="AE1340" s="215">
        <f t="shared" ref="AE1340" si="4563">((X1340^2+Y1340^2)/(X1343^2+Y1343^2))^0.5</f>
        <v>3.6118458697616362</v>
      </c>
      <c r="AF1340" s="9"/>
      <c r="AG1340" s="29"/>
      <c r="AH1340" s="29"/>
      <c r="AI1340" s="29"/>
      <c r="AJ1340" s="29"/>
    </row>
    <row r="1341" spans="2:36" ht="18.649999999999999" customHeight="1" thickBot="1">
      <c r="D1341" s="30"/>
      <c r="G1341" s="31"/>
      <c r="I1341" s="30"/>
      <c r="K1341" s="239" t="s">
        <v>15</v>
      </c>
      <c r="L1341" s="240"/>
      <c r="N1341" s="30"/>
      <c r="P1341" s="239" t="s">
        <v>17</v>
      </c>
      <c r="Q1341" s="240"/>
      <c r="S1341" s="30"/>
      <c r="V1341" s="31"/>
      <c r="X1341" s="30"/>
      <c r="AA1341" s="31"/>
      <c r="AE1341" s="216"/>
      <c r="AF1341" s="9"/>
      <c r="AG1341" s="29"/>
      <c r="AH1341" s="29"/>
      <c r="AI1341" s="29"/>
      <c r="AJ1341" s="29"/>
    </row>
    <row r="1342" spans="2:36" ht="18.649999999999999" customHeight="1" thickBot="1">
      <c r="D1342" s="235" t="s">
        <v>12</v>
      </c>
      <c r="E1342" s="236"/>
      <c r="F1342" s="237" t="s">
        <v>13</v>
      </c>
      <c r="G1342" s="238"/>
      <c r="I1342" s="235" t="s">
        <v>14</v>
      </c>
      <c r="J1342" s="236"/>
      <c r="K1342" s="241"/>
      <c r="L1342" s="242"/>
      <c r="N1342" s="235" t="s">
        <v>16</v>
      </c>
      <c r="O1342" s="236"/>
      <c r="P1342" s="241"/>
      <c r="Q1342" s="242"/>
      <c r="S1342" s="235" t="s">
        <v>12</v>
      </c>
      <c r="T1342" s="236"/>
      <c r="U1342" s="237" t="s">
        <v>13</v>
      </c>
      <c r="V1342" s="238"/>
      <c r="X1342" s="235" t="s">
        <v>16</v>
      </c>
      <c r="Y1342" s="236"/>
      <c r="Z1342" s="237" t="s">
        <v>17</v>
      </c>
      <c r="AA1342" s="238"/>
      <c r="AB1342" s="4"/>
      <c r="AC1342" s="37" t="s">
        <v>71</v>
      </c>
      <c r="AE1342" s="217" t="s">
        <v>72</v>
      </c>
      <c r="AF1342" s="9"/>
      <c r="AG1342" s="29"/>
      <c r="AH1342" s="29"/>
      <c r="AI1342" s="29"/>
      <c r="AJ1342" s="29"/>
    </row>
    <row r="1343" spans="2:36" ht="18.649999999999999" customHeight="1" thickTop="1" thickBot="1">
      <c r="D1343" s="24">
        <v>0</v>
      </c>
      <c r="E1343" s="28">
        <v>0</v>
      </c>
      <c r="F1343" s="26">
        <v>1</v>
      </c>
      <c r="G1343" s="27">
        <v>0</v>
      </c>
      <c r="I1343" s="24">
        <v>0</v>
      </c>
      <c r="J1343" s="28">
        <f t="shared" ref="J1343" si="4564">IF(0=(1-$J$8*$K$8*$B1340^2),0,-1*(1-$J$8*$K$8*$B1340^2)/($B1340*$K$8))</f>
        <v>-0.30323765006224407</v>
      </c>
      <c r="K1343" s="26">
        <v>1</v>
      </c>
      <c r="L1343" s="27">
        <v>0</v>
      </c>
      <c r="N1343" s="24">
        <f t="shared" ref="N1343" si="4565">D1343*I1340+F1343*I1343-E1343*J1340-G1343*J1343</f>
        <v>0</v>
      </c>
      <c r="O1343" s="28">
        <f t="shared" ref="O1343" si="4566">(D1343*J1340+E1343*I1340+F1343*J1343+G1343*I1343)</f>
        <v>-0.30323765006224407</v>
      </c>
      <c r="P1343" s="26">
        <f t="shared" ref="P1343" si="4567">D1343*K1340+F1343*K1343-E1343*L1340-G1343*L1343</f>
        <v>1</v>
      </c>
      <c r="Q1343" s="27">
        <f t="shared" ref="Q1343" si="4568">(D1343*L1340+E1343*K1340+F1343*L1343+G1343*K1343)</f>
        <v>0</v>
      </c>
      <c r="S1343" s="24">
        <v>0</v>
      </c>
      <c r="T1343" s="28">
        <v>0</v>
      </c>
      <c r="U1343" s="26">
        <v>1</v>
      </c>
      <c r="V1343" s="27">
        <v>0</v>
      </c>
      <c r="X1343" s="24">
        <f t="shared" ref="X1343" si="4569">N1343*S1340+P1343*S1343-O1343*T1340-Q1343*T1343</f>
        <v>0</v>
      </c>
      <c r="Y1343" s="28">
        <f t="shared" ref="Y1343" si="4570">(N1343*T1340+O1343*S1340+P1343*T1343+Q1343*S1343)</f>
        <v>-0.30323765006224407</v>
      </c>
      <c r="Z1343" s="26">
        <f t="shared" ref="Z1343" si="4571">N1343*U1340+P1343*U1343-O1343*V1340-Q1343*V1343</f>
        <v>-1.0952476539335407</v>
      </c>
      <c r="AA1343" s="27">
        <f t="shared" ref="AA1343" si="4572">(N1343*V1340+O1343*U1340+P1343*V1343+Q1343*U1343)</f>
        <v>0</v>
      </c>
      <c r="AB1343" s="8"/>
      <c r="AC1343" s="39">
        <f t="shared" ref="AC1343" si="4573">(180/PI())*ATAN(-1*(($X$8*Y1340+AA1340+$X$8*Y1343+AA1343)/($X$8*X1340+Z1340+$X$8*X1343+Z1343)))</f>
        <v>9.2025922742502058</v>
      </c>
      <c r="AE1343" s="218">
        <f t="shared" ref="AE1343" si="4574">20*LOG(((($X$8*X1340+Z1340-$X$8*Y1343-Z1343)^2+($X$8*Y1340+AA1340-$X$8*Y1343-AA1343)^2)/(($X$8*X1340+Z1340+$X$8*X1343+Z1343)^2+($X$8*Y1340+AA1340+$X$8*Y1343+AA1343)^2))^0.5)</f>
        <v>-6.853722334132736</v>
      </c>
      <c r="AF1343" s="9"/>
      <c r="AG1343" s="29"/>
      <c r="AH1343" s="29"/>
      <c r="AI1343" s="29"/>
      <c r="AJ1343" s="29"/>
    </row>
    <row r="1344" spans="2:36" ht="18.649999999999999" customHeight="1">
      <c r="AE1344" s="33"/>
    </row>
    <row r="1345" spans="2:36" ht="18.649999999999999" customHeight="1" thickBot="1">
      <c r="E1345" s="21" t="s">
        <v>0</v>
      </c>
      <c r="J1345" s="21" t="s">
        <v>1</v>
      </c>
      <c r="O1345" s="21" t="s">
        <v>2</v>
      </c>
      <c r="T1345" s="21" t="s">
        <v>3</v>
      </c>
      <c r="Y1345" s="21" t="s">
        <v>4</v>
      </c>
    </row>
    <row r="1346" spans="2:36" ht="18.649999999999999" customHeight="1" thickBot="1">
      <c r="B1346" s="20"/>
      <c r="D1346" s="235" t="s">
        <v>6</v>
      </c>
      <c r="E1346" s="236"/>
      <c r="F1346" s="237" t="s">
        <v>7</v>
      </c>
      <c r="G1346" s="238"/>
      <c r="I1346" s="235" t="s">
        <v>8</v>
      </c>
      <c r="J1346" s="236"/>
      <c r="K1346" s="237" t="s">
        <v>9</v>
      </c>
      <c r="L1346" s="238"/>
      <c r="N1346" s="235" t="s">
        <v>10</v>
      </c>
      <c r="O1346" s="236"/>
      <c r="P1346" s="237" t="s">
        <v>11</v>
      </c>
      <c r="Q1346" s="238"/>
      <c r="S1346" s="235" t="s">
        <v>6</v>
      </c>
      <c r="T1346" s="236"/>
      <c r="U1346" s="237" t="s">
        <v>7</v>
      </c>
      <c r="V1346" s="238"/>
      <c r="X1346" s="235" t="s">
        <v>10</v>
      </c>
      <c r="Y1346" s="236"/>
      <c r="Z1346" s="237" t="s">
        <v>11</v>
      </c>
      <c r="AA1346" s="238"/>
      <c r="AB1346" s="4"/>
      <c r="AC1346" s="212" t="s">
        <v>70</v>
      </c>
      <c r="AE1346" s="213" t="s">
        <v>37</v>
      </c>
      <c r="AF1346" s="9"/>
      <c r="AG1346" s="29"/>
      <c r="AH1346" s="29"/>
      <c r="AI1346" s="29"/>
      <c r="AJ1346" s="29"/>
    </row>
    <row r="1347" spans="2:36" ht="18.649999999999999" customHeight="1" thickTop="1" thickBot="1">
      <c r="B1347" s="40">
        <f t="shared" ref="B1347" si="4575">B1340+$E$5</f>
        <v>0.99449999999998961</v>
      </c>
      <c r="D1347" s="24">
        <v>1</v>
      </c>
      <c r="E1347" s="25">
        <v>0</v>
      </c>
      <c r="F1347" s="26">
        <v>0</v>
      </c>
      <c r="G1347" s="27">
        <f t="shared" ref="G1347" si="4576">-1/($E$8*$B1347)</f>
        <v>-6.9061155034006436</v>
      </c>
      <c r="I1347" s="24">
        <v>1</v>
      </c>
      <c r="J1347" s="28">
        <v>0</v>
      </c>
      <c r="K1347" s="26">
        <v>0</v>
      </c>
      <c r="L1347" s="27">
        <v>0</v>
      </c>
      <c r="N1347" s="24">
        <f t="shared" ref="N1347" si="4577">D1347*I1347+F1347*I1350-E1347*J1347-G1347*J1350</f>
        <v>-1.0871690601039008</v>
      </c>
      <c r="O1347" s="28">
        <f t="shared" ref="O1347" si="4578">(D1347*J1347+E1347*I1347+F1347*J1350+G1347*I1350)</f>
        <v>0</v>
      </c>
      <c r="P1347" s="26">
        <f t="shared" ref="P1347" si="4579">D1347*K1347+F1347*K1350-E1347*L1347-G1347*L1350</f>
        <v>0</v>
      </c>
      <c r="Q1347" s="27">
        <f t="shared" ref="Q1347" si="4580">(D1347*L1347+E1347*K1347+F1347*L1350+G1347*K1350)</f>
        <v>-6.9061155034006436</v>
      </c>
      <c r="S1347" s="24">
        <v>1</v>
      </c>
      <c r="T1347" s="25">
        <v>0</v>
      </c>
      <c r="U1347" s="26">
        <v>0</v>
      </c>
      <c r="V1347" s="27">
        <f t="shared" ref="V1347" si="4581">-1/($T$8*$B1347)</f>
        <v>-6.9061155034006436</v>
      </c>
      <c r="X1347" s="24">
        <f t="shared" ref="X1347" si="4582">N1347*S1347+P1347*S1350-O1347*T1347-Q1347*T1350</f>
        <v>-1.0871690601039008</v>
      </c>
      <c r="Y1347" s="28">
        <f t="shared" ref="Y1347" si="4583">(N1347*T1347+O1347*S1347+P1347*T1350+Q1347*S1350)</f>
        <v>0</v>
      </c>
      <c r="Z1347" s="26">
        <f t="shared" ref="Z1347" si="4584">N1347*U1347+P1347*U1350-O1347*V1347-Q1347*V1350</f>
        <v>0</v>
      </c>
      <c r="AA1347" s="27">
        <f t="shared" ref="AA1347" si="4585">(N1347*V1347+O1347*U1347+P1347*V1350+Q1347*U1350)</f>
        <v>0.60199959740041198</v>
      </c>
      <c r="AB1347" s="8"/>
      <c r="AC1347" s="214">
        <f t="shared" ref="AC1347" si="4586">20*LOG((2*$X$8)/(($X$8*X1347+Z1347+$Z$8*X1350+Z1350)^2+($X$8*Y1347+AA1347+$X$8*Y1350+AA1350)^2)^0.5)</f>
        <v>-0.80771992865162734</v>
      </c>
      <c r="AE1347" s="215">
        <f t="shared" ref="AE1347" si="4587">((X1347^2+Y1347^2)/(X1350^2+Y1350^2))^0.5</f>
        <v>3.5972721349306012</v>
      </c>
      <c r="AF1347" s="9"/>
      <c r="AG1347" s="29"/>
      <c r="AH1347" s="29"/>
      <c r="AI1347" s="29"/>
      <c r="AJ1347" s="29"/>
    </row>
    <row r="1348" spans="2:36" ht="18.649999999999999" customHeight="1" thickBot="1">
      <c r="D1348" s="30"/>
      <c r="G1348" s="31"/>
      <c r="I1348" s="30"/>
      <c r="K1348" s="239" t="s">
        <v>15</v>
      </c>
      <c r="L1348" s="240"/>
      <c r="N1348" s="30"/>
      <c r="P1348" s="239" t="s">
        <v>17</v>
      </c>
      <c r="Q1348" s="240"/>
      <c r="S1348" s="30"/>
      <c r="V1348" s="31"/>
      <c r="X1348" s="30"/>
      <c r="AA1348" s="31"/>
      <c r="AE1348" s="216"/>
      <c r="AF1348" s="9"/>
      <c r="AG1348" s="29"/>
      <c r="AH1348" s="29"/>
      <c r="AI1348" s="29"/>
      <c r="AJ1348" s="29"/>
    </row>
    <row r="1349" spans="2:36" ht="18.649999999999999" customHeight="1" thickBot="1">
      <c r="D1349" s="235" t="s">
        <v>12</v>
      </c>
      <c r="E1349" s="236"/>
      <c r="F1349" s="237" t="s">
        <v>13</v>
      </c>
      <c r="G1349" s="238"/>
      <c r="I1349" s="235" t="s">
        <v>14</v>
      </c>
      <c r="J1349" s="236"/>
      <c r="K1349" s="241"/>
      <c r="L1349" s="242"/>
      <c r="N1349" s="235" t="s">
        <v>16</v>
      </c>
      <c r="O1349" s="236"/>
      <c r="P1349" s="241"/>
      <c r="Q1349" s="242"/>
      <c r="S1349" s="235" t="s">
        <v>12</v>
      </c>
      <c r="T1349" s="236"/>
      <c r="U1349" s="237" t="s">
        <v>13</v>
      </c>
      <c r="V1349" s="238"/>
      <c r="X1349" s="235" t="s">
        <v>16</v>
      </c>
      <c r="Y1349" s="236"/>
      <c r="Z1349" s="237" t="s">
        <v>17</v>
      </c>
      <c r="AA1349" s="238"/>
      <c r="AB1349" s="4"/>
      <c r="AC1349" s="37" t="s">
        <v>71</v>
      </c>
      <c r="AE1349" s="217" t="s">
        <v>72</v>
      </c>
      <c r="AF1349" s="9"/>
      <c r="AG1349" s="29"/>
      <c r="AH1349" s="29"/>
      <c r="AI1349" s="29"/>
      <c r="AJ1349" s="29"/>
    </row>
    <row r="1350" spans="2:36" ht="18.649999999999999" customHeight="1" thickTop="1" thickBot="1">
      <c r="D1350" s="24">
        <v>0</v>
      </c>
      <c r="E1350" s="28">
        <v>0</v>
      </c>
      <c r="F1350" s="26">
        <v>1</v>
      </c>
      <c r="G1350" s="27">
        <v>0</v>
      </c>
      <c r="I1350" s="24">
        <v>0</v>
      </c>
      <c r="J1350" s="28">
        <f t="shared" ref="J1350" si="4588">IF(0=(1-$J$8*$K$8*$B1347^2),0,-1*(1-$J$8*$K$8*$B1347^2)/($B1347*$K$8))</f>
        <v>-0.30222041016779361</v>
      </c>
      <c r="K1350" s="26">
        <v>1</v>
      </c>
      <c r="L1350" s="27">
        <v>0</v>
      </c>
      <c r="N1350" s="24">
        <f t="shared" ref="N1350" si="4589">D1350*I1347+F1350*I1350-E1350*J1347-G1350*J1350</f>
        <v>0</v>
      </c>
      <c r="O1350" s="28">
        <f t="shared" ref="O1350" si="4590">(D1350*J1347+E1350*I1347+F1350*J1350+G1350*I1350)</f>
        <v>-0.30222041016779361</v>
      </c>
      <c r="P1350" s="26">
        <f t="shared" ref="P1350" si="4591">D1350*K1347+F1350*K1350-E1350*L1347-G1350*L1350</f>
        <v>1</v>
      </c>
      <c r="Q1350" s="27">
        <f t="shared" ref="Q1350" si="4592">(D1350*L1347+E1350*K1347+F1350*L1350+G1350*K1350)</f>
        <v>0</v>
      </c>
      <c r="S1350" s="24">
        <v>0</v>
      </c>
      <c r="T1350" s="28">
        <v>0</v>
      </c>
      <c r="U1350" s="26">
        <v>1</v>
      </c>
      <c r="V1350" s="27">
        <v>0</v>
      </c>
      <c r="X1350" s="24">
        <f t="shared" ref="X1350" si="4593">N1350*S1347+P1350*S1350-O1350*T1347-Q1350*T1350</f>
        <v>0</v>
      </c>
      <c r="Y1350" s="28">
        <f t="shared" ref="Y1350" si="4594">(N1350*T1347+O1350*S1347+P1350*T1350+Q1350*S1350)</f>
        <v>-0.30222041016779361</v>
      </c>
      <c r="Z1350" s="26">
        <f t="shared" ref="Z1350" si="4595">N1350*U1347+P1350*U1350-O1350*V1347-Q1350*V1350</f>
        <v>-1.0871690601039008</v>
      </c>
      <c r="AA1350" s="27">
        <f t="shared" ref="AA1350" si="4596">(N1350*V1347+O1350*U1347+P1350*V1350+Q1350*U1350)</f>
        <v>0</v>
      </c>
      <c r="AB1350" s="8"/>
      <c r="AC1350" s="39">
        <f t="shared" ref="AC1350" si="4597">(180/PI())*ATAN(-1*(($X$8*Y1347+AA1347+$X$8*Y1350+AA1350)/($X$8*X1347+Z1347+$X$8*X1350+Z1350)))</f>
        <v>7.8499640507910549</v>
      </c>
      <c r="AE1350" s="218">
        <f t="shared" ref="AE1350" si="4598">20*LOG(((($X$8*X1347+Z1347-$X$8*Y1350-Z1350)^2+($X$8*Y1347+AA1347-$X$8*Y1350-AA1350)^2)/(($X$8*X1347+Z1347+$X$8*X1350+Z1350)^2+($X$8*Y1347+AA1347+$X$8*Y1350+AA1350)^2))^0.5)</f>
        <v>-7.2429151317617091</v>
      </c>
      <c r="AF1350" s="9"/>
      <c r="AG1350" s="29"/>
      <c r="AH1350" s="29"/>
      <c r="AI1350" s="29"/>
      <c r="AJ1350" s="29"/>
    </row>
    <row r="1351" spans="2:36" ht="18.649999999999999" customHeight="1">
      <c r="AE1351" s="33"/>
    </row>
    <row r="1352" spans="2:36" ht="18.649999999999999" customHeight="1" thickBot="1">
      <c r="E1352" s="21" t="s">
        <v>0</v>
      </c>
      <c r="J1352" s="21" t="s">
        <v>1</v>
      </c>
      <c r="O1352" s="21" t="s">
        <v>2</v>
      </c>
      <c r="T1352" s="21" t="s">
        <v>3</v>
      </c>
      <c r="Y1352" s="21" t="s">
        <v>4</v>
      </c>
    </row>
    <row r="1353" spans="2:36" ht="18.649999999999999" customHeight="1" thickBot="1">
      <c r="B1353" s="20"/>
      <c r="D1353" s="235" t="s">
        <v>6</v>
      </c>
      <c r="E1353" s="236"/>
      <c r="F1353" s="237" t="s">
        <v>7</v>
      </c>
      <c r="G1353" s="238"/>
      <c r="I1353" s="235" t="s">
        <v>8</v>
      </c>
      <c r="J1353" s="236"/>
      <c r="K1353" s="237" t="s">
        <v>9</v>
      </c>
      <c r="L1353" s="238"/>
      <c r="N1353" s="235" t="s">
        <v>10</v>
      </c>
      <c r="O1353" s="236"/>
      <c r="P1353" s="237" t="s">
        <v>11</v>
      </c>
      <c r="Q1353" s="238"/>
      <c r="S1353" s="235" t="s">
        <v>6</v>
      </c>
      <c r="T1353" s="236"/>
      <c r="U1353" s="237" t="s">
        <v>7</v>
      </c>
      <c r="V1353" s="238"/>
      <c r="X1353" s="235" t="s">
        <v>10</v>
      </c>
      <c r="Y1353" s="236"/>
      <c r="Z1353" s="237" t="s">
        <v>11</v>
      </c>
      <c r="AA1353" s="238"/>
      <c r="AB1353" s="4"/>
      <c r="AC1353" s="212" t="s">
        <v>70</v>
      </c>
      <c r="AE1353" s="213" t="s">
        <v>37</v>
      </c>
      <c r="AF1353" s="9"/>
      <c r="AG1353" s="29"/>
      <c r="AH1353" s="29"/>
      <c r="AI1353" s="29"/>
      <c r="AJ1353" s="29"/>
    </row>
    <row r="1354" spans="2:36" ht="18.649999999999999" customHeight="1" thickTop="1" thickBot="1">
      <c r="B1354" s="40">
        <f t="shared" ref="B1354" si="4599">B1347+$E$5</f>
        <v>0.99499999999998956</v>
      </c>
      <c r="D1354" s="24">
        <v>1</v>
      </c>
      <c r="E1354" s="25">
        <v>0</v>
      </c>
      <c r="F1354" s="26">
        <v>0</v>
      </c>
      <c r="G1354" s="27">
        <f t="shared" ref="G1354" si="4600">-1/($E$8*$B1354)</f>
        <v>-6.9026450935999399</v>
      </c>
      <c r="I1354" s="24">
        <v>1</v>
      </c>
      <c r="J1354" s="28">
        <v>0</v>
      </c>
      <c r="K1354" s="26">
        <v>0</v>
      </c>
      <c r="L1354" s="27">
        <v>0</v>
      </c>
      <c r="N1354" s="24">
        <f t="shared" ref="N1354" si="4601">D1354*I1354+F1354*I1357-E1354*J1354-G1354*J1357</f>
        <v>-1.0791026419986758</v>
      </c>
      <c r="O1354" s="28">
        <f t="shared" ref="O1354" si="4602">(D1354*J1354+E1354*I1354+F1354*J1357+G1354*I1357)</f>
        <v>0</v>
      </c>
      <c r="P1354" s="26">
        <f t="shared" ref="P1354" si="4603">D1354*K1354+F1354*K1357-E1354*L1354-G1354*L1357</f>
        <v>0</v>
      </c>
      <c r="Q1354" s="27">
        <f t="shared" ref="Q1354" si="4604">(D1354*L1354+E1354*K1354+F1354*L1357+G1354*K1357)</f>
        <v>-6.9026450935999399</v>
      </c>
      <c r="S1354" s="24">
        <v>1</v>
      </c>
      <c r="T1354" s="25">
        <v>0</v>
      </c>
      <c r="U1354" s="26">
        <v>0</v>
      </c>
      <c r="V1354" s="27">
        <f t="shared" ref="V1354" si="4605">-1/($T$8*$B1354)</f>
        <v>-6.9026450935999399</v>
      </c>
      <c r="X1354" s="24">
        <f t="shared" ref="X1354" si="4606">N1354*S1354+P1354*S1357-O1354*T1354-Q1354*T1357</f>
        <v>-1.0791026419986758</v>
      </c>
      <c r="Y1354" s="28">
        <f t="shared" ref="Y1354" si="4607">(N1354*T1354+O1354*S1354+P1354*T1357+Q1354*S1357)</f>
        <v>0</v>
      </c>
      <c r="Z1354" s="26">
        <f t="shared" ref="Z1354" si="4608">N1354*U1354+P1354*U1357-O1354*V1354-Q1354*V1357</f>
        <v>0</v>
      </c>
      <c r="AA1354" s="27">
        <f t="shared" ref="AA1354" si="4609">(N1354*V1354+O1354*U1354+P1354*V1357+Q1354*U1357)</f>
        <v>0.54601746368295156</v>
      </c>
      <c r="AB1354" s="8"/>
      <c r="AC1354" s="214">
        <f t="shared" ref="AC1354" si="4610">20*LOG((2*$X$8)/(($X$8*X1354+Z1354+$Z$8*X1357+Z1357)^2+($X$8*Y1354+AA1354+$X$8*Y1357+AA1357)^2)^0.5)</f>
        <v>-0.71678043288908522</v>
      </c>
      <c r="AE1354" s="215">
        <f t="shared" ref="AE1354" si="4611">((X1354^2+Y1354^2)/(X1357^2+Y1357^2))^0.5</f>
        <v>3.5826333952047547</v>
      </c>
      <c r="AF1354" s="9"/>
      <c r="AG1354" s="29"/>
      <c r="AH1354" s="29"/>
      <c r="AI1354" s="29"/>
      <c r="AJ1354" s="29"/>
    </row>
    <row r="1355" spans="2:36" ht="18.649999999999999" customHeight="1" thickBot="1">
      <c r="D1355" s="30"/>
      <c r="G1355" s="31"/>
      <c r="I1355" s="30"/>
      <c r="K1355" s="239" t="s">
        <v>15</v>
      </c>
      <c r="L1355" s="240"/>
      <c r="N1355" s="30"/>
      <c r="P1355" s="239" t="s">
        <v>17</v>
      </c>
      <c r="Q1355" s="240"/>
      <c r="S1355" s="30"/>
      <c r="V1355" s="31"/>
      <c r="X1355" s="30"/>
      <c r="AA1355" s="31"/>
      <c r="AE1355" s="216"/>
      <c r="AF1355" s="9"/>
      <c r="AG1355" s="29"/>
      <c r="AH1355" s="29"/>
      <c r="AI1355" s="29"/>
      <c r="AJ1355" s="29"/>
    </row>
    <row r="1356" spans="2:36" ht="18.649999999999999" customHeight="1" thickBot="1">
      <c r="D1356" s="235" t="s">
        <v>12</v>
      </c>
      <c r="E1356" s="236"/>
      <c r="F1356" s="237" t="s">
        <v>13</v>
      </c>
      <c r="G1356" s="238"/>
      <c r="I1356" s="235" t="s">
        <v>14</v>
      </c>
      <c r="J1356" s="236"/>
      <c r="K1356" s="241"/>
      <c r="L1356" s="242"/>
      <c r="N1356" s="235" t="s">
        <v>16</v>
      </c>
      <c r="O1356" s="236"/>
      <c r="P1356" s="241"/>
      <c r="Q1356" s="242"/>
      <c r="S1356" s="235" t="s">
        <v>12</v>
      </c>
      <c r="T1356" s="236"/>
      <c r="U1356" s="237" t="s">
        <v>13</v>
      </c>
      <c r="V1356" s="238"/>
      <c r="X1356" s="235" t="s">
        <v>16</v>
      </c>
      <c r="Y1356" s="236"/>
      <c r="Z1356" s="237" t="s">
        <v>17</v>
      </c>
      <c r="AA1356" s="238"/>
      <c r="AB1356" s="4"/>
      <c r="AC1356" s="37" t="s">
        <v>71</v>
      </c>
      <c r="AE1356" s="217" t="s">
        <v>72</v>
      </c>
      <c r="AF1356" s="9"/>
      <c r="AG1356" s="29"/>
      <c r="AH1356" s="29"/>
      <c r="AI1356" s="29"/>
      <c r="AJ1356" s="29"/>
    </row>
    <row r="1357" spans="2:36" ht="18.649999999999999" customHeight="1" thickTop="1" thickBot="1">
      <c r="D1357" s="24">
        <v>0</v>
      </c>
      <c r="E1357" s="28">
        <v>0</v>
      </c>
      <c r="F1357" s="26">
        <v>1</v>
      </c>
      <c r="G1357" s="27">
        <v>0</v>
      </c>
      <c r="I1357" s="24">
        <v>0</v>
      </c>
      <c r="J1357" s="28">
        <f t="shared" ref="J1357" si="4612">IF(0=(1-$J$8*$K$8*$B1354^2),0,-1*(1-$J$8*$K$8*$B1354^2)/($B1354*$K$8))</f>
        <v>-0.30120375795162901</v>
      </c>
      <c r="K1357" s="26">
        <v>1</v>
      </c>
      <c r="L1357" s="27">
        <v>0</v>
      </c>
      <c r="N1357" s="24">
        <f t="shared" ref="N1357" si="4613">D1357*I1354+F1357*I1357-E1357*J1354-G1357*J1357</f>
        <v>0</v>
      </c>
      <c r="O1357" s="28">
        <f t="shared" ref="O1357" si="4614">(D1357*J1354+E1357*I1354+F1357*J1357+G1357*I1357)</f>
        <v>-0.30120375795162901</v>
      </c>
      <c r="P1357" s="26">
        <f t="shared" ref="P1357" si="4615">D1357*K1354+F1357*K1357-E1357*L1354-G1357*L1357</f>
        <v>1</v>
      </c>
      <c r="Q1357" s="27">
        <f t="shared" ref="Q1357" si="4616">(D1357*L1354+E1357*K1354+F1357*L1357+G1357*K1357)</f>
        <v>0</v>
      </c>
      <c r="S1357" s="24">
        <v>0</v>
      </c>
      <c r="T1357" s="28">
        <v>0</v>
      </c>
      <c r="U1357" s="26">
        <v>1</v>
      </c>
      <c r="V1357" s="27">
        <v>0</v>
      </c>
      <c r="X1357" s="24">
        <f t="shared" ref="X1357" si="4617">N1357*S1354+P1357*S1357-O1357*T1354-Q1357*T1357</f>
        <v>0</v>
      </c>
      <c r="Y1357" s="28">
        <f t="shared" ref="Y1357" si="4618">(N1357*T1354+O1357*S1354+P1357*T1357+Q1357*S1357)</f>
        <v>-0.30120375795162901</v>
      </c>
      <c r="Z1357" s="26">
        <f t="shared" ref="Z1357" si="4619">N1357*U1354+P1357*U1357-O1357*V1354-Q1357*V1357</f>
        <v>-1.0791026419986758</v>
      </c>
      <c r="AA1357" s="27">
        <f t="shared" ref="AA1357" si="4620">(N1357*V1354+O1357*U1354+P1357*V1357+Q1357*U1357)</f>
        <v>0</v>
      </c>
      <c r="AB1357" s="8"/>
      <c r="AC1357" s="39">
        <f t="shared" ref="AC1357" si="4621">(180/PI())*ATAN(-1*(($X$8*Y1354+AA1354+$X$8*Y1357+AA1357)/($X$8*X1354+Z1354+$X$8*X1357+Z1357)))</f>
        <v>6.4716226696403956</v>
      </c>
      <c r="AE1357" s="218">
        <f t="shared" ref="AE1357" si="4622">20*LOG(((($X$8*X1354+Z1354-$X$8*Y1357-Z1357)^2+($X$8*Y1354+AA1354-$X$8*Y1357-AA1357)^2)/(($X$8*X1354+Z1354+$X$8*X1357+Z1357)^2+($X$8*Y1354+AA1354+$X$8*Y1357+AA1357)^2))^0.5)</f>
        <v>-7.6605398050982867</v>
      </c>
      <c r="AF1357" s="9"/>
      <c r="AG1357" s="29"/>
      <c r="AH1357" s="29"/>
      <c r="AI1357" s="29"/>
      <c r="AJ1357" s="29"/>
    </row>
    <row r="1358" spans="2:36" ht="18.649999999999999" customHeight="1">
      <c r="AE1358" s="33"/>
    </row>
    <row r="1359" spans="2:36" ht="18.649999999999999" customHeight="1" thickBot="1">
      <c r="E1359" s="21" t="s">
        <v>0</v>
      </c>
      <c r="J1359" s="21" t="s">
        <v>1</v>
      </c>
      <c r="O1359" s="21" t="s">
        <v>2</v>
      </c>
      <c r="T1359" s="21" t="s">
        <v>3</v>
      </c>
      <c r="Y1359" s="21" t="s">
        <v>4</v>
      </c>
    </row>
    <row r="1360" spans="2:36" ht="18.649999999999999" customHeight="1" thickBot="1">
      <c r="B1360" s="20"/>
      <c r="D1360" s="235" t="s">
        <v>6</v>
      </c>
      <c r="E1360" s="236"/>
      <c r="F1360" s="237" t="s">
        <v>7</v>
      </c>
      <c r="G1360" s="238"/>
      <c r="I1360" s="235" t="s">
        <v>8</v>
      </c>
      <c r="J1360" s="236"/>
      <c r="K1360" s="237" t="s">
        <v>9</v>
      </c>
      <c r="L1360" s="238"/>
      <c r="N1360" s="235" t="s">
        <v>10</v>
      </c>
      <c r="O1360" s="236"/>
      <c r="P1360" s="237" t="s">
        <v>11</v>
      </c>
      <c r="Q1360" s="238"/>
      <c r="S1360" s="235" t="s">
        <v>6</v>
      </c>
      <c r="T1360" s="236"/>
      <c r="U1360" s="237" t="s">
        <v>7</v>
      </c>
      <c r="V1360" s="238"/>
      <c r="X1360" s="235" t="s">
        <v>10</v>
      </c>
      <c r="Y1360" s="236"/>
      <c r="Z1360" s="237" t="s">
        <v>11</v>
      </c>
      <c r="AA1360" s="238"/>
      <c r="AB1360" s="4"/>
      <c r="AC1360" s="212" t="s">
        <v>70</v>
      </c>
      <c r="AE1360" s="213" t="s">
        <v>37</v>
      </c>
      <c r="AF1360" s="9"/>
      <c r="AG1360" s="29"/>
      <c r="AH1360" s="29"/>
      <c r="AI1360" s="29"/>
      <c r="AJ1360" s="29"/>
    </row>
    <row r="1361" spans="2:36" ht="18.649999999999999" customHeight="1" thickTop="1" thickBot="1">
      <c r="B1361" s="40">
        <f t="shared" ref="B1361" si="4623">B1354+$E$5</f>
        <v>0.9954999999999895</v>
      </c>
      <c r="D1361" s="24">
        <v>1</v>
      </c>
      <c r="E1361" s="25">
        <v>0</v>
      </c>
      <c r="F1361" s="26">
        <v>0</v>
      </c>
      <c r="G1361" s="27">
        <f t="shared" ref="G1361" si="4624">-1/($E$8*$B1361)</f>
        <v>-6.8991781698964738</v>
      </c>
      <c r="I1361" s="24">
        <v>1</v>
      </c>
      <c r="J1361" s="28">
        <v>0</v>
      </c>
      <c r="K1361" s="26">
        <v>0</v>
      </c>
      <c r="L1361" s="27">
        <v>0</v>
      </c>
      <c r="N1361" s="24">
        <f t="shared" ref="N1361" si="4625">D1361*I1361+F1361*I1364-E1361*J1361-G1361*J1364</f>
        <v>-1.071048375162484</v>
      </c>
      <c r="O1361" s="28">
        <f t="shared" ref="O1361" si="4626">(D1361*J1361+E1361*I1361+F1361*J1364+G1361*I1364)</f>
        <v>0</v>
      </c>
      <c r="P1361" s="26">
        <f t="shared" ref="P1361" si="4627">D1361*K1361+F1361*K1364-E1361*L1361-G1361*L1364</f>
        <v>0</v>
      </c>
      <c r="Q1361" s="27">
        <f t="shared" ref="Q1361" si="4628">(D1361*L1361+E1361*K1361+F1361*L1364+G1361*K1364)</f>
        <v>-6.8991781698964738</v>
      </c>
      <c r="S1361" s="24">
        <v>1</v>
      </c>
      <c r="T1361" s="25">
        <v>0</v>
      </c>
      <c r="U1361" s="26">
        <v>0</v>
      </c>
      <c r="V1361" s="27">
        <f t="shared" ref="V1361" si="4629">-1/($T$8*$B1361)</f>
        <v>-6.8991781698964738</v>
      </c>
      <c r="X1361" s="24">
        <f t="shared" ref="X1361" si="4630">N1361*S1361+P1361*S1364-O1361*T1361-Q1361*T1364</f>
        <v>-1.071048375162484</v>
      </c>
      <c r="Y1361" s="28">
        <f t="shared" ref="Y1361" si="4631">(N1361*T1361+O1361*S1361+P1361*T1364+Q1361*S1364)</f>
        <v>0</v>
      </c>
      <c r="Z1361" s="26">
        <f t="shared" ref="Z1361" si="4632">N1361*U1361+P1361*U1364-O1361*V1361-Q1361*V1364</f>
        <v>0</v>
      </c>
      <c r="AA1361" s="27">
        <f t="shared" ref="AA1361" si="4633">(N1361*V1361+O1361*U1361+P1361*V1364+Q1361*U1364)</f>
        <v>0.49017539892762407</v>
      </c>
      <c r="AB1361" s="8"/>
      <c r="AC1361" s="214">
        <f t="shared" ref="AC1361" si="4634">20*LOG((2*$X$8)/(($X$8*X1361+Z1361+$Z$8*X1364+Z1364)^2+($X$8*Y1361+AA1361+$X$8*Y1364+AA1364)^2)^0.5)</f>
        <v>-0.63021115528473581</v>
      </c>
      <c r="AE1361" s="215">
        <f t="shared" ref="AE1361" si="4635">((X1361^2+Y1361^2)/(X1364^2+Y1364^2))^0.5</f>
        <v>3.5679290051563219</v>
      </c>
      <c r="AF1361" s="9"/>
      <c r="AG1361" s="29"/>
      <c r="AH1361" s="29"/>
      <c r="AI1361" s="29"/>
      <c r="AJ1361" s="29"/>
    </row>
    <row r="1362" spans="2:36" ht="18.649999999999999" customHeight="1" thickBot="1">
      <c r="D1362" s="30"/>
      <c r="G1362" s="31"/>
      <c r="I1362" s="30"/>
      <c r="K1362" s="239" t="s">
        <v>15</v>
      </c>
      <c r="L1362" s="240"/>
      <c r="N1362" s="30"/>
      <c r="P1362" s="239" t="s">
        <v>17</v>
      </c>
      <c r="Q1362" s="240"/>
      <c r="S1362" s="30"/>
      <c r="V1362" s="31"/>
      <c r="X1362" s="30"/>
      <c r="AA1362" s="31"/>
      <c r="AE1362" s="216"/>
      <c r="AF1362" s="9"/>
      <c r="AG1362" s="29"/>
      <c r="AH1362" s="29"/>
      <c r="AI1362" s="29"/>
      <c r="AJ1362" s="29"/>
    </row>
    <row r="1363" spans="2:36" ht="18.649999999999999" customHeight="1" thickBot="1">
      <c r="D1363" s="235" t="s">
        <v>12</v>
      </c>
      <c r="E1363" s="236"/>
      <c r="F1363" s="237" t="s">
        <v>13</v>
      </c>
      <c r="G1363" s="238"/>
      <c r="I1363" s="235" t="s">
        <v>14</v>
      </c>
      <c r="J1363" s="236"/>
      <c r="K1363" s="241"/>
      <c r="L1363" s="242"/>
      <c r="N1363" s="235" t="s">
        <v>16</v>
      </c>
      <c r="O1363" s="236"/>
      <c r="P1363" s="241"/>
      <c r="Q1363" s="242"/>
      <c r="S1363" s="235" t="s">
        <v>12</v>
      </c>
      <c r="T1363" s="236"/>
      <c r="U1363" s="237" t="s">
        <v>13</v>
      </c>
      <c r="V1363" s="238"/>
      <c r="X1363" s="235" t="s">
        <v>16</v>
      </c>
      <c r="Y1363" s="236"/>
      <c r="Z1363" s="237" t="s">
        <v>17</v>
      </c>
      <c r="AA1363" s="238"/>
      <c r="AB1363" s="4"/>
      <c r="AC1363" s="37" t="s">
        <v>71</v>
      </c>
      <c r="AE1363" s="217" t="s">
        <v>72</v>
      </c>
      <c r="AF1363" s="9"/>
      <c r="AG1363" s="29"/>
      <c r="AH1363" s="29"/>
      <c r="AI1363" s="29"/>
      <c r="AJ1363" s="29"/>
    </row>
    <row r="1364" spans="2:36" ht="18.649999999999999" customHeight="1" thickTop="1" thickBot="1">
      <c r="D1364" s="24">
        <v>0</v>
      </c>
      <c r="E1364" s="28">
        <v>0</v>
      </c>
      <c r="F1364" s="26">
        <v>1</v>
      </c>
      <c r="G1364" s="27">
        <v>0</v>
      </c>
      <c r="I1364" s="24">
        <v>0</v>
      </c>
      <c r="J1364" s="28">
        <f t="shared" ref="J1364" si="4636">IF(0=(1-$J$8*$K$8*$B1361^2),0,-1*(1-$J$8*$K$8*$B1361^2)/($B1361*$K$8))</f>
        <v>-0.30018769252824806</v>
      </c>
      <c r="K1364" s="26">
        <v>1</v>
      </c>
      <c r="L1364" s="27">
        <v>0</v>
      </c>
      <c r="N1364" s="24">
        <f t="shared" ref="N1364" si="4637">D1364*I1361+F1364*I1364-E1364*J1361-G1364*J1364</f>
        <v>0</v>
      </c>
      <c r="O1364" s="28">
        <f t="shared" ref="O1364" si="4638">(D1364*J1361+E1364*I1361+F1364*J1364+G1364*I1364)</f>
        <v>-0.30018769252824806</v>
      </c>
      <c r="P1364" s="26">
        <f t="shared" ref="P1364" si="4639">D1364*K1361+F1364*K1364-E1364*L1361-G1364*L1364</f>
        <v>1</v>
      </c>
      <c r="Q1364" s="27">
        <f t="shared" ref="Q1364" si="4640">(D1364*L1361+E1364*K1361+F1364*L1364+G1364*K1364)</f>
        <v>0</v>
      </c>
      <c r="S1364" s="24">
        <v>0</v>
      </c>
      <c r="T1364" s="28">
        <v>0</v>
      </c>
      <c r="U1364" s="26">
        <v>1</v>
      </c>
      <c r="V1364" s="27">
        <v>0</v>
      </c>
      <c r="X1364" s="24">
        <f t="shared" ref="X1364" si="4641">N1364*S1361+P1364*S1364-O1364*T1361-Q1364*T1364</f>
        <v>0</v>
      </c>
      <c r="Y1364" s="28">
        <f t="shared" ref="Y1364" si="4642">(N1364*T1361+O1364*S1361+P1364*T1364+Q1364*S1364)</f>
        <v>-0.30018769252824806</v>
      </c>
      <c r="Z1364" s="26">
        <f t="shared" ref="Z1364" si="4643">N1364*U1361+P1364*U1364-O1364*V1361-Q1364*V1364</f>
        <v>-1.071048375162484</v>
      </c>
      <c r="AA1364" s="27">
        <f t="shared" ref="AA1364" si="4644">(N1364*V1361+O1364*U1361+P1364*V1364+Q1364*U1364)</f>
        <v>0</v>
      </c>
      <c r="AB1364" s="8"/>
      <c r="AC1364" s="39">
        <f t="shared" ref="AC1364" si="4645">(180/PI())*ATAN(-1*(($X$8*Y1361+AA1361+$X$8*Y1364+AA1364)/($X$8*X1361+Z1361+$X$8*X1364+Z1364)))</f>
        <v>5.0684380587628555</v>
      </c>
      <c r="AE1364" s="218">
        <f t="shared" ref="AE1364" si="4646">20*LOG(((($X$8*X1361+Z1361-$X$8*Y1364-Z1364)^2+($X$8*Y1361+AA1361-$X$8*Y1364-AA1364)^2)/(($X$8*X1361+Z1361+$X$8*X1364+Z1364)^2+($X$8*Y1361+AA1361+$X$8*Y1364+AA1364)^2))^0.5)</f>
        <v>-8.1090478536142889</v>
      </c>
      <c r="AF1364" s="9"/>
      <c r="AG1364" s="29"/>
      <c r="AH1364" s="29"/>
      <c r="AI1364" s="29"/>
      <c r="AJ1364" s="29"/>
    </row>
    <row r="1365" spans="2:36" ht="18.649999999999999" customHeight="1">
      <c r="AE1365" s="33"/>
    </row>
    <row r="1366" spans="2:36" ht="18.649999999999999" customHeight="1" thickBot="1">
      <c r="E1366" s="21" t="s">
        <v>0</v>
      </c>
      <c r="J1366" s="21" t="s">
        <v>1</v>
      </c>
      <c r="O1366" s="21" t="s">
        <v>2</v>
      </c>
      <c r="T1366" s="21" t="s">
        <v>3</v>
      </c>
      <c r="Y1366" s="21" t="s">
        <v>4</v>
      </c>
    </row>
    <row r="1367" spans="2:36" ht="18.649999999999999" customHeight="1" thickBot="1">
      <c r="B1367" s="20"/>
      <c r="D1367" s="235" t="s">
        <v>6</v>
      </c>
      <c r="E1367" s="236"/>
      <c r="F1367" s="237" t="s">
        <v>7</v>
      </c>
      <c r="G1367" s="238"/>
      <c r="I1367" s="235" t="s">
        <v>8</v>
      </c>
      <c r="J1367" s="236"/>
      <c r="K1367" s="237" t="s">
        <v>9</v>
      </c>
      <c r="L1367" s="238"/>
      <c r="N1367" s="235" t="s">
        <v>10</v>
      </c>
      <c r="O1367" s="236"/>
      <c r="P1367" s="237" t="s">
        <v>11</v>
      </c>
      <c r="Q1367" s="238"/>
      <c r="S1367" s="235" t="s">
        <v>6</v>
      </c>
      <c r="T1367" s="236"/>
      <c r="U1367" s="237" t="s">
        <v>7</v>
      </c>
      <c r="V1367" s="238"/>
      <c r="X1367" s="235" t="s">
        <v>10</v>
      </c>
      <c r="Y1367" s="236"/>
      <c r="Z1367" s="237" t="s">
        <v>11</v>
      </c>
      <c r="AA1367" s="238"/>
      <c r="AB1367" s="4"/>
      <c r="AC1367" s="212" t="s">
        <v>70</v>
      </c>
      <c r="AE1367" s="213" t="s">
        <v>37</v>
      </c>
      <c r="AF1367" s="9"/>
      <c r="AG1367" s="29"/>
      <c r="AH1367" s="29"/>
      <c r="AI1367" s="29"/>
      <c r="AJ1367" s="29"/>
    </row>
    <row r="1368" spans="2:36" ht="18.649999999999999" customHeight="1" thickTop="1" thickBot="1">
      <c r="B1368" s="40">
        <f t="shared" ref="B1368" si="4647">B1361+$E$5</f>
        <v>0.99599999999998945</v>
      </c>
      <c r="D1368" s="24">
        <v>1</v>
      </c>
      <c r="E1368" s="25">
        <v>0</v>
      </c>
      <c r="F1368" s="26">
        <v>0</v>
      </c>
      <c r="G1368" s="27">
        <f t="shared" ref="G1368" si="4648">-1/($E$8*$B1368)</f>
        <v>-6.8957147270401009</v>
      </c>
      <c r="I1368" s="24">
        <v>1</v>
      </c>
      <c r="J1368" s="28">
        <v>0</v>
      </c>
      <c r="K1368" s="26">
        <v>0</v>
      </c>
      <c r="L1368" s="27">
        <v>0</v>
      </c>
      <c r="N1368" s="24">
        <f t="shared" ref="N1368" si="4649">D1368*I1368+F1368*I1371-E1368*J1368-G1368*J1371</f>
        <v>-1.0630062352013128</v>
      </c>
      <c r="O1368" s="28">
        <f t="shared" ref="O1368" si="4650">(D1368*J1368+E1368*I1368+F1368*J1371+G1368*I1371)</f>
        <v>0</v>
      </c>
      <c r="P1368" s="26">
        <f t="shared" ref="P1368" si="4651">D1368*K1368+F1368*K1371-E1368*L1368-G1368*L1371</f>
        <v>0</v>
      </c>
      <c r="Q1368" s="27">
        <f t="shared" ref="Q1368" si="4652">(D1368*L1368+E1368*K1368+F1368*L1371+G1368*K1371)</f>
        <v>-6.8957147270401009</v>
      </c>
      <c r="S1368" s="24">
        <v>1</v>
      </c>
      <c r="T1368" s="25">
        <v>0</v>
      </c>
      <c r="U1368" s="26">
        <v>0</v>
      </c>
      <c r="V1368" s="27">
        <f t="shared" ref="V1368" si="4653">-1/($T$8*$B1368)</f>
        <v>-6.8957147270401009</v>
      </c>
      <c r="X1368" s="24">
        <f t="shared" ref="X1368" si="4654">N1368*S1368+P1368*S1371-O1368*T1368-Q1368*T1371</f>
        <v>-1.0630062352013128</v>
      </c>
      <c r="Y1368" s="28">
        <f t="shared" ref="Y1368" si="4655">(N1368*T1368+O1368*S1368+P1368*T1371+Q1368*S1371)</f>
        <v>0</v>
      </c>
      <c r="Z1368" s="26">
        <f t="shared" ref="Z1368" si="4656">N1368*U1368+P1368*U1371-O1368*V1368-Q1368*V1371</f>
        <v>0</v>
      </c>
      <c r="AA1368" s="27">
        <f t="shared" ref="AA1368" si="4657">(N1368*V1368+O1368*U1368+P1368*V1371+Q1368*U1371)</f>
        <v>0.43447302397304455</v>
      </c>
      <c r="AB1368" s="8"/>
      <c r="AC1368" s="214">
        <f t="shared" ref="AC1368" si="4658">20*LOG((2*$X$8)/(($X$8*X1368+Z1368+$Z$8*X1371+Z1371)^2+($X$8*Y1368+AA1368+$X$8*Y1371+AA1371)^2)^0.5)</f>
        <v>-0.54827021485970306</v>
      </c>
      <c r="AE1368" s="215">
        <f t="shared" ref="AE1368" si="4659">((X1368^2+Y1368^2)/(X1371^2+Y1371^2))^0.5</f>
        <v>3.5531583113697423</v>
      </c>
      <c r="AF1368" s="9"/>
      <c r="AG1368" s="29"/>
      <c r="AH1368" s="29"/>
      <c r="AI1368" s="29"/>
      <c r="AJ1368" s="29"/>
    </row>
    <row r="1369" spans="2:36" ht="18.649999999999999" customHeight="1" thickBot="1">
      <c r="D1369" s="30"/>
      <c r="G1369" s="31"/>
      <c r="I1369" s="30"/>
      <c r="K1369" s="239" t="s">
        <v>15</v>
      </c>
      <c r="L1369" s="240"/>
      <c r="N1369" s="30"/>
      <c r="P1369" s="239" t="s">
        <v>17</v>
      </c>
      <c r="Q1369" s="240"/>
      <c r="S1369" s="30"/>
      <c r="V1369" s="31"/>
      <c r="X1369" s="30"/>
      <c r="AA1369" s="31"/>
      <c r="AE1369" s="216"/>
      <c r="AF1369" s="9"/>
      <c r="AG1369" s="29"/>
      <c r="AH1369" s="29"/>
      <c r="AI1369" s="29"/>
      <c r="AJ1369" s="29"/>
    </row>
    <row r="1370" spans="2:36" ht="18.649999999999999" customHeight="1" thickBot="1">
      <c r="D1370" s="235" t="s">
        <v>12</v>
      </c>
      <c r="E1370" s="236"/>
      <c r="F1370" s="237" t="s">
        <v>13</v>
      </c>
      <c r="G1370" s="238"/>
      <c r="I1370" s="235" t="s">
        <v>14</v>
      </c>
      <c r="J1370" s="236"/>
      <c r="K1370" s="241"/>
      <c r="L1370" s="242"/>
      <c r="N1370" s="235" t="s">
        <v>16</v>
      </c>
      <c r="O1370" s="236"/>
      <c r="P1370" s="241"/>
      <c r="Q1370" s="242"/>
      <c r="S1370" s="235" t="s">
        <v>12</v>
      </c>
      <c r="T1370" s="236"/>
      <c r="U1370" s="237" t="s">
        <v>13</v>
      </c>
      <c r="V1370" s="238"/>
      <c r="X1370" s="235" t="s">
        <v>16</v>
      </c>
      <c r="Y1370" s="236"/>
      <c r="Z1370" s="237" t="s">
        <v>17</v>
      </c>
      <c r="AA1370" s="238"/>
      <c r="AB1370" s="4"/>
      <c r="AC1370" s="37" t="s">
        <v>71</v>
      </c>
      <c r="AE1370" s="217" t="s">
        <v>72</v>
      </c>
      <c r="AF1370" s="9"/>
      <c r="AG1370" s="29"/>
      <c r="AH1370" s="29"/>
      <c r="AI1370" s="29"/>
      <c r="AJ1370" s="29"/>
    </row>
    <row r="1371" spans="2:36" ht="18.649999999999999" customHeight="1" thickTop="1" thickBot="1">
      <c r="D1371" s="24">
        <v>0</v>
      </c>
      <c r="E1371" s="28">
        <v>0</v>
      </c>
      <c r="F1371" s="26">
        <v>1</v>
      </c>
      <c r="G1371" s="27">
        <v>0</v>
      </c>
      <c r="I1371" s="24">
        <v>0</v>
      </c>
      <c r="J1371" s="28">
        <f t="shared" ref="J1371" si="4660">IF(0=(1-$J$8*$K$8*$B1368^2),0,-1*(1-$J$8*$K$8*$B1368^2)/($B1368*$K$8))</f>
        <v>-0.29917221301392671</v>
      </c>
      <c r="K1371" s="26">
        <v>1</v>
      </c>
      <c r="L1371" s="27">
        <v>0</v>
      </c>
      <c r="N1371" s="24">
        <f t="shared" ref="N1371" si="4661">D1371*I1368+F1371*I1371-E1371*J1368-G1371*J1371</f>
        <v>0</v>
      </c>
      <c r="O1371" s="28">
        <f t="shared" ref="O1371" si="4662">(D1371*J1368+E1371*I1368+F1371*J1371+G1371*I1371)</f>
        <v>-0.29917221301392671</v>
      </c>
      <c r="P1371" s="26">
        <f t="shared" ref="P1371" si="4663">D1371*K1368+F1371*K1371-E1371*L1368-G1371*L1371</f>
        <v>1</v>
      </c>
      <c r="Q1371" s="27">
        <f t="shared" ref="Q1371" si="4664">(D1371*L1368+E1371*K1368+F1371*L1371+G1371*K1371)</f>
        <v>0</v>
      </c>
      <c r="S1371" s="24">
        <v>0</v>
      </c>
      <c r="T1371" s="28">
        <v>0</v>
      </c>
      <c r="U1371" s="26">
        <v>1</v>
      </c>
      <c r="V1371" s="27">
        <v>0</v>
      </c>
      <c r="X1371" s="24">
        <f t="shared" ref="X1371" si="4665">N1371*S1368+P1371*S1371-O1371*T1368-Q1371*T1371</f>
        <v>0</v>
      </c>
      <c r="Y1371" s="28">
        <f t="shared" ref="Y1371" si="4666">(N1371*T1368+O1371*S1368+P1371*T1371+Q1371*S1371)</f>
        <v>-0.29917221301392671</v>
      </c>
      <c r="Z1371" s="26">
        <f t="shared" ref="Z1371" si="4667">N1371*U1368+P1371*U1371-O1371*V1368-Q1371*V1371</f>
        <v>-1.0630062352013128</v>
      </c>
      <c r="AA1371" s="27">
        <f t="shared" ref="AA1371" si="4668">(N1371*V1368+O1371*U1368+P1371*V1371+Q1371*U1371)</f>
        <v>0</v>
      </c>
      <c r="AB1371" s="8"/>
      <c r="AC1371" s="39">
        <f t="shared" ref="AC1371" si="4669">(180/PI())*ATAN(-1*(($X$8*Y1368+AA1368+$X$8*Y1371+AA1371)/($X$8*X1368+Z1368+$X$8*X1371+Z1371)))</f>
        <v>3.6414297353107496</v>
      </c>
      <c r="AE1371" s="218">
        <f t="shared" ref="AE1371" si="4670">20*LOG(((($X$8*X1368+Z1368-$X$8*Y1371-Z1371)^2+($X$8*Y1368+AA1368-$X$8*Y1371-AA1371)^2)/(($X$8*X1368+Z1368+$X$8*X1371+Z1371)^2+($X$8*Y1368+AA1368+$X$8*Y1371+AA1371)^2))^0.5)</f>
        <v>-8.5910766166893175</v>
      </c>
      <c r="AF1371" s="9"/>
      <c r="AG1371" s="29"/>
      <c r="AH1371" s="29"/>
      <c r="AI1371" s="29"/>
      <c r="AJ1371" s="29"/>
    </row>
    <row r="1372" spans="2:36" ht="18.649999999999999" customHeight="1">
      <c r="AE1372" s="33"/>
    </row>
    <row r="1373" spans="2:36" ht="18.649999999999999" customHeight="1" thickBot="1">
      <c r="E1373" s="21" t="s">
        <v>0</v>
      </c>
      <c r="J1373" s="21" t="s">
        <v>1</v>
      </c>
      <c r="O1373" s="21" t="s">
        <v>2</v>
      </c>
      <c r="T1373" s="21" t="s">
        <v>3</v>
      </c>
      <c r="Y1373" s="21" t="s">
        <v>4</v>
      </c>
    </row>
    <row r="1374" spans="2:36" ht="18.649999999999999" customHeight="1" thickBot="1">
      <c r="B1374" s="20"/>
      <c r="D1374" s="235" t="s">
        <v>6</v>
      </c>
      <c r="E1374" s="236"/>
      <c r="F1374" s="237" t="s">
        <v>7</v>
      </c>
      <c r="G1374" s="238"/>
      <c r="I1374" s="235" t="s">
        <v>8</v>
      </c>
      <c r="J1374" s="236"/>
      <c r="K1374" s="237" t="s">
        <v>9</v>
      </c>
      <c r="L1374" s="238"/>
      <c r="N1374" s="235" t="s">
        <v>10</v>
      </c>
      <c r="O1374" s="236"/>
      <c r="P1374" s="237" t="s">
        <v>11</v>
      </c>
      <c r="Q1374" s="238"/>
      <c r="S1374" s="235" t="s">
        <v>6</v>
      </c>
      <c r="T1374" s="236"/>
      <c r="U1374" s="237" t="s">
        <v>7</v>
      </c>
      <c r="V1374" s="238"/>
      <c r="X1374" s="235" t="s">
        <v>10</v>
      </c>
      <c r="Y1374" s="236"/>
      <c r="Z1374" s="237" t="s">
        <v>11</v>
      </c>
      <c r="AA1374" s="238"/>
      <c r="AB1374" s="4"/>
      <c r="AC1374" s="212" t="s">
        <v>70</v>
      </c>
      <c r="AE1374" s="213" t="s">
        <v>37</v>
      </c>
      <c r="AF1374" s="9"/>
      <c r="AG1374" s="29"/>
      <c r="AH1374" s="29"/>
      <c r="AI1374" s="29"/>
      <c r="AJ1374" s="29"/>
    </row>
    <row r="1375" spans="2:36" ht="18.649999999999999" customHeight="1" thickTop="1" thickBot="1">
      <c r="B1375" s="40">
        <f t="shared" ref="B1375" si="4671">B1368+$E$5</f>
        <v>0.99649999999998939</v>
      </c>
      <c r="D1375" s="24">
        <v>1</v>
      </c>
      <c r="E1375" s="25">
        <v>0</v>
      </c>
      <c r="F1375" s="26">
        <v>0</v>
      </c>
      <c r="G1375" s="27">
        <f t="shared" ref="G1375" si="4672">-1/($E$8*$B1375)</f>
        <v>-6.8922547597912107</v>
      </c>
      <c r="I1375" s="24">
        <v>1</v>
      </c>
      <c r="J1375" s="28">
        <v>0</v>
      </c>
      <c r="K1375" s="26">
        <v>0</v>
      </c>
      <c r="L1375" s="27">
        <v>0</v>
      </c>
      <c r="N1375" s="24">
        <f t="shared" ref="N1375" si="4673">D1375*I1375+F1375*I1378-E1375*J1375-G1375*J1378</f>
        <v>-1.0549761977823335</v>
      </c>
      <c r="O1375" s="28">
        <f t="shared" ref="O1375" si="4674">(D1375*J1375+E1375*I1375+F1375*J1378+G1375*I1378)</f>
        <v>0</v>
      </c>
      <c r="P1375" s="26">
        <f t="shared" ref="P1375" si="4675">D1375*K1375+F1375*K1378-E1375*L1375-G1375*L1378</f>
        <v>0</v>
      </c>
      <c r="Q1375" s="27">
        <f t="shared" ref="Q1375" si="4676">(D1375*L1375+E1375*K1375+F1375*L1378+G1375*K1378)</f>
        <v>-6.8922547597912107</v>
      </c>
      <c r="S1375" s="24">
        <v>1</v>
      </c>
      <c r="T1375" s="25">
        <v>0</v>
      </c>
      <c r="U1375" s="26">
        <v>0</v>
      </c>
      <c r="V1375" s="27">
        <f t="shared" ref="V1375" si="4677">-1/($T$8*$B1375)</f>
        <v>-6.8922547597912107</v>
      </c>
      <c r="X1375" s="24">
        <f t="shared" ref="X1375" si="4678">N1375*S1375+P1375*S1378-O1375*T1375-Q1375*T1378</f>
        <v>-1.0549761977823335</v>
      </c>
      <c r="Y1375" s="28">
        <f t="shared" ref="Y1375" si="4679">(N1375*T1375+O1375*S1375+P1375*T1378+Q1375*S1378)</f>
        <v>0</v>
      </c>
      <c r="Z1375" s="26">
        <f t="shared" ref="Z1375" si="4680">N1375*U1375+P1375*U1378-O1375*V1375-Q1375*V1378</f>
        <v>0</v>
      </c>
      <c r="AA1375" s="27">
        <f t="shared" ref="AA1375" si="4681">(N1375*V1375+O1375*U1375+P1375*V1378+Q1375*U1378)</f>
        <v>0.37890996084051132</v>
      </c>
      <c r="AB1375" s="8"/>
      <c r="AC1375" s="214">
        <f t="shared" ref="AC1375" si="4682">20*LOG((2*$X$8)/(($X$8*X1375+Z1375+$Z$8*X1378+Z1378)^2+($X$8*Y1375+AA1375+$X$8*Y1378+AA1378)^2)^0.5)</f>
        <v>-0.47120996741531107</v>
      </c>
      <c r="AE1375" s="215">
        <f t="shared" ref="AE1375" si="4683">((X1375^2+Y1375^2)/(X1378^2+Y1378^2))^0.5</f>
        <v>3.5383206523163313</v>
      </c>
      <c r="AF1375" s="9"/>
      <c r="AG1375" s="29"/>
      <c r="AH1375" s="29"/>
      <c r="AI1375" s="29"/>
      <c r="AJ1375" s="29"/>
    </row>
    <row r="1376" spans="2:36" ht="18.649999999999999" customHeight="1" thickBot="1">
      <c r="D1376" s="30"/>
      <c r="G1376" s="31"/>
      <c r="I1376" s="30"/>
      <c r="K1376" s="239" t="s">
        <v>15</v>
      </c>
      <c r="L1376" s="240"/>
      <c r="N1376" s="30"/>
      <c r="P1376" s="239" t="s">
        <v>17</v>
      </c>
      <c r="Q1376" s="240"/>
      <c r="S1376" s="30"/>
      <c r="V1376" s="31"/>
      <c r="X1376" s="30"/>
      <c r="AA1376" s="31"/>
      <c r="AE1376" s="216"/>
      <c r="AF1376" s="9"/>
      <c r="AG1376" s="29"/>
      <c r="AH1376" s="29"/>
      <c r="AI1376" s="29"/>
      <c r="AJ1376" s="29"/>
    </row>
    <row r="1377" spans="2:36" ht="18.649999999999999" customHeight="1" thickBot="1">
      <c r="D1377" s="235" t="s">
        <v>12</v>
      </c>
      <c r="E1377" s="236"/>
      <c r="F1377" s="237" t="s">
        <v>13</v>
      </c>
      <c r="G1377" s="238"/>
      <c r="I1377" s="235" t="s">
        <v>14</v>
      </c>
      <c r="J1377" s="236"/>
      <c r="K1377" s="241"/>
      <c r="L1377" s="242"/>
      <c r="N1377" s="235" t="s">
        <v>16</v>
      </c>
      <c r="O1377" s="236"/>
      <c r="P1377" s="241"/>
      <c r="Q1377" s="242"/>
      <c r="S1377" s="235" t="s">
        <v>12</v>
      </c>
      <c r="T1377" s="236"/>
      <c r="U1377" s="237" t="s">
        <v>13</v>
      </c>
      <c r="V1377" s="238"/>
      <c r="X1377" s="235" t="s">
        <v>16</v>
      </c>
      <c r="Y1377" s="236"/>
      <c r="Z1377" s="237" t="s">
        <v>17</v>
      </c>
      <c r="AA1377" s="238"/>
      <c r="AB1377" s="4"/>
      <c r="AC1377" s="37" t="s">
        <v>71</v>
      </c>
      <c r="AE1377" s="217" t="s">
        <v>72</v>
      </c>
      <c r="AF1377" s="9"/>
      <c r="AG1377" s="29"/>
      <c r="AH1377" s="29"/>
      <c r="AI1377" s="29"/>
      <c r="AJ1377" s="29"/>
    </row>
    <row r="1378" spans="2:36" ht="18.649999999999999" customHeight="1" thickTop="1" thickBot="1">
      <c r="D1378" s="24">
        <v>0</v>
      </c>
      <c r="E1378" s="28">
        <v>0</v>
      </c>
      <c r="F1378" s="26">
        <v>1</v>
      </c>
      <c r="G1378" s="27">
        <v>0</v>
      </c>
      <c r="I1378" s="24">
        <v>0</v>
      </c>
      <c r="J1378" s="28">
        <f t="shared" ref="J1378" si="4684">IF(0=(1-$J$8*$K$8*$B1375^2),0,-1*(1-$J$8*$K$8*$B1375^2)/($B1375*$K$8))</f>
        <v>-0.29815731852671473</v>
      </c>
      <c r="K1378" s="26">
        <v>1</v>
      </c>
      <c r="L1378" s="27">
        <v>0</v>
      </c>
      <c r="N1378" s="24">
        <f t="shared" ref="N1378" si="4685">D1378*I1375+F1378*I1378-E1378*J1375-G1378*J1378</f>
        <v>0</v>
      </c>
      <c r="O1378" s="28">
        <f t="shared" ref="O1378" si="4686">(D1378*J1375+E1378*I1375+F1378*J1378+G1378*I1378)</f>
        <v>-0.29815731852671473</v>
      </c>
      <c r="P1378" s="26">
        <f t="shared" ref="P1378" si="4687">D1378*K1375+F1378*K1378-E1378*L1375-G1378*L1378</f>
        <v>1</v>
      </c>
      <c r="Q1378" s="27">
        <f t="shared" ref="Q1378" si="4688">(D1378*L1375+E1378*K1375+F1378*L1378+G1378*K1378)</f>
        <v>0</v>
      </c>
      <c r="S1378" s="24">
        <v>0</v>
      </c>
      <c r="T1378" s="28">
        <v>0</v>
      </c>
      <c r="U1378" s="26">
        <v>1</v>
      </c>
      <c r="V1378" s="27">
        <v>0</v>
      </c>
      <c r="X1378" s="24">
        <f t="shared" ref="X1378" si="4689">N1378*S1375+P1378*S1378-O1378*T1375-Q1378*T1378</f>
        <v>0</v>
      </c>
      <c r="Y1378" s="28">
        <f t="shared" ref="Y1378" si="4690">(N1378*T1375+O1378*S1375+P1378*T1378+Q1378*S1378)</f>
        <v>-0.29815731852671473</v>
      </c>
      <c r="Z1378" s="26">
        <f t="shared" ref="Z1378" si="4691">N1378*U1375+P1378*U1378-O1378*V1375-Q1378*V1378</f>
        <v>-1.0549761977823335</v>
      </c>
      <c r="AA1378" s="27">
        <f t="shared" ref="AA1378" si="4692">(N1378*V1375+O1378*U1375+P1378*V1378+Q1378*U1378)</f>
        <v>0</v>
      </c>
      <c r="AB1378" s="8"/>
      <c r="AC1378" s="39">
        <f t="shared" ref="AC1378" si="4693">(180/PI())*ATAN(-1*(($X$8*Y1375+AA1375+$X$8*Y1378+AA1378)/($X$8*X1375+Z1375+$X$8*X1378+Z1378)))</f>
        <v>2.1917691270315696</v>
      </c>
      <c r="AE1378" s="218">
        <f t="shared" ref="AE1378" si="4694">20*LOG(((($X$8*X1375+Z1375-$X$8*Y1378-Z1378)^2+($X$8*Y1375+AA1375-$X$8*Y1378-AA1378)^2)/(($X$8*X1375+Z1375+$X$8*X1378+Z1378)^2+($X$8*Y1375+AA1375+$X$8*Y1378+AA1378)^2))^0.5)</f>
        <v>-9.1094134613231752</v>
      </c>
      <c r="AF1378" s="9"/>
      <c r="AG1378" s="29"/>
      <c r="AH1378" s="29"/>
      <c r="AI1378" s="29"/>
      <c r="AJ1378" s="29"/>
    </row>
    <row r="1379" spans="2:36" ht="18.649999999999999" customHeight="1">
      <c r="AE1379" s="33"/>
    </row>
    <row r="1380" spans="2:36" ht="18.649999999999999" customHeight="1" thickBot="1">
      <c r="E1380" s="21" t="s">
        <v>0</v>
      </c>
      <c r="J1380" s="21" t="s">
        <v>1</v>
      </c>
      <c r="O1380" s="21" t="s">
        <v>2</v>
      </c>
      <c r="T1380" s="21" t="s">
        <v>3</v>
      </c>
      <c r="Y1380" s="21" t="s">
        <v>4</v>
      </c>
    </row>
    <row r="1381" spans="2:36" ht="18.649999999999999" customHeight="1" thickBot="1">
      <c r="B1381" s="20"/>
      <c r="D1381" s="235" t="s">
        <v>6</v>
      </c>
      <c r="E1381" s="236"/>
      <c r="F1381" s="237" t="s">
        <v>7</v>
      </c>
      <c r="G1381" s="238"/>
      <c r="I1381" s="235" t="s">
        <v>8</v>
      </c>
      <c r="J1381" s="236"/>
      <c r="K1381" s="237" t="s">
        <v>9</v>
      </c>
      <c r="L1381" s="238"/>
      <c r="N1381" s="235" t="s">
        <v>10</v>
      </c>
      <c r="O1381" s="236"/>
      <c r="P1381" s="237" t="s">
        <v>11</v>
      </c>
      <c r="Q1381" s="238"/>
      <c r="S1381" s="235" t="s">
        <v>6</v>
      </c>
      <c r="T1381" s="236"/>
      <c r="U1381" s="237" t="s">
        <v>7</v>
      </c>
      <c r="V1381" s="238"/>
      <c r="X1381" s="235" t="s">
        <v>10</v>
      </c>
      <c r="Y1381" s="236"/>
      <c r="Z1381" s="237" t="s">
        <v>11</v>
      </c>
      <c r="AA1381" s="238"/>
      <c r="AB1381" s="4"/>
      <c r="AC1381" s="212" t="s">
        <v>70</v>
      </c>
      <c r="AE1381" s="213" t="s">
        <v>37</v>
      </c>
      <c r="AF1381" s="9"/>
      <c r="AG1381" s="29"/>
      <c r="AH1381" s="29"/>
      <c r="AI1381" s="29"/>
      <c r="AJ1381" s="29"/>
    </row>
    <row r="1382" spans="2:36" ht="18.649999999999999" customHeight="1" thickTop="1" thickBot="1">
      <c r="B1382" s="40">
        <f t="shared" ref="B1382" si="4695">B1375+$E$5</f>
        <v>0.99699999999998934</v>
      </c>
      <c r="D1382" s="24">
        <v>1</v>
      </c>
      <c r="E1382" s="25">
        <v>0</v>
      </c>
      <c r="F1382" s="26">
        <v>0</v>
      </c>
      <c r="G1382" s="27">
        <f t="shared" ref="G1382" si="4696">-1/($E$8*$B1382)</f>
        <v>-6.8887982629207025</v>
      </c>
      <c r="I1382" s="24">
        <v>1</v>
      </c>
      <c r="J1382" s="28">
        <v>0</v>
      </c>
      <c r="K1382" s="26">
        <v>0</v>
      </c>
      <c r="L1382" s="27">
        <v>0</v>
      </c>
      <c r="N1382" s="24">
        <f t="shared" ref="N1382" si="4697">D1382*I1382+F1382*I1385-E1382*J1382-G1382*J1385</f>
        <v>-1.0469582386337155</v>
      </c>
      <c r="O1382" s="28">
        <f t="shared" ref="O1382" si="4698">(D1382*J1382+E1382*I1382+F1382*J1385+G1382*I1385)</f>
        <v>0</v>
      </c>
      <c r="P1382" s="26">
        <f t="shared" ref="P1382" si="4699">D1382*K1382+F1382*K1385-E1382*L1382-G1382*L1385</f>
        <v>0</v>
      </c>
      <c r="Q1382" s="27">
        <f t="shared" ref="Q1382" si="4700">(D1382*L1382+E1382*K1382+F1382*L1385+G1382*K1385)</f>
        <v>-6.8887982629207025</v>
      </c>
      <c r="S1382" s="24">
        <v>1</v>
      </c>
      <c r="T1382" s="25">
        <v>0</v>
      </c>
      <c r="U1382" s="26">
        <v>0</v>
      </c>
      <c r="V1382" s="27">
        <f t="shared" ref="V1382" si="4701">-1/($T$8*$B1382)</f>
        <v>-6.8887982629207025</v>
      </c>
      <c r="X1382" s="24">
        <f t="shared" ref="X1382" si="4702">N1382*S1382+P1382*S1385-O1382*T1382-Q1382*T1385</f>
        <v>-1.0469582386337155</v>
      </c>
      <c r="Y1382" s="28">
        <f t="shared" ref="Y1382" si="4703">(N1382*T1382+O1382*S1382+P1382*T1385+Q1382*S1385)</f>
        <v>0</v>
      </c>
      <c r="Z1382" s="26">
        <f t="shared" ref="Z1382" si="4704">N1382*U1382+P1382*U1385-O1382*V1382-Q1382*V1385</f>
        <v>0</v>
      </c>
      <c r="AA1382" s="27">
        <f t="shared" ref="AA1382" si="4705">(N1382*V1382+O1382*U1382+P1382*V1385+Q1382*U1385)</f>
        <v>0.32348583272975517</v>
      </c>
      <c r="AB1382" s="8"/>
      <c r="AC1382" s="214">
        <f t="shared" ref="AC1382" si="4706">20*LOG((2*$X$8)/(($X$8*X1382+Z1382+$Z$8*X1385+Z1385)^2+($X$8*Y1382+AA1382+$X$8*Y1385+AA1385)^2)^0.5)</f>
        <v>-0.3992744904111783</v>
      </c>
      <c r="AE1382" s="215">
        <f t="shared" ref="AE1382" si="4707">((X1382^2+Y1382^2)/(X1385^2+Y1385^2))^0.5</f>
        <v>3.5234153582265781</v>
      </c>
      <c r="AF1382" s="9"/>
      <c r="AG1382" s="29"/>
      <c r="AH1382" s="29"/>
      <c r="AI1382" s="29"/>
      <c r="AJ1382" s="29"/>
    </row>
    <row r="1383" spans="2:36" ht="18.649999999999999" customHeight="1" thickBot="1">
      <c r="D1383" s="30"/>
      <c r="G1383" s="31"/>
      <c r="I1383" s="30"/>
      <c r="K1383" s="239" t="s">
        <v>15</v>
      </c>
      <c r="L1383" s="240"/>
      <c r="N1383" s="30"/>
      <c r="P1383" s="239" t="s">
        <v>17</v>
      </c>
      <c r="Q1383" s="240"/>
      <c r="S1383" s="30"/>
      <c r="V1383" s="31"/>
      <c r="X1383" s="30"/>
      <c r="AA1383" s="31"/>
      <c r="AE1383" s="216"/>
      <c r="AF1383" s="9"/>
      <c r="AG1383" s="29"/>
      <c r="AH1383" s="29"/>
      <c r="AI1383" s="29"/>
      <c r="AJ1383" s="29"/>
    </row>
    <row r="1384" spans="2:36" ht="18.649999999999999" customHeight="1" thickBot="1">
      <c r="D1384" s="235" t="s">
        <v>12</v>
      </c>
      <c r="E1384" s="236"/>
      <c r="F1384" s="237" t="s">
        <v>13</v>
      </c>
      <c r="G1384" s="238"/>
      <c r="I1384" s="235" t="s">
        <v>14</v>
      </c>
      <c r="J1384" s="236"/>
      <c r="K1384" s="241"/>
      <c r="L1384" s="242"/>
      <c r="N1384" s="235" t="s">
        <v>16</v>
      </c>
      <c r="O1384" s="236"/>
      <c r="P1384" s="241"/>
      <c r="Q1384" s="242"/>
      <c r="S1384" s="235" t="s">
        <v>12</v>
      </c>
      <c r="T1384" s="236"/>
      <c r="U1384" s="237" t="s">
        <v>13</v>
      </c>
      <c r="V1384" s="238"/>
      <c r="X1384" s="235" t="s">
        <v>16</v>
      </c>
      <c r="Y1384" s="236"/>
      <c r="Z1384" s="237" t="s">
        <v>17</v>
      </c>
      <c r="AA1384" s="238"/>
      <c r="AB1384" s="4"/>
      <c r="AC1384" s="37" t="s">
        <v>71</v>
      </c>
      <c r="AE1384" s="217" t="s">
        <v>72</v>
      </c>
      <c r="AF1384" s="9"/>
      <c r="AG1384" s="29"/>
      <c r="AH1384" s="29"/>
      <c r="AI1384" s="29"/>
      <c r="AJ1384" s="29"/>
    </row>
    <row r="1385" spans="2:36" ht="18.649999999999999" customHeight="1" thickTop="1" thickBot="1">
      <c r="D1385" s="24">
        <v>0</v>
      </c>
      <c r="E1385" s="28">
        <v>0</v>
      </c>
      <c r="F1385" s="26">
        <v>1</v>
      </c>
      <c r="G1385" s="27">
        <v>0</v>
      </c>
      <c r="I1385" s="24">
        <v>0</v>
      </c>
      <c r="J1385" s="28">
        <f t="shared" ref="J1385" si="4708">IF(0=(1-$J$8*$K$8*$B1382^2),0,-1*(1-$J$8*$K$8*$B1382^2)/($B1382*$K$8))</f>
        <v>-0.29714300818643063</v>
      </c>
      <c r="K1385" s="26">
        <v>1</v>
      </c>
      <c r="L1385" s="27">
        <v>0</v>
      </c>
      <c r="N1385" s="24">
        <f t="shared" ref="N1385" si="4709">D1385*I1382+F1385*I1385-E1385*J1382-G1385*J1385</f>
        <v>0</v>
      </c>
      <c r="O1385" s="28">
        <f t="shared" ref="O1385" si="4710">(D1385*J1382+E1385*I1382+F1385*J1385+G1385*I1385)</f>
        <v>-0.29714300818643063</v>
      </c>
      <c r="P1385" s="26">
        <f t="shared" ref="P1385" si="4711">D1385*K1382+F1385*K1385-E1385*L1382-G1385*L1385</f>
        <v>1</v>
      </c>
      <c r="Q1385" s="27">
        <f t="shared" ref="Q1385" si="4712">(D1385*L1382+E1385*K1382+F1385*L1385+G1385*K1385)</f>
        <v>0</v>
      </c>
      <c r="S1385" s="24">
        <v>0</v>
      </c>
      <c r="T1385" s="28">
        <v>0</v>
      </c>
      <c r="U1385" s="26">
        <v>1</v>
      </c>
      <c r="V1385" s="27">
        <v>0</v>
      </c>
      <c r="X1385" s="24">
        <f t="shared" ref="X1385" si="4713">N1385*S1382+P1385*S1385-O1385*T1382-Q1385*T1385</f>
        <v>0</v>
      </c>
      <c r="Y1385" s="28">
        <f t="shared" ref="Y1385" si="4714">(N1385*T1382+O1385*S1382+P1385*T1385+Q1385*S1385)</f>
        <v>-0.29714300818643063</v>
      </c>
      <c r="Z1385" s="26">
        <f t="shared" ref="Z1385" si="4715">N1385*U1382+P1385*U1385-O1385*V1382-Q1385*V1385</f>
        <v>-1.0469582386337155</v>
      </c>
      <c r="AA1385" s="27">
        <f t="shared" ref="AA1385" si="4716">(N1385*V1382+O1385*U1382+P1385*V1385+Q1385*U1385)</f>
        <v>0</v>
      </c>
      <c r="AB1385" s="8"/>
      <c r="AC1385" s="39">
        <f t="shared" ref="AC1385" si="4717">(180/PI())*ATAN(-1*(($X$8*Y1382+AA1382+$X$8*Y1385+AA1385)/($X$8*X1382+Z1382+$X$8*X1385+Z1385)))</f>
        <v>0.72077996520926368</v>
      </c>
      <c r="AE1385" s="218">
        <f t="shared" ref="AE1385" si="4718">20*LOG(((($X$8*X1382+Z1382-$X$8*Y1385-Z1385)^2+($X$8*Y1382+AA1382-$X$8*Y1385-AA1385)^2)/(($X$8*X1382+Z1382+$X$8*X1385+Z1385)^2+($X$8*Y1382+AA1382+$X$8*Y1385+AA1385)^2))^0.5)</f>
        <v>-9.6669118979324899</v>
      </c>
      <c r="AF1385" s="9"/>
      <c r="AG1385" s="29"/>
      <c r="AH1385" s="29"/>
      <c r="AI1385" s="29"/>
      <c r="AJ1385" s="29"/>
    </row>
    <row r="1386" spans="2:36" ht="18.649999999999999" customHeight="1">
      <c r="AE1386" s="33"/>
    </row>
    <row r="1387" spans="2:36" ht="18.649999999999999" customHeight="1" thickBot="1">
      <c r="E1387" s="21" t="s">
        <v>0</v>
      </c>
      <c r="J1387" s="21" t="s">
        <v>1</v>
      </c>
      <c r="O1387" s="21" t="s">
        <v>2</v>
      </c>
      <c r="T1387" s="21" t="s">
        <v>3</v>
      </c>
      <c r="Y1387" s="21" t="s">
        <v>4</v>
      </c>
    </row>
    <row r="1388" spans="2:36" ht="18.649999999999999" customHeight="1" thickBot="1">
      <c r="B1388" s="20"/>
      <c r="D1388" s="235" t="s">
        <v>6</v>
      </c>
      <c r="E1388" s="236"/>
      <c r="F1388" s="237" t="s">
        <v>7</v>
      </c>
      <c r="G1388" s="238"/>
      <c r="I1388" s="235" t="s">
        <v>8</v>
      </c>
      <c r="J1388" s="236"/>
      <c r="K1388" s="237" t="s">
        <v>9</v>
      </c>
      <c r="L1388" s="238"/>
      <c r="N1388" s="235" t="s">
        <v>10</v>
      </c>
      <c r="O1388" s="236"/>
      <c r="P1388" s="237" t="s">
        <v>11</v>
      </c>
      <c r="Q1388" s="238"/>
      <c r="S1388" s="235" t="s">
        <v>6</v>
      </c>
      <c r="T1388" s="236"/>
      <c r="U1388" s="237" t="s">
        <v>7</v>
      </c>
      <c r="V1388" s="238"/>
      <c r="X1388" s="235" t="s">
        <v>10</v>
      </c>
      <c r="Y1388" s="236"/>
      <c r="Z1388" s="237" t="s">
        <v>11</v>
      </c>
      <c r="AA1388" s="238"/>
      <c r="AB1388" s="4"/>
      <c r="AC1388" s="212" t="s">
        <v>70</v>
      </c>
      <c r="AE1388" s="213" t="s">
        <v>37</v>
      </c>
      <c r="AF1388" s="9"/>
      <c r="AG1388" s="29"/>
      <c r="AH1388" s="29"/>
      <c r="AI1388" s="29"/>
      <c r="AJ1388" s="29"/>
    </row>
    <row r="1389" spans="2:36" ht="18.649999999999999" customHeight="1" thickTop="1" thickBot="1">
      <c r="B1389" s="40">
        <f t="shared" ref="B1389" si="4719">B1382+$E$5</f>
        <v>0.99749999999998928</v>
      </c>
      <c r="D1389" s="24">
        <v>1</v>
      </c>
      <c r="E1389" s="25">
        <v>0</v>
      </c>
      <c r="F1389" s="26">
        <v>0</v>
      </c>
      <c r="G1389" s="27">
        <f t="shared" ref="G1389" si="4720">-1/($E$8*$B1389)</f>
        <v>-6.8853452312099668</v>
      </c>
      <c r="I1389" s="24">
        <v>1</v>
      </c>
      <c r="J1389" s="28">
        <v>0</v>
      </c>
      <c r="K1389" s="26">
        <v>0</v>
      </c>
      <c r="L1389" s="27">
        <v>0</v>
      </c>
      <c r="N1389" s="24">
        <f t="shared" ref="N1389" si="4721">D1389*I1389+F1389*I1392-E1389*J1389-G1389*J1392</f>
        <v>-1.0389523335444459</v>
      </c>
      <c r="O1389" s="28">
        <f t="shared" ref="O1389" si="4722">(D1389*J1389+E1389*I1389+F1389*J1392+G1389*I1392)</f>
        <v>0</v>
      </c>
      <c r="P1389" s="26">
        <f t="shared" ref="P1389" si="4723">D1389*K1389+F1389*K1392-E1389*L1389-G1389*L1392</f>
        <v>0</v>
      </c>
      <c r="Q1389" s="27">
        <f t="shared" ref="Q1389" si="4724">(D1389*L1389+E1389*K1389+F1389*L1392+G1389*K1392)</f>
        <v>-6.8853452312099668</v>
      </c>
      <c r="S1389" s="24">
        <v>1</v>
      </c>
      <c r="T1389" s="25">
        <v>0</v>
      </c>
      <c r="U1389" s="26">
        <v>0</v>
      </c>
      <c r="V1389" s="27">
        <f t="shared" ref="V1389" si="4725">-1/($T$8*$B1389)</f>
        <v>-6.8853452312099668</v>
      </c>
      <c r="X1389" s="24">
        <f t="shared" ref="X1389" si="4726">N1389*S1389+P1389*S1392-O1389*T1389-Q1389*T1392</f>
        <v>-1.0389523335444459</v>
      </c>
      <c r="Y1389" s="28">
        <f t="shared" ref="Y1389" si="4727">(N1389*T1389+O1389*S1389+P1389*T1392+Q1389*S1392)</f>
        <v>0</v>
      </c>
      <c r="Z1389" s="26">
        <f t="shared" ref="Z1389" si="4728">N1389*U1389+P1389*U1392-O1389*V1389-Q1389*V1392</f>
        <v>0</v>
      </c>
      <c r="AA1389" s="27">
        <f t="shared" ref="AA1389" si="4729">(N1389*V1389+O1389*U1389+P1389*V1392+Q1389*U1392)</f>
        <v>0.26820026401475072</v>
      </c>
      <c r="AB1389" s="8"/>
      <c r="AC1389" s="214">
        <f t="shared" ref="AC1389" si="4730">20*LOG((2*$X$8)/(($X$8*X1389+Z1389+$Z$8*X1392+Z1392)^2+($X$8*Y1389+AA1389+$X$8*Y1392+AA1392)^2)^0.5)</f>
        <v>-0.33269697937676967</v>
      </c>
      <c r="AE1389" s="215">
        <f t="shared" ref="AE1389" si="4731">((X1389^2+Y1389^2)/(X1392^2+Y1392^2))^0.5</f>
        <v>3.5084417509600314</v>
      </c>
      <c r="AF1389" s="9"/>
      <c r="AG1389" s="29"/>
      <c r="AH1389" s="29"/>
      <c r="AI1389" s="29"/>
      <c r="AJ1389" s="29"/>
    </row>
    <row r="1390" spans="2:36" ht="18.649999999999999" customHeight="1" thickBot="1">
      <c r="D1390" s="30"/>
      <c r="G1390" s="31"/>
      <c r="I1390" s="30"/>
      <c r="K1390" s="239" t="s">
        <v>15</v>
      </c>
      <c r="L1390" s="240"/>
      <c r="N1390" s="30"/>
      <c r="P1390" s="239" t="s">
        <v>17</v>
      </c>
      <c r="Q1390" s="240"/>
      <c r="S1390" s="30"/>
      <c r="V1390" s="31"/>
      <c r="X1390" s="30"/>
      <c r="AA1390" s="31"/>
      <c r="AE1390" s="216"/>
      <c r="AF1390" s="9"/>
      <c r="AG1390" s="29"/>
      <c r="AH1390" s="29"/>
      <c r="AI1390" s="29"/>
      <c r="AJ1390" s="29"/>
    </row>
    <row r="1391" spans="2:36" ht="18.649999999999999" customHeight="1" thickBot="1">
      <c r="D1391" s="235" t="s">
        <v>12</v>
      </c>
      <c r="E1391" s="236"/>
      <c r="F1391" s="237" t="s">
        <v>13</v>
      </c>
      <c r="G1391" s="238"/>
      <c r="I1391" s="235" t="s">
        <v>14</v>
      </c>
      <c r="J1391" s="236"/>
      <c r="K1391" s="241"/>
      <c r="L1391" s="242"/>
      <c r="N1391" s="235" t="s">
        <v>16</v>
      </c>
      <c r="O1391" s="236"/>
      <c r="P1391" s="241"/>
      <c r="Q1391" s="242"/>
      <c r="S1391" s="235" t="s">
        <v>12</v>
      </c>
      <c r="T1391" s="236"/>
      <c r="U1391" s="237" t="s">
        <v>13</v>
      </c>
      <c r="V1391" s="238"/>
      <c r="X1391" s="235" t="s">
        <v>16</v>
      </c>
      <c r="Y1391" s="236"/>
      <c r="Z1391" s="237" t="s">
        <v>17</v>
      </c>
      <c r="AA1391" s="238"/>
      <c r="AB1391" s="4"/>
      <c r="AC1391" s="37" t="s">
        <v>71</v>
      </c>
      <c r="AE1391" s="217" t="s">
        <v>72</v>
      </c>
      <c r="AF1391" s="9"/>
      <c r="AG1391" s="29"/>
      <c r="AH1391" s="29"/>
      <c r="AI1391" s="29"/>
      <c r="AJ1391" s="29"/>
    </row>
    <row r="1392" spans="2:36" ht="18.649999999999999" customHeight="1" thickTop="1" thickBot="1">
      <c r="D1392" s="24">
        <v>0</v>
      </c>
      <c r="E1392" s="28">
        <v>0</v>
      </c>
      <c r="F1392" s="26">
        <v>1</v>
      </c>
      <c r="G1392" s="27">
        <v>0</v>
      </c>
      <c r="I1392" s="24">
        <v>0</v>
      </c>
      <c r="J1392" s="28">
        <f t="shared" ref="J1392" si="4732">IF(0=(1-$J$8*$K$8*$B1389^2),0,-1*(1-$J$8*$K$8*$B1389^2)/($B1389*$K$8))</f>
        <v>-0.29612928111465797</v>
      </c>
      <c r="K1392" s="26">
        <v>1</v>
      </c>
      <c r="L1392" s="27">
        <v>0</v>
      </c>
      <c r="N1392" s="24">
        <f t="shared" ref="N1392" si="4733">D1392*I1389+F1392*I1392-E1392*J1389-G1392*J1392</f>
        <v>0</v>
      </c>
      <c r="O1392" s="28">
        <f t="shared" ref="O1392" si="4734">(D1392*J1389+E1392*I1389+F1392*J1392+G1392*I1392)</f>
        <v>-0.29612928111465797</v>
      </c>
      <c r="P1392" s="26">
        <f t="shared" ref="P1392" si="4735">D1392*K1389+F1392*K1392-E1392*L1389-G1392*L1392</f>
        <v>1</v>
      </c>
      <c r="Q1392" s="27">
        <f t="shared" ref="Q1392" si="4736">(D1392*L1389+E1392*K1389+F1392*L1392+G1392*K1392)</f>
        <v>0</v>
      </c>
      <c r="S1392" s="24">
        <v>0</v>
      </c>
      <c r="T1392" s="28">
        <v>0</v>
      </c>
      <c r="U1392" s="26">
        <v>1</v>
      </c>
      <c r="V1392" s="27">
        <v>0</v>
      </c>
      <c r="X1392" s="24">
        <f t="shared" ref="X1392" si="4737">N1392*S1389+P1392*S1392-O1392*T1389-Q1392*T1392</f>
        <v>0</v>
      </c>
      <c r="Y1392" s="28">
        <f t="shared" ref="Y1392" si="4738">(N1392*T1389+O1392*S1389+P1392*T1392+Q1392*S1392)</f>
        <v>-0.29612928111465797</v>
      </c>
      <c r="Z1392" s="26">
        <f t="shared" ref="Z1392" si="4739">N1392*U1389+P1392*U1392-O1392*V1389-Q1392*V1392</f>
        <v>-1.0389523335444459</v>
      </c>
      <c r="AA1392" s="27">
        <f t="shared" ref="AA1392" si="4740">(N1392*V1389+O1392*U1389+P1392*V1392+Q1392*U1392)</f>
        <v>0</v>
      </c>
      <c r="AB1392" s="8"/>
      <c r="AC1392" s="39">
        <f t="shared" ref="AC1392" si="4741">(180/PI())*ATAN(-1*(($X$8*Y1389+AA1389+$X$8*Y1392+AA1392)/($X$8*X1389+Z1389+$X$8*X1392+Z1392)))</f>
        <v>-0.77006345722006531</v>
      </c>
      <c r="AE1392" s="218">
        <f t="shared" ref="AE1392" si="4742">20*LOG(((($X$8*X1389+Z1389-$X$8*Y1392-Z1392)^2+($X$8*Y1389+AA1389-$X$8*Y1392-AA1392)^2)/(($X$8*X1389+Z1389+$X$8*X1392+Z1392)^2+($X$8*Y1389+AA1389+$X$8*Y1392+AA1392)^2))^0.5)</f>
        <v>-10.266321254475342</v>
      </c>
      <c r="AF1392" s="9"/>
      <c r="AG1392" s="29"/>
      <c r="AH1392" s="29"/>
      <c r="AI1392" s="29"/>
      <c r="AJ1392" s="29"/>
    </row>
    <row r="1393" spans="2:36" ht="18.649999999999999" customHeight="1">
      <c r="AE1393" s="33"/>
    </row>
    <row r="1394" spans="2:36" ht="18.649999999999999" customHeight="1" thickBot="1">
      <c r="E1394" s="21" t="s">
        <v>0</v>
      </c>
      <c r="J1394" s="21" t="s">
        <v>1</v>
      </c>
      <c r="O1394" s="21" t="s">
        <v>2</v>
      </c>
      <c r="T1394" s="21" t="s">
        <v>3</v>
      </c>
      <c r="Y1394" s="21" t="s">
        <v>4</v>
      </c>
    </row>
    <row r="1395" spans="2:36" ht="18.649999999999999" customHeight="1" thickBot="1">
      <c r="B1395" s="20"/>
      <c r="D1395" s="235" t="s">
        <v>6</v>
      </c>
      <c r="E1395" s="236"/>
      <c r="F1395" s="237" t="s">
        <v>7</v>
      </c>
      <c r="G1395" s="238"/>
      <c r="I1395" s="235" t="s">
        <v>8</v>
      </c>
      <c r="J1395" s="236"/>
      <c r="K1395" s="237" t="s">
        <v>9</v>
      </c>
      <c r="L1395" s="238"/>
      <c r="N1395" s="235" t="s">
        <v>10</v>
      </c>
      <c r="O1395" s="236"/>
      <c r="P1395" s="237" t="s">
        <v>11</v>
      </c>
      <c r="Q1395" s="238"/>
      <c r="S1395" s="235" t="s">
        <v>6</v>
      </c>
      <c r="T1395" s="236"/>
      <c r="U1395" s="237" t="s">
        <v>7</v>
      </c>
      <c r="V1395" s="238"/>
      <c r="X1395" s="235" t="s">
        <v>10</v>
      </c>
      <c r="Y1395" s="236"/>
      <c r="Z1395" s="237" t="s">
        <v>11</v>
      </c>
      <c r="AA1395" s="238"/>
      <c r="AB1395" s="4"/>
      <c r="AC1395" s="212" t="s">
        <v>70</v>
      </c>
      <c r="AE1395" s="213" t="s">
        <v>37</v>
      </c>
      <c r="AF1395" s="9"/>
      <c r="AG1395" s="29"/>
      <c r="AH1395" s="29"/>
      <c r="AI1395" s="29"/>
      <c r="AJ1395" s="29"/>
    </row>
    <row r="1396" spans="2:36" ht="18.649999999999999" customHeight="1" thickTop="1" thickBot="1">
      <c r="B1396" s="40">
        <f t="shared" ref="B1396" si="4743">B1389+$E$5</f>
        <v>0.99799999999998923</v>
      </c>
      <c r="D1396" s="24">
        <v>1</v>
      </c>
      <c r="E1396" s="25">
        <v>0</v>
      </c>
      <c r="F1396" s="26">
        <v>0</v>
      </c>
      <c r="G1396" s="27">
        <f t="shared" ref="G1396" si="4744">-1/($E$8*$B1396)</f>
        <v>-6.8818956594508442</v>
      </c>
      <c r="I1396" s="24">
        <v>1</v>
      </c>
      <c r="J1396" s="28">
        <v>0</v>
      </c>
      <c r="K1396" s="26">
        <v>0</v>
      </c>
      <c r="L1396" s="27">
        <v>0</v>
      </c>
      <c r="N1396" s="24">
        <f t="shared" ref="N1396" si="4745">D1396*I1396+F1396*I1399-E1396*J1396-G1396*J1399</f>
        <v>-1.0309584583641471</v>
      </c>
      <c r="O1396" s="28">
        <f t="shared" ref="O1396" si="4746">(D1396*J1396+E1396*I1396+F1396*J1399+G1396*I1399)</f>
        <v>0</v>
      </c>
      <c r="P1396" s="26">
        <f t="shared" ref="P1396" si="4747">D1396*K1396+F1396*K1399-E1396*L1396-G1396*L1399</f>
        <v>0</v>
      </c>
      <c r="Q1396" s="27">
        <f t="shared" ref="Q1396" si="4748">(D1396*L1396+E1396*K1396+F1396*L1399+G1396*K1399)</f>
        <v>-6.8818956594508442</v>
      </c>
      <c r="S1396" s="24">
        <v>1</v>
      </c>
      <c r="T1396" s="25">
        <v>0</v>
      </c>
      <c r="U1396" s="26">
        <v>0</v>
      </c>
      <c r="V1396" s="27">
        <f t="shared" ref="V1396" si="4749">-1/($T$8*$B1396)</f>
        <v>-6.8818956594508442</v>
      </c>
      <c r="X1396" s="24">
        <f t="shared" ref="X1396" si="4750">N1396*S1396+P1396*S1399-O1396*T1396-Q1396*T1399</f>
        <v>-1.0309584583641471</v>
      </c>
      <c r="Y1396" s="28">
        <f t="shared" ref="Y1396" si="4751">(N1396*T1396+O1396*S1396+P1396*T1399+Q1396*S1399)</f>
        <v>0</v>
      </c>
      <c r="Z1396" s="26">
        <f t="shared" ref="Z1396" si="4752">N1396*U1396+P1396*U1399-O1396*V1396-Q1396*V1399</f>
        <v>0</v>
      </c>
      <c r="AA1396" s="27">
        <f t="shared" ref="AA1396" si="4753">(N1396*V1396+O1396*U1396+P1396*V1399+Q1396*U1399)</f>
        <v>0.21305288023951352</v>
      </c>
      <c r="AB1396" s="8"/>
      <c r="AC1396" s="214">
        <f t="shared" ref="AC1396" si="4754">20*LOG((2*$X$8)/(($X$8*X1396+Z1396+$Z$8*X1399+Z1399)^2+($X$8*Y1396+AA1396+$X$8*Y1399+AA1399)^2)^0.5)</f>
        <v>-0.27169710367124811</v>
      </c>
      <c r="AE1396" s="215">
        <f t="shared" ref="AE1396" si="4755">((X1396^2+Y1396^2)/(X1399^2+Y1399^2))^0.5</f>
        <v>3.4933991438727134</v>
      </c>
      <c r="AF1396" s="9"/>
      <c r="AG1396" s="29"/>
      <c r="AH1396" s="29"/>
      <c r="AI1396" s="29"/>
      <c r="AJ1396" s="29"/>
    </row>
    <row r="1397" spans="2:36" ht="18.649999999999999" customHeight="1" thickBot="1">
      <c r="D1397" s="30"/>
      <c r="G1397" s="31"/>
      <c r="I1397" s="30"/>
      <c r="K1397" s="239" t="s">
        <v>15</v>
      </c>
      <c r="L1397" s="240"/>
      <c r="N1397" s="30"/>
      <c r="P1397" s="239" t="s">
        <v>17</v>
      </c>
      <c r="Q1397" s="240"/>
      <c r="S1397" s="30"/>
      <c r="V1397" s="31"/>
      <c r="X1397" s="30"/>
      <c r="AA1397" s="31"/>
      <c r="AE1397" s="216"/>
      <c r="AF1397" s="9"/>
      <c r="AG1397" s="29"/>
      <c r="AH1397" s="29"/>
      <c r="AI1397" s="29"/>
      <c r="AJ1397" s="29"/>
    </row>
    <row r="1398" spans="2:36" ht="18.649999999999999" customHeight="1" thickBot="1">
      <c r="D1398" s="235" t="s">
        <v>12</v>
      </c>
      <c r="E1398" s="236"/>
      <c r="F1398" s="237" t="s">
        <v>13</v>
      </c>
      <c r="G1398" s="238"/>
      <c r="I1398" s="235" t="s">
        <v>14</v>
      </c>
      <c r="J1398" s="236"/>
      <c r="K1398" s="241"/>
      <c r="L1398" s="242"/>
      <c r="N1398" s="235" t="s">
        <v>16</v>
      </c>
      <c r="O1398" s="236"/>
      <c r="P1398" s="241"/>
      <c r="Q1398" s="242"/>
      <c r="S1398" s="235" t="s">
        <v>12</v>
      </c>
      <c r="T1398" s="236"/>
      <c r="U1398" s="237" t="s">
        <v>13</v>
      </c>
      <c r="V1398" s="238"/>
      <c r="X1398" s="235" t="s">
        <v>16</v>
      </c>
      <c r="Y1398" s="236"/>
      <c r="Z1398" s="237" t="s">
        <v>17</v>
      </c>
      <c r="AA1398" s="238"/>
      <c r="AB1398" s="4"/>
      <c r="AC1398" s="37" t="s">
        <v>71</v>
      </c>
      <c r="AE1398" s="217" t="s">
        <v>72</v>
      </c>
      <c r="AF1398" s="9"/>
      <c r="AG1398" s="29"/>
      <c r="AH1398" s="29"/>
      <c r="AI1398" s="29"/>
      <c r="AJ1398" s="29"/>
    </row>
    <row r="1399" spans="2:36" ht="18.649999999999999" customHeight="1" thickTop="1" thickBot="1">
      <c r="D1399" s="24">
        <v>0</v>
      </c>
      <c r="E1399" s="28">
        <v>0</v>
      </c>
      <c r="F1399" s="26">
        <v>1</v>
      </c>
      <c r="G1399" s="27">
        <v>0</v>
      </c>
      <c r="I1399" s="24">
        <v>0</v>
      </c>
      <c r="J1399" s="28">
        <f t="shared" ref="J1399" si="4756">IF(0=(1-$J$8*$K$8*$B1396^2),0,-1*(1-$J$8*$K$8*$B1396^2)/($B1396*$K$8))</f>
        <v>-0.29511613643474099</v>
      </c>
      <c r="K1399" s="26">
        <v>1</v>
      </c>
      <c r="L1399" s="27">
        <v>0</v>
      </c>
      <c r="N1399" s="24">
        <f t="shared" ref="N1399" si="4757">D1399*I1396+F1399*I1399-E1399*J1396-G1399*J1399</f>
        <v>0</v>
      </c>
      <c r="O1399" s="28">
        <f t="shared" ref="O1399" si="4758">(D1399*J1396+E1399*I1396+F1399*J1399+G1399*I1399)</f>
        <v>-0.29511613643474099</v>
      </c>
      <c r="P1399" s="26">
        <f t="shared" ref="P1399" si="4759">D1399*K1396+F1399*K1399-E1399*L1396-G1399*L1399</f>
        <v>1</v>
      </c>
      <c r="Q1399" s="27">
        <f t="shared" ref="Q1399" si="4760">(D1399*L1396+E1399*K1396+F1399*L1399+G1399*K1399)</f>
        <v>0</v>
      </c>
      <c r="S1399" s="24">
        <v>0</v>
      </c>
      <c r="T1399" s="28">
        <v>0</v>
      </c>
      <c r="U1399" s="26">
        <v>1</v>
      </c>
      <c r="V1399" s="27">
        <v>0</v>
      </c>
      <c r="X1399" s="24">
        <f t="shared" ref="X1399" si="4761">N1399*S1396+P1399*S1399-O1399*T1396-Q1399*T1399</f>
        <v>0</v>
      </c>
      <c r="Y1399" s="28">
        <f t="shared" ref="Y1399" si="4762">(N1399*T1396+O1399*S1396+P1399*T1399+Q1399*S1399)</f>
        <v>-0.29511613643474099</v>
      </c>
      <c r="Z1399" s="26">
        <f t="shared" ref="Z1399" si="4763">N1399*U1396+P1399*U1399-O1399*V1396-Q1399*V1399</f>
        <v>-1.0309584583641471</v>
      </c>
      <c r="AA1399" s="27">
        <f t="shared" ref="AA1399" si="4764">(N1399*V1396+O1399*U1396+P1399*V1399+Q1399*U1399)</f>
        <v>0</v>
      </c>
      <c r="AB1399" s="8"/>
      <c r="AC1399" s="39">
        <f t="shared" ref="AC1399" si="4765">(180/PI())*ATAN(-1*(($X$8*Y1396+AA1396+$X$8*Y1399+AA1399)/($X$8*X1396+Z1396+$X$8*X1399+Z1399)))</f>
        <v>-2.2791403281577876</v>
      </c>
      <c r="AE1399" s="218">
        <f t="shared" ref="AE1399" si="4766">20*LOG(((($X$8*X1396+Z1396-$X$8*Y1399-Z1399)^2+($X$8*Y1396+AA1396-$X$8*Y1399-AA1399)^2)/(($X$8*X1396+Z1396+$X$8*X1399+Z1399)^2+($X$8*Y1396+AA1396+$X$8*Y1399+AA1399)^2))^0.5)</f>
        <v>-10.909962941545409</v>
      </c>
      <c r="AF1399" s="9"/>
      <c r="AG1399" s="29"/>
      <c r="AH1399" s="29"/>
      <c r="AI1399" s="29"/>
      <c r="AJ1399" s="29"/>
    </row>
    <row r="1400" spans="2:36" ht="18.649999999999999" customHeight="1">
      <c r="AE1400" s="33"/>
    </row>
    <row r="1401" spans="2:36" ht="18.649999999999999" customHeight="1" thickBot="1">
      <c r="E1401" s="21" t="s">
        <v>0</v>
      </c>
      <c r="J1401" s="21" t="s">
        <v>1</v>
      </c>
      <c r="O1401" s="21" t="s">
        <v>2</v>
      </c>
      <c r="T1401" s="21" t="s">
        <v>3</v>
      </c>
      <c r="Y1401" s="21" t="s">
        <v>4</v>
      </c>
    </row>
    <row r="1402" spans="2:36" ht="18.649999999999999" customHeight="1" thickBot="1">
      <c r="B1402" s="20"/>
      <c r="D1402" s="235" t="s">
        <v>6</v>
      </c>
      <c r="E1402" s="236"/>
      <c r="F1402" s="237" t="s">
        <v>7</v>
      </c>
      <c r="G1402" s="238"/>
      <c r="I1402" s="235" t="s">
        <v>8</v>
      </c>
      <c r="J1402" s="236"/>
      <c r="K1402" s="237" t="s">
        <v>9</v>
      </c>
      <c r="L1402" s="238"/>
      <c r="N1402" s="235" t="s">
        <v>10</v>
      </c>
      <c r="O1402" s="236"/>
      <c r="P1402" s="237" t="s">
        <v>11</v>
      </c>
      <c r="Q1402" s="238"/>
      <c r="S1402" s="235" t="s">
        <v>6</v>
      </c>
      <c r="T1402" s="236"/>
      <c r="U1402" s="237" t="s">
        <v>7</v>
      </c>
      <c r="V1402" s="238"/>
      <c r="X1402" s="235" t="s">
        <v>10</v>
      </c>
      <c r="Y1402" s="236"/>
      <c r="Z1402" s="237" t="s">
        <v>11</v>
      </c>
      <c r="AA1402" s="238"/>
      <c r="AB1402" s="4"/>
      <c r="AC1402" s="212" t="s">
        <v>70</v>
      </c>
      <c r="AE1402" s="213" t="s">
        <v>37</v>
      </c>
      <c r="AF1402" s="9"/>
      <c r="AG1402" s="29"/>
      <c r="AH1402" s="29"/>
      <c r="AI1402" s="29"/>
      <c r="AJ1402" s="29"/>
    </row>
    <row r="1403" spans="2:36" ht="18.649999999999999" customHeight="1" thickTop="1" thickBot="1">
      <c r="B1403" s="40">
        <f t="shared" ref="B1403" si="4767">B1396+$E$5</f>
        <v>0.99849999999998917</v>
      </c>
      <c r="D1403" s="24">
        <v>1</v>
      </c>
      <c r="E1403" s="25">
        <v>0</v>
      </c>
      <c r="F1403" s="26">
        <v>0</v>
      </c>
      <c r="G1403" s="27">
        <f t="shared" ref="G1403" si="4768">-1/($E$8*$B1403)</f>
        <v>-6.8784495424456109</v>
      </c>
      <c r="I1403" s="24">
        <v>1</v>
      </c>
      <c r="J1403" s="28">
        <v>0</v>
      </c>
      <c r="K1403" s="26">
        <v>0</v>
      </c>
      <c r="L1403" s="27">
        <v>0</v>
      </c>
      <c r="N1403" s="24">
        <f t="shared" ref="N1403" si="4769">D1403*I1403+F1403*I1406-E1403*J1403-G1403*J1406</f>
        <v>-1.022976589002889</v>
      </c>
      <c r="O1403" s="28">
        <f t="shared" ref="O1403" si="4770">(D1403*J1403+E1403*I1403+F1403*J1406+G1403*I1406)</f>
        <v>0</v>
      </c>
      <c r="P1403" s="26">
        <f t="shared" ref="P1403" si="4771">D1403*K1403+F1403*K1406-E1403*L1403-G1403*L1406</f>
        <v>0</v>
      </c>
      <c r="Q1403" s="27">
        <f t="shared" ref="Q1403" si="4772">(D1403*L1403+E1403*K1403+F1403*L1406+G1403*K1406)</f>
        <v>-6.8784495424456109</v>
      </c>
      <c r="S1403" s="24">
        <v>1</v>
      </c>
      <c r="T1403" s="25">
        <v>0</v>
      </c>
      <c r="U1403" s="26">
        <v>0</v>
      </c>
      <c r="V1403" s="27">
        <f t="shared" ref="V1403" si="4773">-1/($T$8*$B1403)</f>
        <v>-6.8784495424456109</v>
      </c>
      <c r="X1403" s="24">
        <f t="shared" ref="X1403" si="4774">N1403*S1403+P1403*S1406-O1403*T1403-Q1403*T1406</f>
        <v>-1.022976589002889</v>
      </c>
      <c r="Y1403" s="28">
        <f t="shared" ref="Y1403" si="4775">(N1403*T1403+O1403*S1403+P1403*T1406+Q1403*S1406)</f>
        <v>0</v>
      </c>
      <c r="Z1403" s="26">
        <f t="shared" ref="Z1403" si="4776">N1403*U1403+P1403*U1406-O1403*V1403-Q1403*V1406</f>
        <v>0</v>
      </c>
      <c r="AA1403" s="27">
        <f t="shared" ref="AA1403" si="4777">(N1403*V1403+O1403*U1403+P1403*V1406+Q1403*U1406)</f>
        <v>0.15804330811388301</v>
      </c>
      <c r="AB1403" s="8"/>
      <c r="AC1403" s="214">
        <f t="shared" ref="AC1403" si="4778">20*LOG((2*$X$8)/(($X$8*X1403+Z1403+$Z$8*X1406+Z1406)^2+($X$8*Y1403+AA1403+$X$8*Y1406+AA1406)^2)^0.5)</f>
        <v>-0.21647837577828466</v>
      </c>
      <c r="AE1403" s="215">
        <f t="shared" ref="AE1403" si="4779">((X1403^2+Y1403^2)/(X1406^2+Y1406^2))^0.5</f>
        <v>3.4782868416820052</v>
      </c>
      <c r="AF1403" s="9"/>
      <c r="AG1403" s="29"/>
      <c r="AH1403" s="29"/>
      <c r="AI1403" s="29"/>
      <c r="AJ1403" s="29"/>
    </row>
    <row r="1404" spans="2:36" ht="18.649999999999999" customHeight="1" thickBot="1">
      <c r="D1404" s="30"/>
      <c r="G1404" s="31"/>
      <c r="I1404" s="30"/>
      <c r="K1404" s="239" t="s">
        <v>15</v>
      </c>
      <c r="L1404" s="240"/>
      <c r="N1404" s="30"/>
      <c r="P1404" s="239" t="s">
        <v>17</v>
      </c>
      <c r="Q1404" s="240"/>
      <c r="S1404" s="30"/>
      <c r="V1404" s="31"/>
      <c r="X1404" s="30"/>
      <c r="AA1404" s="31"/>
      <c r="AE1404" s="216"/>
      <c r="AF1404" s="9"/>
      <c r="AG1404" s="29"/>
      <c r="AH1404" s="29"/>
      <c r="AI1404" s="29"/>
      <c r="AJ1404" s="29"/>
    </row>
    <row r="1405" spans="2:36" ht="18.649999999999999" customHeight="1" thickBot="1">
      <c r="D1405" s="235" t="s">
        <v>12</v>
      </c>
      <c r="E1405" s="236"/>
      <c r="F1405" s="237" t="s">
        <v>13</v>
      </c>
      <c r="G1405" s="238"/>
      <c r="I1405" s="235" t="s">
        <v>14</v>
      </c>
      <c r="J1405" s="236"/>
      <c r="K1405" s="241"/>
      <c r="L1405" s="242"/>
      <c r="N1405" s="235" t="s">
        <v>16</v>
      </c>
      <c r="O1405" s="236"/>
      <c r="P1405" s="241"/>
      <c r="Q1405" s="242"/>
      <c r="S1405" s="235" t="s">
        <v>12</v>
      </c>
      <c r="T1405" s="236"/>
      <c r="U1405" s="237" t="s">
        <v>13</v>
      </c>
      <c r="V1405" s="238"/>
      <c r="X1405" s="235" t="s">
        <v>16</v>
      </c>
      <c r="Y1405" s="236"/>
      <c r="Z1405" s="237" t="s">
        <v>17</v>
      </c>
      <c r="AA1405" s="238"/>
      <c r="AB1405" s="4"/>
      <c r="AC1405" s="37" t="s">
        <v>71</v>
      </c>
      <c r="AE1405" s="217" t="s">
        <v>72</v>
      </c>
      <c r="AF1405" s="9"/>
      <c r="AG1405" s="29"/>
      <c r="AH1405" s="29"/>
      <c r="AI1405" s="29"/>
      <c r="AJ1405" s="29"/>
    </row>
    <row r="1406" spans="2:36" ht="18.649999999999999" customHeight="1" thickTop="1" thickBot="1">
      <c r="D1406" s="24">
        <v>0</v>
      </c>
      <c r="E1406" s="28">
        <v>0</v>
      </c>
      <c r="F1406" s="26">
        <v>1</v>
      </c>
      <c r="G1406" s="27">
        <v>0</v>
      </c>
      <c r="I1406" s="24">
        <v>0</v>
      </c>
      <c r="J1406" s="28">
        <f t="shared" ref="J1406" si="4780">IF(0=(1-$J$8*$K$8*$B1403^2),0,-1*(1-$J$8*$K$8*$B1403^2)/($B1403*$K$8))</f>
        <v>-0.29410357327177922</v>
      </c>
      <c r="K1406" s="26">
        <v>1</v>
      </c>
      <c r="L1406" s="27">
        <v>0</v>
      </c>
      <c r="N1406" s="24">
        <f t="shared" ref="N1406" si="4781">D1406*I1403+F1406*I1406-E1406*J1403-G1406*J1406</f>
        <v>0</v>
      </c>
      <c r="O1406" s="28">
        <f t="shared" ref="O1406" si="4782">(D1406*J1403+E1406*I1403+F1406*J1406+G1406*I1406)</f>
        <v>-0.29410357327177922</v>
      </c>
      <c r="P1406" s="26">
        <f t="shared" ref="P1406" si="4783">D1406*K1403+F1406*K1406-E1406*L1403-G1406*L1406</f>
        <v>1</v>
      </c>
      <c r="Q1406" s="27">
        <f t="shared" ref="Q1406" si="4784">(D1406*L1403+E1406*K1403+F1406*L1406+G1406*K1406)</f>
        <v>0</v>
      </c>
      <c r="S1406" s="24">
        <v>0</v>
      </c>
      <c r="T1406" s="28">
        <v>0</v>
      </c>
      <c r="U1406" s="26">
        <v>1</v>
      </c>
      <c r="V1406" s="27">
        <v>0</v>
      </c>
      <c r="X1406" s="24">
        <f t="shared" ref="X1406" si="4785">N1406*S1403+P1406*S1406-O1406*T1403-Q1406*T1406</f>
        <v>0</v>
      </c>
      <c r="Y1406" s="28">
        <f t="shared" ref="Y1406" si="4786">(N1406*T1403+O1406*S1403+P1406*T1406+Q1406*S1406)</f>
        <v>-0.29410357327177922</v>
      </c>
      <c r="Z1406" s="26">
        <f t="shared" ref="Z1406" si="4787">N1406*U1403+P1406*U1406-O1406*V1403-Q1406*V1406</f>
        <v>-1.022976589002889</v>
      </c>
      <c r="AA1406" s="27">
        <f t="shared" ref="AA1406" si="4788">(N1406*V1403+O1406*U1403+P1406*V1406+Q1406*U1406)</f>
        <v>0</v>
      </c>
      <c r="AB1406" s="8"/>
      <c r="AC1406" s="39">
        <f t="shared" ref="AC1406" si="4789">(180/PI())*ATAN(-1*(($X$8*Y1403+AA1403+$X$8*Y1406+AA1406)/($X$8*X1403+Z1403+$X$8*X1406+Z1406)))</f>
        <v>-3.8046897726649727</v>
      </c>
      <c r="AE1406" s="218">
        <f t="shared" ref="AE1406" si="4790">20*LOG(((($X$8*X1403+Z1403-$X$8*Y1406-Z1406)^2+($X$8*Y1403+AA1403-$X$8*Y1406-AA1406)^2)/(($X$8*X1403+Z1403+$X$8*X1406+Z1406)^2+($X$8*Y1403+AA1403+$X$8*Y1406+AA1406)^2))^0.5)</f>
        <v>-11.599137775645985</v>
      </c>
      <c r="AF1406" s="9"/>
      <c r="AG1406" s="29"/>
      <c r="AH1406" s="29"/>
      <c r="AI1406" s="29"/>
      <c r="AJ1406" s="29"/>
    </row>
    <row r="1407" spans="2:36" ht="18.649999999999999" customHeight="1">
      <c r="AE1407" s="33"/>
    </row>
    <row r="1408" spans="2:36" ht="18.649999999999999" customHeight="1" thickBot="1">
      <c r="E1408" s="21" t="s">
        <v>0</v>
      </c>
      <c r="J1408" s="21" t="s">
        <v>1</v>
      </c>
      <c r="O1408" s="21" t="s">
        <v>2</v>
      </c>
      <c r="T1408" s="21" t="s">
        <v>3</v>
      </c>
      <c r="Y1408" s="21" t="s">
        <v>4</v>
      </c>
    </row>
    <row r="1409" spans="2:36" ht="18.649999999999999" customHeight="1" thickBot="1">
      <c r="B1409" s="20"/>
      <c r="D1409" s="235" t="s">
        <v>6</v>
      </c>
      <c r="E1409" s="236"/>
      <c r="F1409" s="237" t="s">
        <v>7</v>
      </c>
      <c r="G1409" s="238"/>
      <c r="I1409" s="235" t="s">
        <v>8</v>
      </c>
      <c r="J1409" s="236"/>
      <c r="K1409" s="237" t="s">
        <v>9</v>
      </c>
      <c r="L1409" s="238"/>
      <c r="N1409" s="235" t="s">
        <v>10</v>
      </c>
      <c r="O1409" s="236"/>
      <c r="P1409" s="237" t="s">
        <v>11</v>
      </c>
      <c r="Q1409" s="238"/>
      <c r="S1409" s="235" t="s">
        <v>6</v>
      </c>
      <c r="T1409" s="236"/>
      <c r="U1409" s="237" t="s">
        <v>7</v>
      </c>
      <c r="V1409" s="238"/>
      <c r="X1409" s="235" t="s">
        <v>10</v>
      </c>
      <c r="Y1409" s="236"/>
      <c r="Z1409" s="237" t="s">
        <v>11</v>
      </c>
      <c r="AA1409" s="238"/>
      <c r="AB1409" s="4"/>
      <c r="AC1409" s="212" t="s">
        <v>70</v>
      </c>
      <c r="AE1409" s="213" t="s">
        <v>37</v>
      </c>
      <c r="AF1409" s="9"/>
      <c r="AG1409" s="29"/>
      <c r="AH1409" s="29"/>
      <c r="AI1409" s="29"/>
      <c r="AJ1409" s="29"/>
    </row>
    <row r="1410" spans="2:36" ht="18.649999999999999" customHeight="1" thickTop="1" thickBot="1">
      <c r="B1410" s="40">
        <f t="shared" ref="B1410" si="4791">B1403+$E$5</f>
        <v>0.99899999999998912</v>
      </c>
      <c r="D1410" s="24">
        <v>1</v>
      </c>
      <c r="E1410" s="25">
        <v>0</v>
      </c>
      <c r="F1410" s="26">
        <v>0</v>
      </c>
      <c r="G1410" s="27">
        <f t="shared" ref="G1410" si="4792">-1/($E$8*$B1410)</f>
        <v>-6.8750068750069495</v>
      </c>
      <c r="I1410" s="24">
        <v>1</v>
      </c>
      <c r="J1410" s="28">
        <v>0</v>
      </c>
      <c r="K1410" s="26">
        <v>0</v>
      </c>
      <c r="L1410" s="27">
        <v>0</v>
      </c>
      <c r="N1410" s="24">
        <f t="shared" ref="N1410" si="4793">D1410*I1410+F1410*I1413-E1410*J1410-G1410*J1413</f>
        <v>-1.0150067014310151</v>
      </c>
      <c r="O1410" s="28">
        <f t="shared" ref="O1410" si="4794">(D1410*J1410+E1410*I1410+F1410*J1413+G1410*I1413)</f>
        <v>0</v>
      </c>
      <c r="P1410" s="26">
        <f t="shared" ref="P1410" si="4795">D1410*K1410+F1410*K1413-E1410*L1410-G1410*L1413</f>
        <v>0</v>
      </c>
      <c r="Q1410" s="27">
        <f t="shared" ref="Q1410" si="4796">(D1410*L1410+E1410*K1410+F1410*L1413+G1410*K1413)</f>
        <v>-6.8750068750069495</v>
      </c>
      <c r="S1410" s="24">
        <v>1</v>
      </c>
      <c r="T1410" s="25">
        <v>0</v>
      </c>
      <c r="U1410" s="26">
        <v>0</v>
      </c>
      <c r="V1410" s="27">
        <f t="shared" ref="V1410" si="4797">-1/($T$8*$B1410)</f>
        <v>-6.8750068750069495</v>
      </c>
      <c r="X1410" s="24">
        <f t="shared" ref="X1410" si="4798">N1410*S1410+P1410*S1413-O1410*T1410-Q1410*T1413</f>
        <v>-1.0150067014310151</v>
      </c>
      <c r="Y1410" s="28">
        <f t="shared" ref="Y1410" si="4799">(N1410*T1410+O1410*S1410+P1410*T1413+Q1410*S1413)</f>
        <v>0</v>
      </c>
      <c r="Z1410" s="26">
        <f t="shared" ref="Z1410" si="4800">N1410*U1410+P1410*U1413-O1410*V1410-Q1410*V1413</f>
        <v>0</v>
      </c>
      <c r="AA1410" s="27">
        <f t="shared" ref="AA1410" si="4801">(N1410*V1410+O1410*U1410+P1410*V1413+Q1410*U1413)</f>
        <v>0.1031711755094058</v>
      </c>
      <c r="AB1410" s="8"/>
      <c r="AC1410" s="214">
        <f t="shared" ref="AC1410" si="4802">20*LOG((2*$X$8)/(($X$8*X1410+Z1410+$Z$8*X1413+Z1413)^2+($X$8*Y1410+AA1410+$X$8*Y1413+AA1413)^2)^0.5)</f>
        <v>-0.16722559321561503</v>
      </c>
      <c r="AE1410" s="215">
        <f t="shared" ref="AE1410" si="4803">((X1410^2+Y1410^2)/(X1413^2+Y1413^2))^0.5</f>
        <v>3.4631041403289635</v>
      </c>
      <c r="AF1410" s="9"/>
      <c r="AG1410" s="29"/>
      <c r="AH1410" s="29"/>
      <c r="AI1410" s="29"/>
      <c r="AJ1410" s="29"/>
    </row>
    <row r="1411" spans="2:36" ht="18.649999999999999" customHeight="1" thickBot="1">
      <c r="D1411" s="30"/>
      <c r="G1411" s="31"/>
      <c r="I1411" s="30"/>
      <c r="K1411" s="239" t="s">
        <v>15</v>
      </c>
      <c r="L1411" s="240"/>
      <c r="N1411" s="30"/>
      <c r="P1411" s="239" t="s">
        <v>17</v>
      </c>
      <c r="Q1411" s="240"/>
      <c r="S1411" s="30"/>
      <c r="V1411" s="31"/>
      <c r="X1411" s="30"/>
      <c r="AA1411" s="31"/>
      <c r="AE1411" s="216"/>
      <c r="AF1411" s="9"/>
      <c r="AG1411" s="29"/>
      <c r="AH1411" s="29"/>
      <c r="AI1411" s="29"/>
      <c r="AJ1411" s="29"/>
    </row>
    <row r="1412" spans="2:36" ht="18.649999999999999" customHeight="1" thickBot="1">
      <c r="D1412" s="235" t="s">
        <v>12</v>
      </c>
      <c r="E1412" s="236"/>
      <c r="F1412" s="237" t="s">
        <v>13</v>
      </c>
      <c r="G1412" s="238"/>
      <c r="I1412" s="235" t="s">
        <v>14</v>
      </c>
      <c r="J1412" s="236"/>
      <c r="K1412" s="241"/>
      <c r="L1412" s="242"/>
      <c r="N1412" s="235" t="s">
        <v>16</v>
      </c>
      <c r="O1412" s="236"/>
      <c r="P1412" s="241"/>
      <c r="Q1412" s="242"/>
      <c r="S1412" s="235" t="s">
        <v>12</v>
      </c>
      <c r="T1412" s="236"/>
      <c r="U1412" s="237" t="s">
        <v>13</v>
      </c>
      <c r="V1412" s="238"/>
      <c r="X1412" s="235" t="s">
        <v>16</v>
      </c>
      <c r="Y1412" s="236"/>
      <c r="Z1412" s="237" t="s">
        <v>17</v>
      </c>
      <c r="AA1412" s="238"/>
      <c r="AB1412" s="4"/>
      <c r="AC1412" s="37" t="s">
        <v>71</v>
      </c>
      <c r="AE1412" s="217" t="s">
        <v>72</v>
      </c>
      <c r="AF1412" s="9"/>
      <c r="AG1412" s="29"/>
      <c r="AH1412" s="29"/>
      <c r="AI1412" s="29"/>
      <c r="AJ1412" s="29"/>
    </row>
    <row r="1413" spans="2:36" ht="18.649999999999999" customHeight="1" thickTop="1" thickBot="1">
      <c r="D1413" s="24">
        <v>0</v>
      </c>
      <c r="E1413" s="28">
        <v>0</v>
      </c>
      <c r="F1413" s="26">
        <v>1</v>
      </c>
      <c r="G1413" s="27">
        <v>0</v>
      </c>
      <c r="I1413" s="24">
        <v>0</v>
      </c>
      <c r="J1413" s="28">
        <f t="shared" ref="J1413" si="4804">IF(0=(1-$J$8*$K$8*$B1410^2),0,-1*(1-$J$8*$K$8*$B1410^2)/($B1410*$K$8))</f>
        <v>-0.29309159075262425</v>
      </c>
      <c r="K1413" s="26">
        <v>1</v>
      </c>
      <c r="L1413" s="27">
        <v>0</v>
      </c>
      <c r="N1413" s="24">
        <f t="shared" ref="N1413" si="4805">D1413*I1410+F1413*I1413-E1413*J1410-G1413*J1413</f>
        <v>0</v>
      </c>
      <c r="O1413" s="28">
        <f t="shared" ref="O1413" si="4806">(D1413*J1410+E1413*I1410+F1413*J1413+G1413*I1413)</f>
        <v>-0.29309159075262425</v>
      </c>
      <c r="P1413" s="26">
        <f t="shared" ref="P1413" si="4807">D1413*K1410+F1413*K1413-E1413*L1410-G1413*L1413</f>
        <v>1</v>
      </c>
      <c r="Q1413" s="27">
        <f t="shared" ref="Q1413" si="4808">(D1413*L1410+E1413*K1410+F1413*L1413+G1413*K1413)</f>
        <v>0</v>
      </c>
      <c r="S1413" s="24">
        <v>0</v>
      </c>
      <c r="T1413" s="28">
        <v>0</v>
      </c>
      <c r="U1413" s="26">
        <v>1</v>
      </c>
      <c r="V1413" s="27">
        <v>0</v>
      </c>
      <c r="X1413" s="24">
        <f t="shared" ref="X1413" si="4809">N1413*S1410+P1413*S1413-O1413*T1410-Q1413*T1413</f>
        <v>0</v>
      </c>
      <c r="Y1413" s="28">
        <f t="shared" ref="Y1413" si="4810">(N1413*T1410+O1413*S1410+P1413*T1413+Q1413*S1413)</f>
        <v>-0.29309159075262425</v>
      </c>
      <c r="Z1413" s="26">
        <f t="shared" ref="Z1413" si="4811">N1413*U1410+P1413*U1413-O1413*V1410-Q1413*V1413</f>
        <v>-1.0150067014310151</v>
      </c>
      <c r="AA1413" s="27">
        <f t="shared" ref="AA1413" si="4812">(N1413*V1410+O1413*U1410+P1413*V1413+Q1413*U1413)</f>
        <v>0</v>
      </c>
      <c r="AB1413" s="8"/>
      <c r="AC1413" s="39">
        <f t="shared" ref="AC1413" si="4813">(180/PI())*ATAN(-1*(($X$8*Y1410+AA1410+$X$8*Y1413+AA1413)/($X$8*X1410+Z1410+$X$8*X1413+Z1413)))</f>
        <v>-5.3448197729375719</v>
      </c>
      <c r="AE1413" s="218">
        <f t="shared" ref="AE1413" si="4814">20*LOG(((($X$8*X1410+Z1410-$X$8*Y1413-Z1413)^2+($X$8*Y1410+AA1410-$X$8*Y1413-AA1413)^2)/(($X$8*X1410+Z1410+$X$8*X1413+Z1413)^2+($X$8*Y1410+AA1410+$X$8*Y1413+AA1413)^2))^0.5)</f>
        <v>-12.333070131187899</v>
      </c>
      <c r="AF1413" s="9"/>
      <c r="AG1413" s="29"/>
      <c r="AH1413" s="29"/>
      <c r="AI1413" s="29"/>
      <c r="AJ1413" s="29"/>
    </row>
    <row r="1414" spans="2:36" ht="18.649999999999999" customHeight="1">
      <c r="AE1414" s="33"/>
    </row>
    <row r="1415" spans="2:36" ht="18.649999999999999" customHeight="1" thickBot="1">
      <c r="E1415" s="21" t="s">
        <v>0</v>
      </c>
      <c r="J1415" s="21" t="s">
        <v>1</v>
      </c>
      <c r="O1415" s="21" t="s">
        <v>2</v>
      </c>
      <c r="T1415" s="21" t="s">
        <v>3</v>
      </c>
      <c r="Y1415" s="21" t="s">
        <v>4</v>
      </c>
    </row>
    <row r="1416" spans="2:36" ht="18.649999999999999" customHeight="1" thickBot="1">
      <c r="B1416" s="20"/>
      <c r="D1416" s="235" t="s">
        <v>6</v>
      </c>
      <c r="E1416" s="236"/>
      <c r="F1416" s="237" t="s">
        <v>7</v>
      </c>
      <c r="G1416" s="238"/>
      <c r="I1416" s="235" t="s">
        <v>8</v>
      </c>
      <c r="J1416" s="236"/>
      <c r="K1416" s="237" t="s">
        <v>9</v>
      </c>
      <c r="L1416" s="238"/>
      <c r="N1416" s="235" t="s">
        <v>10</v>
      </c>
      <c r="O1416" s="236"/>
      <c r="P1416" s="237" t="s">
        <v>11</v>
      </c>
      <c r="Q1416" s="238"/>
      <c r="S1416" s="235" t="s">
        <v>6</v>
      </c>
      <c r="T1416" s="236"/>
      <c r="U1416" s="237" t="s">
        <v>7</v>
      </c>
      <c r="V1416" s="238"/>
      <c r="X1416" s="235" t="s">
        <v>10</v>
      </c>
      <c r="Y1416" s="236"/>
      <c r="Z1416" s="237" t="s">
        <v>11</v>
      </c>
      <c r="AA1416" s="238"/>
      <c r="AB1416" s="4"/>
      <c r="AC1416" s="212" t="s">
        <v>70</v>
      </c>
      <c r="AE1416" s="213" t="s">
        <v>37</v>
      </c>
      <c r="AF1416" s="9"/>
      <c r="AG1416" s="29"/>
      <c r="AH1416" s="29"/>
      <c r="AI1416" s="29"/>
      <c r="AJ1416" s="29"/>
    </row>
    <row r="1417" spans="2:36" ht="18.649999999999999" customHeight="1" thickTop="1" thickBot="1">
      <c r="B1417" s="40">
        <f t="shared" ref="B1417" si="4815">B1410+$E$5</f>
        <v>0.99949999999998906</v>
      </c>
      <c r="D1417" s="24">
        <v>1</v>
      </c>
      <c r="E1417" s="25">
        <v>0</v>
      </c>
      <c r="F1417" s="26">
        <v>0</v>
      </c>
      <c r="G1417" s="27">
        <f t="shared" ref="G1417" si="4816">-1/($E$8*$B1417)</f>
        <v>-6.8715676519579221</v>
      </c>
      <c r="I1417" s="24">
        <v>1</v>
      </c>
      <c r="J1417" s="28">
        <v>0</v>
      </c>
      <c r="K1417" s="26">
        <v>0</v>
      </c>
      <c r="L1417" s="27">
        <v>0</v>
      </c>
      <c r="N1417" s="24">
        <f t="shared" ref="N1417" si="4817">D1417*I1417+F1417*I1420-E1417*J1417-G1417*J1420</f>
        <v>-1.0070487716789569</v>
      </c>
      <c r="O1417" s="28">
        <f t="shared" ref="O1417" si="4818">(D1417*J1417+E1417*I1417+F1417*J1420+G1417*I1420)</f>
        <v>0</v>
      </c>
      <c r="P1417" s="26">
        <f t="shared" ref="P1417" si="4819">D1417*K1417+F1417*K1420-E1417*L1417-G1417*L1420</f>
        <v>0</v>
      </c>
      <c r="Q1417" s="27">
        <f t="shared" ref="Q1417" si="4820">(D1417*L1417+E1417*K1417+F1417*L1420+G1417*K1420)</f>
        <v>-6.8715676519579221</v>
      </c>
      <c r="S1417" s="24">
        <v>1</v>
      </c>
      <c r="T1417" s="25">
        <v>0</v>
      </c>
      <c r="U1417" s="26">
        <v>0</v>
      </c>
      <c r="V1417" s="27">
        <f t="shared" ref="V1417" si="4821">-1/($T$8*$B1417)</f>
        <v>-6.8715676519579221</v>
      </c>
      <c r="X1417" s="24">
        <f t="shared" ref="X1417" si="4822">N1417*S1417+P1417*S1420-O1417*T1417-Q1417*T1420</f>
        <v>-1.0070487716789569</v>
      </c>
      <c r="Y1417" s="28">
        <f t="shared" ref="Y1417" si="4823">(N1417*T1417+O1417*S1417+P1417*T1420+Q1417*S1420)</f>
        <v>0</v>
      </c>
      <c r="Z1417" s="26">
        <f t="shared" ref="Z1417" si="4824">N1417*U1417+P1417*U1420-O1417*V1417-Q1417*V1420</f>
        <v>0</v>
      </c>
      <c r="AA1417" s="27">
        <f t="shared" ref="AA1417" si="4825">(N1417*V1417+O1417*U1417+P1417*V1420+Q1417*U1420)</f>
        <v>4.8436111455157693E-2</v>
      </c>
      <c r="AB1417" s="8"/>
      <c r="AC1417" s="214">
        <f t="shared" ref="AC1417" si="4826">20*LOG((2*$X$8)/(($X$8*X1417+Z1417+$Z$8*X1420+Z1420)^2+($X$8*Y1417+AA1417+$X$8*Y1420+AA1420)^2)^0.5)</f>
        <v>-0.12410241510454141</v>
      </c>
      <c r="AE1417" s="215">
        <f t="shared" ref="AE1417" si="4827">((X1417^2+Y1417^2)/(X1420^2+Y1420^2))^0.5</f>
        <v>3.4478503268379908</v>
      </c>
      <c r="AF1417" s="9"/>
      <c r="AG1417" s="29"/>
      <c r="AH1417" s="29"/>
      <c r="AI1417" s="29"/>
      <c r="AJ1417" s="29"/>
    </row>
    <row r="1418" spans="2:36" ht="18.649999999999999" customHeight="1" thickBot="1">
      <c r="D1418" s="30"/>
      <c r="G1418" s="31"/>
      <c r="I1418" s="30"/>
      <c r="K1418" s="239" t="s">
        <v>15</v>
      </c>
      <c r="L1418" s="240"/>
      <c r="N1418" s="30"/>
      <c r="P1418" s="239" t="s">
        <v>17</v>
      </c>
      <c r="Q1418" s="240"/>
      <c r="S1418" s="30"/>
      <c r="V1418" s="31"/>
      <c r="X1418" s="30"/>
      <c r="AA1418" s="31"/>
      <c r="AE1418" s="216"/>
      <c r="AF1418" s="9"/>
      <c r="AG1418" s="29"/>
      <c r="AH1418" s="29"/>
      <c r="AI1418" s="29"/>
      <c r="AJ1418" s="29"/>
    </row>
    <row r="1419" spans="2:36" ht="18.649999999999999" customHeight="1" thickBot="1">
      <c r="D1419" s="235" t="s">
        <v>12</v>
      </c>
      <c r="E1419" s="236"/>
      <c r="F1419" s="237" t="s">
        <v>13</v>
      </c>
      <c r="G1419" s="238"/>
      <c r="I1419" s="235" t="s">
        <v>14</v>
      </c>
      <c r="J1419" s="236"/>
      <c r="K1419" s="241"/>
      <c r="L1419" s="242"/>
      <c r="N1419" s="235" t="s">
        <v>16</v>
      </c>
      <c r="O1419" s="236"/>
      <c r="P1419" s="241"/>
      <c r="Q1419" s="242"/>
      <c r="S1419" s="235" t="s">
        <v>12</v>
      </c>
      <c r="T1419" s="236"/>
      <c r="U1419" s="237" t="s">
        <v>13</v>
      </c>
      <c r="V1419" s="238"/>
      <c r="X1419" s="235" t="s">
        <v>16</v>
      </c>
      <c r="Y1419" s="236"/>
      <c r="Z1419" s="237" t="s">
        <v>17</v>
      </c>
      <c r="AA1419" s="238"/>
      <c r="AB1419" s="4"/>
      <c r="AC1419" s="37" t="s">
        <v>71</v>
      </c>
      <c r="AE1419" s="217" t="s">
        <v>72</v>
      </c>
      <c r="AF1419" s="9"/>
      <c r="AG1419" s="29"/>
      <c r="AH1419" s="29"/>
      <c r="AI1419" s="29"/>
      <c r="AJ1419" s="29"/>
    </row>
    <row r="1420" spans="2:36" ht="18.649999999999999" customHeight="1" thickTop="1" thickBot="1">
      <c r="D1420" s="24">
        <v>0</v>
      </c>
      <c r="E1420" s="28">
        <v>0</v>
      </c>
      <c r="F1420" s="26">
        <v>1</v>
      </c>
      <c r="G1420" s="27">
        <v>0</v>
      </c>
      <c r="I1420" s="24">
        <v>0</v>
      </c>
      <c r="J1420" s="28">
        <f t="shared" ref="J1420" si="4828">IF(0=(1-$J$8*$K$8*$B1417^2),0,-1*(1-$J$8*$K$8*$B1417^2)/($B1417*$K$8))</f>
        <v>-0.29208018800587471</v>
      </c>
      <c r="K1420" s="26">
        <v>1</v>
      </c>
      <c r="L1420" s="27">
        <v>0</v>
      </c>
      <c r="N1420" s="24">
        <f t="shared" ref="N1420" si="4829">D1420*I1417+F1420*I1420-E1420*J1417-G1420*J1420</f>
        <v>0</v>
      </c>
      <c r="O1420" s="28">
        <f t="shared" ref="O1420" si="4830">(D1420*J1417+E1420*I1417+F1420*J1420+G1420*I1420)</f>
        <v>-0.29208018800587471</v>
      </c>
      <c r="P1420" s="26">
        <f t="shared" ref="P1420" si="4831">D1420*K1417+F1420*K1420-E1420*L1417-G1420*L1420</f>
        <v>1</v>
      </c>
      <c r="Q1420" s="27">
        <f t="shared" ref="Q1420" si="4832">(D1420*L1417+E1420*K1417+F1420*L1420+G1420*K1420)</f>
        <v>0</v>
      </c>
      <c r="S1420" s="24">
        <v>0</v>
      </c>
      <c r="T1420" s="28">
        <v>0</v>
      </c>
      <c r="U1420" s="26">
        <v>1</v>
      </c>
      <c r="V1420" s="27">
        <v>0</v>
      </c>
      <c r="X1420" s="24">
        <f t="shared" ref="X1420" si="4833">N1420*S1417+P1420*S1420-O1420*T1417-Q1420*T1420</f>
        <v>0</v>
      </c>
      <c r="Y1420" s="28">
        <f t="shared" ref="Y1420" si="4834">(N1420*T1417+O1420*S1417+P1420*T1420+Q1420*S1420)</f>
        <v>-0.29208018800587471</v>
      </c>
      <c r="Z1420" s="26">
        <f t="shared" ref="Z1420" si="4835">N1420*U1417+P1420*U1420-O1420*V1417-Q1420*V1420</f>
        <v>-1.0070487716789569</v>
      </c>
      <c r="AA1420" s="27">
        <f t="shared" ref="AA1420" si="4836">(N1420*V1417+O1420*U1417+P1420*V1420+Q1420*U1420)</f>
        <v>0</v>
      </c>
      <c r="AB1420" s="8"/>
      <c r="AC1420" s="39">
        <f t="shared" ref="AC1420" si="4837">(180/PI())*ATAN(-1*(($X$8*Y1417+AA1417+$X$8*Y1420+AA1420)/($X$8*X1417+Z1417+$X$8*X1420+Z1420)))</f>
        <v>-6.8975185295085861</v>
      </c>
      <c r="AE1420" s="218">
        <f t="shared" ref="AE1420" si="4838">20*LOG(((($X$8*X1417+Z1417-$X$8*Y1420-Z1420)^2+($X$8*Y1417+AA1417-$X$8*Y1420-AA1420)^2)/(($X$8*X1417+Z1417+$X$8*X1420+Z1420)^2+($X$8*Y1417+AA1417+$X$8*Y1420+AA1420)^2))^0.5)</f>
        <v>-13.107080464740728</v>
      </c>
      <c r="AF1420" s="9"/>
      <c r="AG1420" s="29"/>
      <c r="AH1420" s="29"/>
      <c r="AI1420" s="29"/>
      <c r="AJ1420" s="29"/>
    </row>
    <row r="1421" spans="2:36" ht="18.649999999999999" customHeight="1">
      <c r="AE1421" s="33"/>
    </row>
    <row r="1422" spans="2:36" ht="18.649999999999999" customHeight="1" thickBot="1">
      <c r="E1422" s="21" t="s">
        <v>0</v>
      </c>
      <c r="J1422" s="21" t="s">
        <v>1</v>
      </c>
      <c r="O1422" s="21" t="s">
        <v>2</v>
      </c>
      <c r="T1422" s="21" t="s">
        <v>3</v>
      </c>
      <c r="Y1422" s="21" t="s">
        <v>4</v>
      </c>
    </row>
    <row r="1423" spans="2:36" ht="18.649999999999999" customHeight="1" thickBot="1">
      <c r="B1423" s="20"/>
      <c r="D1423" s="235" t="s">
        <v>6</v>
      </c>
      <c r="E1423" s="236"/>
      <c r="F1423" s="237" t="s">
        <v>7</v>
      </c>
      <c r="G1423" s="238"/>
      <c r="I1423" s="235" t="s">
        <v>8</v>
      </c>
      <c r="J1423" s="236"/>
      <c r="K1423" s="237" t="s">
        <v>9</v>
      </c>
      <c r="L1423" s="238"/>
      <c r="N1423" s="235" t="s">
        <v>10</v>
      </c>
      <c r="O1423" s="236"/>
      <c r="P1423" s="237" t="s">
        <v>11</v>
      </c>
      <c r="Q1423" s="238"/>
      <c r="S1423" s="235" t="s">
        <v>6</v>
      </c>
      <c r="T1423" s="236"/>
      <c r="U1423" s="237" t="s">
        <v>7</v>
      </c>
      <c r="V1423" s="238"/>
      <c r="X1423" s="235" t="s">
        <v>10</v>
      </c>
      <c r="Y1423" s="236"/>
      <c r="Z1423" s="237" t="s">
        <v>11</v>
      </c>
      <c r="AA1423" s="238"/>
      <c r="AB1423" s="4"/>
      <c r="AC1423" s="212" t="s">
        <v>70</v>
      </c>
      <c r="AE1423" s="213" t="s">
        <v>37</v>
      </c>
      <c r="AF1423" s="9"/>
      <c r="AG1423" s="29"/>
      <c r="AH1423" s="29"/>
      <c r="AI1423" s="29"/>
      <c r="AJ1423" s="29"/>
    </row>
    <row r="1424" spans="2:36" ht="18.649999999999999" customHeight="1" thickTop="1" thickBot="1">
      <c r="B1424" s="40">
        <f t="shared" ref="B1424" si="4839">B1417+$E$5</f>
        <v>0.99999999999998901</v>
      </c>
      <c r="D1424" s="24">
        <v>1</v>
      </c>
      <c r="E1424" s="25">
        <v>0</v>
      </c>
      <c r="F1424" s="26">
        <v>0</v>
      </c>
      <c r="G1424" s="27">
        <f t="shared" ref="G1424" si="4840">-1/($E$8*$B1424)</f>
        <v>-6.8681318681319441</v>
      </c>
      <c r="I1424" s="24">
        <v>1</v>
      </c>
      <c r="J1424" s="28">
        <v>0</v>
      </c>
      <c r="K1424" s="26">
        <v>0</v>
      </c>
      <c r="L1424" s="27">
        <v>0</v>
      </c>
      <c r="N1424" s="24">
        <f t="shared" ref="N1424" si="4841">D1424*I1424+F1424*I1427-E1424*J1424-G1424*J1427</f>
        <v>-0.99910277583705431</v>
      </c>
      <c r="O1424" s="28">
        <f t="shared" ref="O1424" si="4842">(D1424*J1424+E1424*I1424+F1424*J1427+G1424*I1427)</f>
        <v>0</v>
      </c>
      <c r="P1424" s="26">
        <f t="shared" ref="P1424" si="4843">D1424*K1424+F1424*K1427-E1424*L1424-G1424*L1427</f>
        <v>0</v>
      </c>
      <c r="Q1424" s="27">
        <f t="shared" ref="Q1424" si="4844">(D1424*L1424+E1424*K1424+F1424*L1427+G1424*K1427)</f>
        <v>-6.8681318681319441</v>
      </c>
      <c r="S1424" s="24">
        <v>1</v>
      </c>
      <c r="T1424" s="25">
        <v>0</v>
      </c>
      <c r="U1424" s="26">
        <v>0</v>
      </c>
      <c r="V1424" s="27">
        <f t="shared" ref="V1424" si="4845">-1/($T$8*$B1424)</f>
        <v>-6.8681318681319441</v>
      </c>
      <c r="X1424" s="24">
        <f t="shared" ref="X1424" si="4846">N1424*S1424+P1424*S1427-O1424*T1424-Q1424*T1427</f>
        <v>-0.99910277583705431</v>
      </c>
      <c r="Y1424" s="28">
        <f t="shared" ref="Y1424" si="4847">(N1424*T1424+O1424*S1424+P1424*T1427+Q1424*S1427)</f>
        <v>0</v>
      </c>
      <c r="Z1424" s="26">
        <f t="shared" ref="Z1424" si="4848">N1424*U1424+P1424*U1427-O1424*V1424-Q1424*V1427</f>
        <v>0</v>
      </c>
      <c r="AA1424" s="27">
        <f t="shared" ref="AA1424" si="4849">(N1424*V1424+O1424*U1424+P1424*V1427+Q1424*U1427)</f>
        <v>-6.1622538663854698E-3</v>
      </c>
      <c r="AB1424" s="8"/>
      <c r="AC1424" s="214">
        <f t="shared" ref="AC1424" si="4850">20*LOG((2*$X$8)/(($X$8*X1424+Z1424+$Z$8*X1427+Z1427)^2+($X$8*Y1424+AA1424+$X$8*Y1427+AA1427)^2)^0.5)</f>
        <v>-8.7249136103259961E-2</v>
      </c>
      <c r="AE1424" s="215">
        <f t="shared" ref="AE1424" si="4851">((X1424^2+Y1424^2)/(X1427^2+Y1427^2))^0.5</f>
        <v>3.4325246791738104</v>
      </c>
      <c r="AF1424" s="9"/>
      <c r="AG1424" s="29"/>
      <c r="AH1424" s="29"/>
      <c r="AI1424" s="29"/>
      <c r="AJ1424" s="29"/>
    </row>
    <row r="1425" spans="2:36" ht="18.649999999999999" customHeight="1" thickBot="1">
      <c r="D1425" s="30"/>
      <c r="G1425" s="31"/>
      <c r="I1425" s="30"/>
      <c r="K1425" s="239" t="s">
        <v>15</v>
      </c>
      <c r="L1425" s="240"/>
      <c r="N1425" s="30"/>
      <c r="P1425" s="239" t="s">
        <v>17</v>
      </c>
      <c r="Q1425" s="240"/>
      <c r="S1425" s="30"/>
      <c r="V1425" s="31"/>
      <c r="X1425" s="30"/>
      <c r="AA1425" s="31"/>
      <c r="AE1425" s="216"/>
      <c r="AF1425" s="9"/>
      <c r="AG1425" s="29"/>
      <c r="AH1425" s="29"/>
      <c r="AI1425" s="29"/>
      <c r="AJ1425" s="29"/>
    </row>
    <row r="1426" spans="2:36" ht="18.649999999999999" customHeight="1" thickBot="1">
      <c r="D1426" s="235" t="s">
        <v>12</v>
      </c>
      <c r="E1426" s="236"/>
      <c r="F1426" s="237" t="s">
        <v>13</v>
      </c>
      <c r="G1426" s="238"/>
      <c r="I1426" s="235" t="s">
        <v>14</v>
      </c>
      <c r="J1426" s="236"/>
      <c r="K1426" s="241"/>
      <c r="L1426" s="242"/>
      <c r="N1426" s="235" t="s">
        <v>16</v>
      </c>
      <c r="O1426" s="236"/>
      <c r="P1426" s="241"/>
      <c r="Q1426" s="242"/>
      <c r="S1426" s="235" t="s">
        <v>12</v>
      </c>
      <c r="T1426" s="236"/>
      <c r="U1426" s="237" t="s">
        <v>13</v>
      </c>
      <c r="V1426" s="238"/>
      <c r="X1426" s="235" t="s">
        <v>16</v>
      </c>
      <c r="Y1426" s="236"/>
      <c r="Z1426" s="237" t="s">
        <v>17</v>
      </c>
      <c r="AA1426" s="238"/>
      <c r="AB1426" s="4"/>
      <c r="AC1426" s="37" t="s">
        <v>71</v>
      </c>
      <c r="AE1426" s="217" t="s">
        <v>72</v>
      </c>
      <c r="AF1426" s="9"/>
      <c r="AG1426" s="29"/>
      <c r="AH1426" s="29"/>
      <c r="AI1426" s="29"/>
      <c r="AJ1426" s="29"/>
    </row>
    <row r="1427" spans="2:36" ht="18.649999999999999" customHeight="1" thickTop="1" thickBot="1">
      <c r="D1427" s="24">
        <v>0</v>
      </c>
      <c r="E1427" s="28">
        <v>0</v>
      </c>
      <c r="F1427" s="26">
        <v>1</v>
      </c>
      <c r="G1427" s="27">
        <v>0</v>
      </c>
      <c r="I1427" s="24">
        <v>0</v>
      </c>
      <c r="J1427" s="28">
        <f t="shared" ref="J1427" si="4852">IF(0=(1-$J$8*$K$8*$B1424^2),0,-1*(1-$J$8*$K$8*$B1424^2)/($B1424*$K$8))</f>
        <v>-0.2910693641618719</v>
      </c>
      <c r="K1427" s="26">
        <v>1</v>
      </c>
      <c r="L1427" s="27">
        <v>0</v>
      </c>
      <c r="N1427" s="24">
        <f t="shared" ref="N1427" si="4853">D1427*I1424+F1427*I1427-E1427*J1424-G1427*J1427</f>
        <v>0</v>
      </c>
      <c r="O1427" s="28">
        <f t="shared" ref="O1427" si="4854">(D1427*J1424+E1427*I1424+F1427*J1427+G1427*I1427)</f>
        <v>-0.2910693641618719</v>
      </c>
      <c r="P1427" s="26">
        <f t="shared" ref="P1427" si="4855">D1427*K1424+F1427*K1427-E1427*L1424-G1427*L1427</f>
        <v>1</v>
      </c>
      <c r="Q1427" s="27">
        <f t="shared" ref="Q1427" si="4856">(D1427*L1424+E1427*K1424+F1427*L1427+G1427*K1427)</f>
        <v>0</v>
      </c>
      <c r="S1427" s="24">
        <v>0</v>
      </c>
      <c r="T1427" s="28">
        <v>0</v>
      </c>
      <c r="U1427" s="26">
        <v>1</v>
      </c>
      <c r="V1427" s="27">
        <v>0</v>
      </c>
      <c r="X1427" s="24">
        <f t="shared" ref="X1427" si="4857">N1427*S1424+P1427*S1427-O1427*T1424-Q1427*T1427</f>
        <v>0</v>
      </c>
      <c r="Y1427" s="28">
        <f t="shared" ref="Y1427" si="4858">(N1427*T1424+O1427*S1424+P1427*T1427+Q1427*S1427)</f>
        <v>-0.2910693641618719</v>
      </c>
      <c r="Z1427" s="26">
        <f t="shared" ref="Z1427" si="4859">N1427*U1424+P1427*U1427-O1427*V1424-Q1427*V1427</f>
        <v>-0.99910277583705431</v>
      </c>
      <c r="AA1427" s="27">
        <f t="shared" ref="AA1427" si="4860">(N1427*V1424+O1427*U1424+P1427*V1427+Q1427*U1427)</f>
        <v>0</v>
      </c>
      <c r="AB1427" s="8"/>
      <c r="AC1427" s="39">
        <f t="shared" ref="AC1427" si="4861">(180/PI())*ATAN(-1*(($X$8*Y1424+AA1424+$X$8*Y1427+AA1427)/($X$8*X1424+Z1424+$X$8*X1427+Z1427)))</f>
        <v>-8.4606681630065133</v>
      </c>
      <c r="AE1427" s="218">
        <f t="shared" ref="AE1427" si="4862">20*LOG(((($X$8*X1424+Z1424-$X$8*Y1427-Z1427)^2+($X$8*Y1424+AA1424-$X$8*Y1427-AA1427)^2)/(($X$8*X1424+Z1424+$X$8*X1427+Z1427)^2+($X$8*Y1424+AA1424+$X$8*Y1427+AA1427)^2))^0.5)</f>
        <v>-13.909557018950737</v>
      </c>
      <c r="AF1427" s="9"/>
      <c r="AG1427" s="29"/>
      <c r="AH1427" s="29"/>
      <c r="AI1427" s="29"/>
      <c r="AJ1427" s="29"/>
    </row>
    <row r="1428" spans="2:36" ht="18.649999999999999" customHeight="1">
      <c r="AE1428" s="33"/>
    </row>
    <row r="1429" spans="2:36" ht="18.649999999999999" customHeight="1" thickBot="1">
      <c r="E1429" s="21" t="s">
        <v>0</v>
      </c>
      <c r="J1429" s="21" t="s">
        <v>1</v>
      </c>
      <c r="O1429" s="21" t="s">
        <v>2</v>
      </c>
      <c r="T1429" s="21" t="s">
        <v>3</v>
      </c>
      <c r="Y1429" s="21" t="s">
        <v>4</v>
      </c>
    </row>
    <row r="1430" spans="2:36" ht="18.649999999999999" customHeight="1" thickBot="1">
      <c r="B1430" s="20"/>
      <c r="D1430" s="235" t="s">
        <v>6</v>
      </c>
      <c r="E1430" s="236"/>
      <c r="F1430" s="237" t="s">
        <v>7</v>
      </c>
      <c r="G1430" s="238"/>
      <c r="I1430" s="235" t="s">
        <v>8</v>
      </c>
      <c r="J1430" s="236"/>
      <c r="K1430" s="237" t="s">
        <v>9</v>
      </c>
      <c r="L1430" s="238"/>
      <c r="N1430" s="235" t="s">
        <v>10</v>
      </c>
      <c r="O1430" s="236"/>
      <c r="P1430" s="237" t="s">
        <v>11</v>
      </c>
      <c r="Q1430" s="238"/>
      <c r="S1430" s="235" t="s">
        <v>6</v>
      </c>
      <c r="T1430" s="236"/>
      <c r="U1430" s="237" t="s">
        <v>7</v>
      </c>
      <c r="V1430" s="238"/>
      <c r="X1430" s="235" t="s">
        <v>10</v>
      </c>
      <c r="Y1430" s="236"/>
      <c r="Z1430" s="237" t="s">
        <v>11</v>
      </c>
      <c r="AA1430" s="238"/>
      <c r="AB1430" s="4"/>
      <c r="AC1430" s="212" t="s">
        <v>70</v>
      </c>
      <c r="AE1430" s="213" t="s">
        <v>37</v>
      </c>
      <c r="AF1430" s="9"/>
      <c r="AG1430" s="29"/>
      <c r="AH1430" s="29"/>
      <c r="AI1430" s="29"/>
      <c r="AJ1430" s="29"/>
    </row>
    <row r="1431" spans="2:36" ht="18.649999999999999" customHeight="1" thickTop="1" thickBot="1">
      <c r="B1431" s="40">
        <f t="shared" ref="B1431" si="4863">B1424+$E$5</f>
        <v>1.0004999999999891</v>
      </c>
      <c r="D1431" s="24">
        <v>1</v>
      </c>
      <c r="E1431" s="25">
        <v>0</v>
      </c>
      <c r="F1431" s="26">
        <v>0</v>
      </c>
      <c r="G1431" s="27">
        <f t="shared" ref="G1431" si="4864">-1/($E$8*$B1431)</f>
        <v>-6.864699518372757</v>
      </c>
      <c r="I1431" s="24">
        <v>1</v>
      </c>
      <c r="J1431" s="28">
        <v>0</v>
      </c>
      <c r="K1431" s="26">
        <v>0</v>
      </c>
      <c r="L1431" s="27">
        <v>0</v>
      </c>
      <c r="N1431" s="24">
        <f t="shared" ref="N1431" si="4865">D1431*I1431+F1431*I1434-E1431*J1431-G1431*J1434</f>
        <v>-0.99116869005537445</v>
      </c>
      <c r="O1431" s="28">
        <f t="shared" ref="O1431" si="4866">(D1431*J1431+E1431*I1431+F1431*J1434+G1431*I1434)</f>
        <v>0</v>
      </c>
      <c r="P1431" s="26">
        <f t="shared" ref="P1431" si="4867">D1431*K1431+F1431*K1434-E1431*L1431-G1431*L1434</f>
        <v>0</v>
      </c>
      <c r="Q1431" s="27">
        <f t="shared" ref="Q1431" si="4868">(D1431*L1431+E1431*K1431+F1431*L1434+G1431*K1434)</f>
        <v>-6.864699518372757</v>
      </c>
      <c r="S1431" s="24">
        <v>1</v>
      </c>
      <c r="T1431" s="25">
        <v>0</v>
      </c>
      <c r="U1431" s="26">
        <v>0</v>
      </c>
      <c r="V1431" s="27">
        <f t="shared" ref="V1431" si="4869">-1/($T$8*$B1431)</f>
        <v>-6.864699518372757</v>
      </c>
      <c r="X1431" s="24">
        <f t="shared" ref="X1431" si="4870">N1431*S1431+P1431*S1434-O1431*T1431-Q1431*T1434</f>
        <v>-0.99116869005537445</v>
      </c>
      <c r="Y1431" s="28">
        <f t="shared" ref="Y1431" si="4871">(N1431*T1431+O1431*S1431+P1431*T1434+Q1431*S1434)</f>
        <v>0</v>
      </c>
      <c r="Z1431" s="26">
        <f t="shared" ref="Z1431" si="4872">N1431*U1431+P1431*U1434-O1431*V1431-Q1431*V1434</f>
        <v>0</v>
      </c>
      <c r="AA1431" s="27">
        <f t="shared" ref="AA1431" si="4873">(N1431*V1431+O1431*U1431+P1431*V1434+Q1431*U1434)</f>
        <v>-6.062428912347162E-2</v>
      </c>
      <c r="AB1431" s="8"/>
      <c r="AC1431" s="214">
        <f t="shared" ref="AC1431" si="4874">20*LOG((2*$X$8)/(($X$8*X1431+Z1431+$Z$8*X1434+Z1434)^2+($X$8*Y1431+AA1431+$X$8*Y1434+AA1434)^2)^0.5)</f>
        <v>-5.6780718489124485E-2</v>
      </c>
      <c r="AE1431" s="215">
        <f t="shared" ref="AE1431" si="4875">((X1431^2+Y1431^2)/(X1434^2+Y1434^2))^0.5</f>
        <v>3.4171264660956795</v>
      </c>
      <c r="AF1431" s="9"/>
      <c r="AG1431" s="29"/>
      <c r="AH1431" s="29"/>
      <c r="AI1431" s="29"/>
      <c r="AJ1431" s="29"/>
    </row>
    <row r="1432" spans="2:36" ht="18.649999999999999" customHeight="1" thickBot="1">
      <c r="D1432" s="30"/>
      <c r="G1432" s="31"/>
      <c r="I1432" s="30"/>
      <c r="K1432" s="239" t="s">
        <v>15</v>
      </c>
      <c r="L1432" s="240"/>
      <c r="N1432" s="30"/>
      <c r="P1432" s="239" t="s">
        <v>17</v>
      </c>
      <c r="Q1432" s="240"/>
      <c r="S1432" s="30"/>
      <c r="V1432" s="31"/>
      <c r="X1432" s="30"/>
      <c r="AA1432" s="31"/>
      <c r="AE1432" s="216"/>
      <c r="AF1432" s="9"/>
      <c r="AG1432" s="29"/>
      <c r="AH1432" s="29"/>
      <c r="AI1432" s="29"/>
      <c r="AJ1432" s="29"/>
    </row>
    <row r="1433" spans="2:36" ht="18.649999999999999" customHeight="1" thickBot="1">
      <c r="D1433" s="235" t="s">
        <v>12</v>
      </c>
      <c r="E1433" s="236"/>
      <c r="F1433" s="237" t="s">
        <v>13</v>
      </c>
      <c r="G1433" s="238"/>
      <c r="I1433" s="235" t="s">
        <v>14</v>
      </c>
      <c r="J1433" s="236"/>
      <c r="K1433" s="241"/>
      <c r="L1433" s="242"/>
      <c r="N1433" s="235" t="s">
        <v>16</v>
      </c>
      <c r="O1433" s="236"/>
      <c r="P1433" s="241"/>
      <c r="Q1433" s="242"/>
      <c r="S1433" s="235" t="s">
        <v>12</v>
      </c>
      <c r="T1433" s="236"/>
      <c r="U1433" s="237" t="s">
        <v>13</v>
      </c>
      <c r="V1433" s="238"/>
      <c r="X1433" s="235" t="s">
        <v>16</v>
      </c>
      <c r="Y1433" s="236"/>
      <c r="Z1433" s="237" t="s">
        <v>17</v>
      </c>
      <c r="AA1433" s="238"/>
      <c r="AB1433" s="4"/>
      <c r="AC1433" s="37" t="s">
        <v>71</v>
      </c>
      <c r="AE1433" s="217" t="s">
        <v>72</v>
      </c>
      <c r="AF1433" s="9"/>
      <c r="AG1433" s="29"/>
      <c r="AH1433" s="29"/>
      <c r="AI1433" s="29"/>
      <c r="AJ1433" s="29"/>
    </row>
    <row r="1434" spans="2:36" ht="18.649999999999999" customHeight="1" thickTop="1" thickBot="1">
      <c r="D1434" s="24">
        <v>0</v>
      </c>
      <c r="E1434" s="28">
        <v>0</v>
      </c>
      <c r="F1434" s="26">
        <v>1</v>
      </c>
      <c r="G1434" s="27">
        <v>0</v>
      </c>
      <c r="I1434" s="24">
        <v>0</v>
      </c>
      <c r="J1434" s="28">
        <f t="shared" ref="J1434" si="4876">IF(0=(1-$J$8*$K$8*$B1431^2),0,-1*(1-$J$8*$K$8*$B1431^2)/($B1431*$K$8))</f>
        <v>-0.29005911835269538</v>
      </c>
      <c r="K1434" s="26">
        <v>1</v>
      </c>
      <c r="L1434" s="27">
        <v>0</v>
      </c>
      <c r="N1434" s="24">
        <f t="shared" ref="N1434" si="4877">D1434*I1431+F1434*I1434-E1434*J1431-G1434*J1434</f>
        <v>0</v>
      </c>
      <c r="O1434" s="28">
        <f t="shared" ref="O1434" si="4878">(D1434*J1431+E1434*I1431+F1434*J1434+G1434*I1434)</f>
        <v>-0.29005911835269538</v>
      </c>
      <c r="P1434" s="26">
        <f t="shared" ref="P1434" si="4879">D1434*K1431+F1434*K1434-E1434*L1431-G1434*L1434</f>
        <v>1</v>
      </c>
      <c r="Q1434" s="27">
        <f t="shared" ref="Q1434" si="4880">(D1434*L1431+E1434*K1431+F1434*L1434+G1434*K1434)</f>
        <v>0</v>
      </c>
      <c r="S1434" s="24">
        <v>0</v>
      </c>
      <c r="T1434" s="28">
        <v>0</v>
      </c>
      <c r="U1434" s="26">
        <v>1</v>
      </c>
      <c r="V1434" s="27">
        <v>0</v>
      </c>
      <c r="X1434" s="24">
        <f t="shared" ref="X1434" si="4881">N1434*S1431+P1434*S1434-O1434*T1431-Q1434*T1434</f>
        <v>0</v>
      </c>
      <c r="Y1434" s="28">
        <f t="shared" ref="Y1434" si="4882">(N1434*T1431+O1434*S1431+P1434*T1434+Q1434*S1434)</f>
        <v>-0.29005911835269538</v>
      </c>
      <c r="Z1434" s="26">
        <f t="shared" ref="Z1434" si="4883">N1434*U1431+P1434*U1434-O1434*V1431-Q1434*V1434</f>
        <v>-0.99116869005537445</v>
      </c>
      <c r="AA1434" s="27">
        <f t="shared" ref="AA1434" si="4884">(N1434*V1431+O1434*U1431+P1434*V1434+Q1434*U1434)</f>
        <v>0</v>
      </c>
      <c r="AB1434" s="8"/>
      <c r="AC1434" s="39">
        <f t="shared" ref="AC1434" si="4885">(180/PI())*ATAN(-1*(($X$8*Y1431+AA1431+$X$8*Y1434+AA1434)/($X$8*X1431+Z1431+$X$8*X1434+Z1434)))</f>
        <v>-10.032060575197605</v>
      </c>
      <c r="AE1434" s="218">
        <f t="shared" ref="AE1434" si="4886">20*LOG(((($X$8*X1431+Z1431-$X$8*Y1434-Z1434)^2+($X$8*Y1431+AA1431-$X$8*Y1434-AA1434)^2)/(($X$8*X1431+Z1431+$X$8*X1434+Z1434)^2+($X$8*Y1431+AA1431+$X$8*Y1434+AA1434)^2))^0.5)</f>
        <v>-14.717325050352963</v>
      </c>
      <c r="AF1434" s="9"/>
      <c r="AG1434" s="29"/>
      <c r="AH1434" s="29"/>
      <c r="AI1434" s="29"/>
      <c r="AJ1434" s="29"/>
    </row>
    <row r="1435" spans="2:36" ht="18.649999999999999" customHeight="1">
      <c r="AE1435" s="33"/>
    </row>
    <row r="1436" spans="2:36" ht="18.649999999999999" customHeight="1" thickBot="1">
      <c r="E1436" s="21" t="s">
        <v>0</v>
      </c>
      <c r="J1436" s="21" t="s">
        <v>1</v>
      </c>
      <c r="O1436" s="21" t="s">
        <v>2</v>
      </c>
      <c r="T1436" s="21" t="s">
        <v>3</v>
      </c>
      <c r="Y1436" s="21" t="s">
        <v>4</v>
      </c>
    </row>
    <row r="1437" spans="2:36" ht="18.649999999999999" customHeight="1" thickBot="1">
      <c r="B1437" s="20"/>
      <c r="D1437" s="235" t="s">
        <v>6</v>
      </c>
      <c r="E1437" s="236"/>
      <c r="F1437" s="237" t="s">
        <v>7</v>
      </c>
      <c r="G1437" s="238"/>
      <c r="I1437" s="235" t="s">
        <v>8</v>
      </c>
      <c r="J1437" s="236"/>
      <c r="K1437" s="237" t="s">
        <v>9</v>
      </c>
      <c r="L1437" s="238"/>
      <c r="N1437" s="235" t="s">
        <v>10</v>
      </c>
      <c r="O1437" s="236"/>
      <c r="P1437" s="237" t="s">
        <v>11</v>
      </c>
      <c r="Q1437" s="238"/>
      <c r="S1437" s="235" t="s">
        <v>6</v>
      </c>
      <c r="T1437" s="236"/>
      <c r="U1437" s="237" t="s">
        <v>7</v>
      </c>
      <c r="V1437" s="238"/>
      <c r="X1437" s="235" t="s">
        <v>10</v>
      </c>
      <c r="Y1437" s="236"/>
      <c r="Z1437" s="237" t="s">
        <v>11</v>
      </c>
      <c r="AA1437" s="238"/>
      <c r="AB1437" s="4"/>
      <c r="AC1437" s="212" t="s">
        <v>70</v>
      </c>
      <c r="AE1437" s="213" t="s">
        <v>37</v>
      </c>
      <c r="AF1437" s="9"/>
      <c r="AG1437" s="29"/>
      <c r="AH1437" s="29"/>
      <c r="AI1437" s="29"/>
      <c r="AJ1437" s="29"/>
    </row>
    <row r="1438" spans="2:36" ht="18.649999999999999" customHeight="1" thickTop="1" thickBot="1">
      <c r="B1438" s="40">
        <f t="shared" ref="B1438" si="4887">B1431+$E$5</f>
        <v>1.000999999999989</v>
      </c>
      <c r="D1438" s="24">
        <v>1</v>
      </c>
      <c r="E1438" s="25">
        <v>0</v>
      </c>
      <c r="F1438" s="26">
        <v>0</v>
      </c>
      <c r="G1438" s="27">
        <f t="shared" ref="G1438" si="4888">-1/($E$8*$B1438)</f>
        <v>-6.8612705975344079</v>
      </c>
      <c r="I1438" s="24">
        <v>1</v>
      </c>
      <c r="J1438" s="28">
        <v>0</v>
      </c>
      <c r="K1438" s="26">
        <v>0</v>
      </c>
      <c r="L1438" s="27">
        <v>0</v>
      </c>
      <c r="N1438" s="24">
        <f t="shared" ref="N1438" si="4889">D1438*I1438+F1438*I1441-E1438*J1438-G1438*J1441</f>
        <v>-0.9832464905435423</v>
      </c>
      <c r="O1438" s="28">
        <f t="shared" ref="O1438" si="4890">(D1438*J1438+E1438*I1438+F1438*J1441+G1438*I1441)</f>
        <v>0</v>
      </c>
      <c r="P1438" s="26">
        <f t="shared" ref="P1438" si="4891">D1438*K1438+F1438*K1441-E1438*L1438-G1438*L1441</f>
        <v>0</v>
      </c>
      <c r="Q1438" s="27">
        <f t="shared" ref="Q1438" si="4892">(D1438*L1438+E1438*K1438+F1438*L1441+G1438*K1441)</f>
        <v>-6.8612705975344079</v>
      </c>
      <c r="S1438" s="24">
        <v>1</v>
      </c>
      <c r="T1438" s="25">
        <v>0</v>
      </c>
      <c r="U1438" s="26">
        <v>0</v>
      </c>
      <c r="V1438" s="27">
        <f t="shared" ref="V1438" si="4893">-1/($T$8*$B1438)</f>
        <v>-6.8612705975344079</v>
      </c>
      <c r="X1438" s="24">
        <f t="shared" ref="X1438" si="4894">N1438*S1438+P1438*S1441-O1438*T1438-Q1438*T1441</f>
        <v>-0.9832464905435423</v>
      </c>
      <c r="Y1438" s="28">
        <f t="shared" ref="Y1438" si="4895">(N1438*T1438+O1438*S1438+P1438*T1441+Q1438*S1441)</f>
        <v>0</v>
      </c>
      <c r="Z1438" s="26">
        <f t="shared" ref="Z1438" si="4896">N1438*U1438+P1438*U1441-O1438*V1438-Q1438*V1441</f>
        <v>0</v>
      </c>
      <c r="AA1438" s="27">
        <f t="shared" ref="AA1438" si="4897">(N1438*V1438+O1438*U1438+P1438*V1441+Q1438*U1441)</f>
        <v>-0.11495036183910834</v>
      </c>
      <c r="AB1438" s="8"/>
      <c r="AC1438" s="214">
        <f t="shared" ref="AC1438" si="4898">20*LOG((2*$X$8)/(($X$8*X1438+Z1438+$Z$8*X1441+Z1441)^2+($X$8*Y1438+AA1438+$X$8*Y1441+AA1441)^2)^0.5)</f>
        <v>-3.2785138555542132E-2</v>
      </c>
      <c r="AE1438" s="215">
        <f t="shared" ref="AE1438" si="4899">((X1438^2+Y1438^2)/(X1441^2+Y1441^2))^0.5</f>
        <v>3.4016549470088089</v>
      </c>
      <c r="AF1438" s="9"/>
      <c r="AG1438" s="29"/>
      <c r="AH1438" s="29"/>
      <c r="AI1438" s="29"/>
      <c r="AJ1438" s="29"/>
    </row>
    <row r="1439" spans="2:36" ht="18.649999999999999" customHeight="1" thickBot="1">
      <c r="D1439" s="30"/>
      <c r="G1439" s="31"/>
      <c r="I1439" s="30"/>
      <c r="K1439" s="239" t="s">
        <v>15</v>
      </c>
      <c r="L1439" s="240"/>
      <c r="N1439" s="30"/>
      <c r="P1439" s="239" t="s">
        <v>17</v>
      </c>
      <c r="Q1439" s="240"/>
      <c r="S1439" s="30"/>
      <c r="V1439" s="31"/>
      <c r="X1439" s="30"/>
      <c r="AA1439" s="31"/>
      <c r="AE1439" s="216"/>
      <c r="AF1439" s="9"/>
      <c r="AG1439" s="29"/>
      <c r="AH1439" s="29"/>
      <c r="AI1439" s="29"/>
      <c r="AJ1439" s="29"/>
    </row>
    <row r="1440" spans="2:36" ht="18.649999999999999" customHeight="1" thickBot="1">
      <c r="D1440" s="235" t="s">
        <v>12</v>
      </c>
      <c r="E1440" s="236"/>
      <c r="F1440" s="237" t="s">
        <v>13</v>
      </c>
      <c r="G1440" s="238"/>
      <c r="I1440" s="235" t="s">
        <v>14</v>
      </c>
      <c r="J1440" s="236"/>
      <c r="K1440" s="241"/>
      <c r="L1440" s="242"/>
      <c r="N1440" s="235" t="s">
        <v>16</v>
      </c>
      <c r="O1440" s="236"/>
      <c r="P1440" s="241"/>
      <c r="Q1440" s="242"/>
      <c r="S1440" s="235" t="s">
        <v>12</v>
      </c>
      <c r="T1440" s="236"/>
      <c r="U1440" s="237" t="s">
        <v>13</v>
      </c>
      <c r="V1440" s="238"/>
      <c r="X1440" s="235" t="s">
        <v>16</v>
      </c>
      <c r="Y1440" s="236"/>
      <c r="Z1440" s="237" t="s">
        <v>17</v>
      </c>
      <c r="AA1440" s="238"/>
      <c r="AB1440" s="4"/>
      <c r="AC1440" s="37" t="s">
        <v>71</v>
      </c>
      <c r="AE1440" s="217" t="s">
        <v>72</v>
      </c>
      <c r="AF1440" s="9"/>
      <c r="AG1440" s="29"/>
      <c r="AH1440" s="29"/>
      <c r="AI1440" s="29"/>
      <c r="AJ1440" s="29"/>
    </row>
    <row r="1441" spans="2:36" ht="18.649999999999999" customHeight="1" thickTop="1" thickBot="1">
      <c r="D1441" s="24">
        <v>0</v>
      </c>
      <c r="E1441" s="28">
        <v>0</v>
      </c>
      <c r="F1441" s="26">
        <v>1</v>
      </c>
      <c r="G1441" s="27">
        <v>0</v>
      </c>
      <c r="I1441" s="24">
        <v>0</v>
      </c>
      <c r="J1441" s="28">
        <f t="shared" ref="J1441" si="4900">IF(0=(1-$J$8*$K$8*$B1438^2),0,-1*(1-$J$8*$K$8*$B1438^2)/($B1438*$K$8))</f>
        <v>-0.28904944971215979</v>
      </c>
      <c r="K1441" s="26">
        <v>1</v>
      </c>
      <c r="L1441" s="27">
        <v>0</v>
      </c>
      <c r="N1441" s="24">
        <f t="shared" ref="N1441" si="4901">D1441*I1438+F1441*I1441-E1441*J1438-G1441*J1441</f>
        <v>0</v>
      </c>
      <c r="O1441" s="28">
        <f t="shared" ref="O1441" si="4902">(D1441*J1438+E1441*I1438+F1441*J1441+G1441*I1441)</f>
        <v>-0.28904944971215979</v>
      </c>
      <c r="P1441" s="26">
        <f t="shared" ref="P1441" si="4903">D1441*K1438+F1441*K1441-E1441*L1438-G1441*L1441</f>
        <v>1</v>
      </c>
      <c r="Q1441" s="27">
        <f t="shared" ref="Q1441" si="4904">(D1441*L1438+E1441*K1438+F1441*L1441+G1441*K1441)</f>
        <v>0</v>
      </c>
      <c r="S1441" s="24">
        <v>0</v>
      </c>
      <c r="T1441" s="28">
        <v>0</v>
      </c>
      <c r="U1441" s="26">
        <v>1</v>
      </c>
      <c r="V1441" s="27">
        <v>0</v>
      </c>
      <c r="X1441" s="24">
        <f t="shared" ref="X1441" si="4905">N1441*S1438+P1441*S1441-O1441*T1438-Q1441*T1441</f>
        <v>0</v>
      </c>
      <c r="Y1441" s="28">
        <f t="shared" ref="Y1441" si="4906">(N1441*T1438+O1441*S1438+P1441*T1441+Q1441*S1441)</f>
        <v>-0.28904944971215979</v>
      </c>
      <c r="Z1441" s="26">
        <f t="shared" ref="Z1441" si="4907">N1441*U1438+P1441*U1441-O1441*V1438-Q1441*V1441</f>
        <v>-0.9832464905435423</v>
      </c>
      <c r="AA1441" s="27">
        <f t="shared" ref="AA1441" si="4908">(N1441*V1438+O1441*U1438+P1441*V1441+Q1441*U1441)</f>
        <v>0</v>
      </c>
      <c r="AB1441" s="8"/>
      <c r="AC1441" s="39">
        <f t="shared" ref="AC1441" si="4909">(180/PI())*ATAN(-1*(($X$8*Y1438+AA1438+$X$8*Y1441+AA1441)/($X$8*X1438+Z1438+$X$8*X1441+Z1441)))</f>
        <v>-11.609415209219259</v>
      </c>
      <c r="AE1441" s="218">
        <f t="shared" ref="AE1441" si="4910">20*LOG(((($X$8*X1438+Z1438-$X$8*Y1441-Z1441)^2+($X$8*Y1438+AA1438-$X$8*Y1441-AA1441)^2)/(($X$8*X1438+Z1438+$X$8*X1441+Z1441)^2+($X$8*Y1438+AA1438+$X$8*Y1441+AA1441)^2))^0.5)</f>
        <v>-15.489670328582335</v>
      </c>
      <c r="AF1441" s="9"/>
      <c r="AG1441" s="29"/>
      <c r="AH1441" s="29"/>
      <c r="AI1441" s="29"/>
      <c r="AJ1441" s="29"/>
    </row>
    <row r="1442" spans="2:36" ht="18.649999999999999" customHeight="1">
      <c r="AE1442" s="33"/>
    </row>
    <row r="1443" spans="2:36" ht="18.649999999999999" customHeight="1" thickBot="1">
      <c r="E1443" s="21" t="s">
        <v>0</v>
      </c>
      <c r="J1443" s="21" t="s">
        <v>1</v>
      </c>
      <c r="O1443" s="21" t="s">
        <v>2</v>
      </c>
      <c r="T1443" s="21" t="s">
        <v>3</v>
      </c>
      <c r="Y1443" s="21" t="s">
        <v>4</v>
      </c>
    </row>
    <row r="1444" spans="2:36" ht="18.649999999999999" customHeight="1" thickBot="1">
      <c r="B1444" s="20"/>
      <c r="D1444" s="235" t="s">
        <v>6</v>
      </c>
      <c r="E1444" s="236"/>
      <c r="F1444" s="237" t="s">
        <v>7</v>
      </c>
      <c r="G1444" s="238"/>
      <c r="I1444" s="235" t="s">
        <v>8</v>
      </c>
      <c r="J1444" s="236"/>
      <c r="K1444" s="237" t="s">
        <v>9</v>
      </c>
      <c r="L1444" s="238"/>
      <c r="N1444" s="235" t="s">
        <v>10</v>
      </c>
      <c r="O1444" s="236"/>
      <c r="P1444" s="237" t="s">
        <v>11</v>
      </c>
      <c r="Q1444" s="238"/>
      <c r="S1444" s="235" t="s">
        <v>6</v>
      </c>
      <c r="T1444" s="236"/>
      <c r="U1444" s="237" t="s">
        <v>7</v>
      </c>
      <c r="V1444" s="238"/>
      <c r="X1444" s="235" t="s">
        <v>10</v>
      </c>
      <c r="Y1444" s="236"/>
      <c r="Z1444" s="237" t="s">
        <v>11</v>
      </c>
      <c r="AA1444" s="238"/>
      <c r="AB1444" s="4"/>
      <c r="AC1444" s="212" t="s">
        <v>70</v>
      </c>
      <c r="AE1444" s="213" t="s">
        <v>37</v>
      </c>
      <c r="AF1444" s="9"/>
      <c r="AG1444" s="29"/>
      <c r="AH1444" s="29"/>
      <c r="AI1444" s="29"/>
      <c r="AJ1444" s="29"/>
    </row>
    <row r="1445" spans="2:36" ht="18.649999999999999" customHeight="1" thickTop="1" thickBot="1">
      <c r="B1445" s="40">
        <f t="shared" ref="B1445" si="4911">B1438+$E$5</f>
        <v>1.001499999999989</v>
      </c>
      <c r="D1445" s="24">
        <v>1</v>
      </c>
      <c r="E1445" s="25">
        <v>0</v>
      </c>
      <c r="F1445" s="26">
        <v>0</v>
      </c>
      <c r="G1445" s="27">
        <f t="shared" ref="G1445" si="4912">-1/($E$8*$B1445)</f>
        <v>-6.8578451004812218</v>
      </c>
      <c r="I1445" s="24">
        <v>1</v>
      </c>
      <c r="J1445" s="28">
        <v>0</v>
      </c>
      <c r="K1445" s="26">
        <v>0</v>
      </c>
      <c r="L1445" s="27">
        <v>0</v>
      </c>
      <c r="N1445" s="24">
        <f t="shared" ref="N1445" si="4913">D1445*I1445+F1445*I1448-E1445*J1445-G1445*J1448</f>
        <v>-0.97533615357054781</v>
      </c>
      <c r="O1445" s="28">
        <f t="shared" ref="O1445" si="4914">(D1445*J1445+E1445*I1445+F1445*J1448+G1445*I1448)</f>
        <v>0</v>
      </c>
      <c r="P1445" s="26">
        <f t="shared" ref="P1445" si="4915">D1445*K1445+F1445*K1448-E1445*L1445-G1445*L1448</f>
        <v>0</v>
      </c>
      <c r="Q1445" s="27">
        <f t="shared" ref="Q1445" si="4916">(D1445*L1445+E1445*K1445+F1445*L1448+G1445*K1448)</f>
        <v>-6.8578451004812218</v>
      </c>
      <c r="S1445" s="24">
        <v>1</v>
      </c>
      <c r="T1445" s="25">
        <v>0</v>
      </c>
      <c r="U1445" s="26">
        <v>0</v>
      </c>
      <c r="V1445" s="27">
        <f t="shared" ref="V1445" si="4917">-1/($T$8*$B1445)</f>
        <v>-6.8578451004812218</v>
      </c>
      <c r="X1445" s="24">
        <f t="shared" ref="X1445" si="4918">N1445*S1445+P1445*S1448-O1445*T1445-Q1445*T1448</f>
        <v>-0.97533615357054781</v>
      </c>
      <c r="Y1445" s="28">
        <f t="shared" ref="Y1445" si="4919">(N1445*T1445+O1445*S1445+P1445*T1448+Q1445*S1448)</f>
        <v>0</v>
      </c>
      <c r="Z1445" s="26">
        <f t="shared" ref="Z1445" si="4920">N1445*U1445+P1445*U1448-O1445*V1445-Q1445*V1448</f>
        <v>0</v>
      </c>
      <c r="AA1445" s="27">
        <f t="shared" ref="AA1445" si="4921">(N1445*V1445+O1445*U1445+P1445*V1448+Q1445*U1448)</f>
        <v>-0.16914083839523997</v>
      </c>
      <c r="AB1445" s="8"/>
      <c r="AC1445" s="214">
        <f t="shared" ref="AC1445" si="4922">20*LOG((2*$X$8)/(($X$8*X1445+Z1445+$Z$8*X1448+Z1448)^2+($X$8*Y1445+AA1445+$X$8*Y1448+AA1448)^2)^0.5)</f>
        <v>-1.5322096216660343E-2</v>
      </c>
      <c r="AE1445" s="215">
        <f t="shared" ref="AE1445" si="4923">((X1445^2+Y1445^2)/(X1448^2+Y1448^2))^0.5</f>
        <v>3.3861093718128514</v>
      </c>
      <c r="AF1445" s="9"/>
      <c r="AG1445" s="29"/>
      <c r="AH1445" s="29"/>
      <c r="AI1445" s="29"/>
      <c r="AJ1445" s="29"/>
    </row>
    <row r="1446" spans="2:36" ht="18.649999999999999" customHeight="1" thickBot="1">
      <c r="D1446" s="30"/>
      <c r="G1446" s="31"/>
      <c r="I1446" s="30"/>
      <c r="K1446" s="239" t="s">
        <v>15</v>
      </c>
      <c r="L1446" s="240"/>
      <c r="N1446" s="30"/>
      <c r="P1446" s="239" t="s">
        <v>17</v>
      </c>
      <c r="Q1446" s="240"/>
      <c r="S1446" s="30"/>
      <c r="V1446" s="31"/>
      <c r="X1446" s="30"/>
      <c r="AA1446" s="31"/>
      <c r="AE1446" s="216"/>
      <c r="AF1446" s="9"/>
      <c r="AG1446" s="29"/>
      <c r="AH1446" s="29"/>
      <c r="AI1446" s="29"/>
      <c r="AJ1446" s="29"/>
    </row>
    <row r="1447" spans="2:36" ht="18.649999999999999" customHeight="1" thickBot="1">
      <c r="D1447" s="235" t="s">
        <v>12</v>
      </c>
      <c r="E1447" s="236"/>
      <c r="F1447" s="237" t="s">
        <v>13</v>
      </c>
      <c r="G1447" s="238"/>
      <c r="I1447" s="235" t="s">
        <v>14</v>
      </c>
      <c r="J1447" s="236"/>
      <c r="K1447" s="241"/>
      <c r="L1447" s="242"/>
      <c r="N1447" s="235" t="s">
        <v>16</v>
      </c>
      <c r="O1447" s="236"/>
      <c r="P1447" s="241"/>
      <c r="Q1447" s="242"/>
      <c r="S1447" s="235" t="s">
        <v>12</v>
      </c>
      <c r="T1447" s="236"/>
      <c r="U1447" s="237" t="s">
        <v>13</v>
      </c>
      <c r="V1447" s="238"/>
      <c r="X1447" s="235" t="s">
        <v>16</v>
      </c>
      <c r="Y1447" s="236"/>
      <c r="Z1447" s="237" t="s">
        <v>17</v>
      </c>
      <c r="AA1447" s="238"/>
      <c r="AB1447" s="4"/>
      <c r="AC1447" s="37" t="s">
        <v>71</v>
      </c>
      <c r="AE1447" s="217" t="s">
        <v>72</v>
      </c>
      <c r="AF1447" s="9"/>
      <c r="AG1447" s="29"/>
      <c r="AH1447" s="29"/>
      <c r="AI1447" s="29"/>
      <c r="AJ1447" s="29"/>
    </row>
    <row r="1448" spans="2:36" ht="18.649999999999999" customHeight="1" thickTop="1" thickBot="1">
      <c r="D1448" s="24">
        <v>0</v>
      </c>
      <c r="E1448" s="28">
        <v>0</v>
      </c>
      <c r="F1448" s="26">
        <v>1</v>
      </c>
      <c r="G1448" s="27">
        <v>0</v>
      </c>
      <c r="I1448" s="24">
        <v>0</v>
      </c>
      <c r="J1448" s="28">
        <f t="shared" ref="J1448" si="4924">IF(0=(1-$J$8*$K$8*$B1445^2),0,-1*(1-$J$8*$K$8*$B1445^2)/($B1445*$K$8))</f>
        <v>-0.28804035737580841</v>
      </c>
      <c r="K1448" s="26">
        <v>1</v>
      </c>
      <c r="L1448" s="27">
        <v>0</v>
      </c>
      <c r="N1448" s="24">
        <f t="shared" ref="N1448" si="4925">D1448*I1445+F1448*I1448-E1448*J1445-G1448*J1448</f>
        <v>0</v>
      </c>
      <c r="O1448" s="28">
        <f t="shared" ref="O1448" si="4926">(D1448*J1445+E1448*I1445+F1448*J1448+G1448*I1448)</f>
        <v>-0.28804035737580841</v>
      </c>
      <c r="P1448" s="26">
        <f t="shared" ref="P1448" si="4927">D1448*K1445+F1448*K1448-E1448*L1445-G1448*L1448</f>
        <v>1</v>
      </c>
      <c r="Q1448" s="27">
        <f t="shared" ref="Q1448" si="4928">(D1448*L1445+E1448*K1445+F1448*L1448+G1448*K1448)</f>
        <v>0</v>
      </c>
      <c r="S1448" s="24">
        <v>0</v>
      </c>
      <c r="T1448" s="28">
        <v>0</v>
      </c>
      <c r="U1448" s="26">
        <v>1</v>
      </c>
      <c r="V1448" s="27">
        <v>0</v>
      </c>
      <c r="X1448" s="24">
        <f t="shared" ref="X1448" si="4929">N1448*S1445+P1448*S1448-O1448*T1445-Q1448*T1448</f>
        <v>0</v>
      </c>
      <c r="Y1448" s="28">
        <f t="shared" ref="Y1448" si="4930">(N1448*T1445+O1448*S1445+P1448*T1448+Q1448*S1448)</f>
        <v>-0.28804035737580841</v>
      </c>
      <c r="Z1448" s="26">
        <f t="shared" ref="Z1448" si="4931">N1448*U1445+P1448*U1448-O1448*V1445-Q1448*V1448</f>
        <v>-0.97533615357054781</v>
      </c>
      <c r="AA1448" s="27">
        <f t="shared" ref="AA1448" si="4932">(N1448*V1445+O1448*U1445+P1448*V1448+Q1448*U1448)</f>
        <v>0</v>
      </c>
      <c r="AB1448" s="8"/>
      <c r="AC1448" s="39">
        <f t="shared" ref="AC1448" si="4933">(180/PI())*ATAN(-1*(($X$8*Y1445+AA1445+$X$8*Y1448+AA1448)/($X$8*X1445+Z1445+$X$8*X1448+Z1448)))</f>
        <v>-13.190398376307529</v>
      </c>
      <c r="AE1448" s="218">
        <f t="shared" ref="AE1448" si="4934">20*LOG(((($X$8*X1445+Z1445-$X$8*Y1448-Z1448)^2+($X$8*Y1445+AA1445-$X$8*Y1448-AA1448)^2)/(($X$8*X1445+Z1445+$X$8*X1448+Z1448)^2+($X$8*Y1445+AA1445+$X$8*Y1448+AA1448)^2))^0.5)</f>
        <v>-16.163535463426353</v>
      </c>
      <c r="AF1448" s="9"/>
      <c r="AG1448" s="29"/>
      <c r="AH1448" s="29"/>
      <c r="AI1448" s="29"/>
      <c r="AJ1448" s="29"/>
    </row>
    <row r="1449" spans="2:36" ht="18.649999999999999" customHeight="1">
      <c r="AE1449" s="33"/>
    </row>
    <row r="1450" spans="2:36" ht="18.649999999999999" customHeight="1" thickBot="1">
      <c r="E1450" s="21" t="s">
        <v>0</v>
      </c>
      <c r="J1450" s="21" t="s">
        <v>1</v>
      </c>
      <c r="O1450" s="21" t="s">
        <v>2</v>
      </c>
      <c r="T1450" s="21" t="s">
        <v>3</v>
      </c>
      <c r="Y1450" s="21" t="s">
        <v>4</v>
      </c>
    </row>
    <row r="1451" spans="2:36" ht="18.649999999999999" customHeight="1" thickBot="1">
      <c r="B1451" s="20"/>
      <c r="D1451" s="235" t="s">
        <v>6</v>
      </c>
      <c r="E1451" s="236"/>
      <c r="F1451" s="237" t="s">
        <v>7</v>
      </c>
      <c r="G1451" s="238"/>
      <c r="I1451" s="235" t="s">
        <v>8</v>
      </c>
      <c r="J1451" s="236"/>
      <c r="K1451" s="237" t="s">
        <v>9</v>
      </c>
      <c r="L1451" s="238"/>
      <c r="N1451" s="235" t="s">
        <v>10</v>
      </c>
      <c r="O1451" s="236"/>
      <c r="P1451" s="237" t="s">
        <v>11</v>
      </c>
      <c r="Q1451" s="238"/>
      <c r="S1451" s="235" t="s">
        <v>6</v>
      </c>
      <c r="T1451" s="236"/>
      <c r="U1451" s="237" t="s">
        <v>7</v>
      </c>
      <c r="V1451" s="238"/>
      <c r="X1451" s="235" t="s">
        <v>10</v>
      </c>
      <c r="Y1451" s="236"/>
      <c r="Z1451" s="237" t="s">
        <v>11</v>
      </c>
      <c r="AA1451" s="238"/>
      <c r="AB1451" s="4"/>
      <c r="AC1451" s="212" t="s">
        <v>70</v>
      </c>
      <c r="AE1451" s="213" t="s">
        <v>37</v>
      </c>
      <c r="AF1451" s="9"/>
      <c r="AG1451" s="29"/>
      <c r="AH1451" s="29"/>
      <c r="AI1451" s="29"/>
      <c r="AJ1451" s="29"/>
    </row>
    <row r="1452" spans="2:36" ht="18.649999999999999" customHeight="1" thickTop="1" thickBot="1">
      <c r="B1452" s="40">
        <f t="shared" ref="B1452" si="4935">B1445+$E$5</f>
        <v>1.0019999999999889</v>
      </c>
      <c r="D1452" s="24">
        <v>1</v>
      </c>
      <c r="E1452" s="25">
        <v>0</v>
      </c>
      <c r="F1452" s="26">
        <v>0</v>
      </c>
      <c r="G1452" s="27">
        <f t="shared" ref="G1452" si="4936">-1/($E$8*$B1452)</f>
        <v>-6.8544230220877687</v>
      </c>
      <c r="I1452" s="24">
        <v>1</v>
      </c>
      <c r="J1452" s="28">
        <v>0</v>
      </c>
      <c r="K1452" s="26">
        <v>0</v>
      </c>
      <c r="L1452" s="27">
        <v>0</v>
      </c>
      <c r="N1452" s="24">
        <f t="shared" ref="N1452" si="4937">D1452*I1452+F1452*I1455-E1452*J1452-G1452*J1455</f>
        <v>-0.96743765546457627</v>
      </c>
      <c r="O1452" s="28">
        <f t="shared" ref="O1452" si="4938">(D1452*J1452+E1452*I1452+F1452*J1455+G1452*I1455)</f>
        <v>0</v>
      </c>
      <c r="P1452" s="26">
        <f t="shared" ref="P1452" si="4939">D1452*K1452+F1452*K1455-E1452*L1452-G1452*L1455</f>
        <v>0</v>
      </c>
      <c r="Q1452" s="27">
        <f t="shared" ref="Q1452" si="4940">(D1452*L1452+E1452*K1452+F1452*L1455+G1452*K1455)</f>
        <v>-6.8544230220877687</v>
      </c>
      <c r="S1452" s="24">
        <v>1</v>
      </c>
      <c r="T1452" s="25">
        <v>0</v>
      </c>
      <c r="U1452" s="26">
        <v>0</v>
      </c>
      <c r="V1452" s="27">
        <f t="shared" ref="V1452" si="4941">-1/($T$8*$B1452)</f>
        <v>-6.8544230220877687</v>
      </c>
      <c r="X1452" s="24">
        <f t="shared" ref="X1452" si="4942">N1452*S1452+P1452*S1455-O1452*T1452-Q1452*T1455</f>
        <v>-0.96743765546457627</v>
      </c>
      <c r="Y1452" s="28">
        <f t="shared" ref="Y1452" si="4943">(N1452*T1452+O1452*S1452+P1452*T1455+Q1452*S1455)</f>
        <v>0</v>
      </c>
      <c r="Z1452" s="26">
        <f t="shared" ref="Z1452" si="4944">N1452*U1452+P1452*U1455-O1452*V1452-Q1452*V1455</f>
        <v>0</v>
      </c>
      <c r="AA1452" s="27">
        <f t="shared" ref="AA1452" si="4945">(N1452*V1452+O1452*U1452+P1452*V1455+Q1452*U1455)</f>
        <v>-0.22319608403676217</v>
      </c>
      <c r="AB1452" s="8"/>
      <c r="AC1452" s="214">
        <f t="shared" ref="AC1452" si="4946">20*LOG((2*$X$8)/(($X$8*X1452+Z1452+$Z$8*X1455+Z1455)^2+($X$8*Y1452+AA1452+$X$8*Y1455+AA1455)^2)^0.5)</f>
        <v>-4.4221270202644625E-3</v>
      </c>
      <c r="AE1452" s="215">
        <f t="shared" ref="AE1452" si="4947">((X1452^2+Y1452^2)/(X1455^2+Y1455^2))^0.5</f>
        <v>3.3704889807474774</v>
      </c>
      <c r="AF1452" s="9"/>
      <c r="AG1452" s="29"/>
      <c r="AH1452" s="29"/>
      <c r="AI1452" s="29"/>
      <c r="AJ1452" s="29"/>
    </row>
    <row r="1453" spans="2:36" ht="18.649999999999999" customHeight="1" thickBot="1">
      <c r="D1453" s="30"/>
      <c r="G1453" s="31"/>
      <c r="I1453" s="30"/>
      <c r="K1453" s="239" t="s">
        <v>15</v>
      </c>
      <c r="L1453" s="240"/>
      <c r="N1453" s="30"/>
      <c r="P1453" s="239" t="s">
        <v>17</v>
      </c>
      <c r="Q1453" s="240"/>
      <c r="S1453" s="30"/>
      <c r="V1453" s="31"/>
      <c r="X1453" s="30"/>
      <c r="AA1453" s="31"/>
      <c r="AE1453" s="216"/>
      <c r="AF1453" s="9"/>
      <c r="AG1453" s="29"/>
      <c r="AH1453" s="29"/>
      <c r="AI1453" s="29"/>
      <c r="AJ1453" s="29"/>
    </row>
    <row r="1454" spans="2:36" ht="18.649999999999999" customHeight="1" thickBot="1">
      <c r="D1454" s="235" t="s">
        <v>12</v>
      </c>
      <c r="E1454" s="236"/>
      <c r="F1454" s="237" t="s">
        <v>13</v>
      </c>
      <c r="G1454" s="238"/>
      <c r="I1454" s="235" t="s">
        <v>14</v>
      </c>
      <c r="J1454" s="236"/>
      <c r="K1454" s="241"/>
      <c r="L1454" s="242"/>
      <c r="N1454" s="235" t="s">
        <v>16</v>
      </c>
      <c r="O1454" s="236"/>
      <c r="P1454" s="241"/>
      <c r="Q1454" s="242"/>
      <c r="S1454" s="235" t="s">
        <v>12</v>
      </c>
      <c r="T1454" s="236"/>
      <c r="U1454" s="237" t="s">
        <v>13</v>
      </c>
      <c r="V1454" s="238"/>
      <c r="X1454" s="235" t="s">
        <v>16</v>
      </c>
      <c r="Y1454" s="236"/>
      <c r="Z1454" s="237" t="s">
        <v>17</v>
      </c>
      <c r="AA1454" s="238"/>
      <c r="AB1454" s="4"/>
      <c r="AC1454" s="37" t="s">
        <v>71</v>
      </c>
      <c r="AE1454" s="217" t="s">
        <v>72</v>
      </c>
      <c r="AF1454" s="9"/>
      <c r="AG1454" s="29"/>
      <c r="AH1454" s="29"/>
      <c r="AI1454" s="29"/>
      <c r="AJ1454" s="29"/>
    </row>
    <row r="1455" spans="2:36" ht="18.649999999999999" customHeight="1" thickTop="1" thickBot="1">
      <c r="D1455" s="24">
        <v>0</v>
      </c>
      <c r="E1455" s="28">
        <v>0</v>
      </c>
      <c r="F1455" s="26">
        <v>1</v>
      </c>
      <c r="G1455" s="27">
        <v>0</v>
      </c>
      <c r="I1455" s="24">
        <v>0</v>
      </c>
      <c r="J1455" s="28">
        <f t="shared" ref="J1455" si="4948">IF(0=(1-$J$8*$K$8*$B1452^2),0,-1*(1-$J$8*$K$8*$B1452^2)/($B1452*$K$8))</f>
        <v>-0.28703184048091041</v>
      </c>
      <c r="K1455" s="26">
        <v>1</v>
      </c>
      <c r="L1455" s="27">
        <v>0</v>
      </c>
      <c r="N1455" s="24">
        <f t="shared" ref="N1455" si="4949">D1455*I1452+F1455*I1455-E1455*J1452-G1455*J1455</f>
        <v>0</v>
      </c>
      <c r="O1455" s="28">
        <f t="shared" ref="O1455" si="4950">(D1455*J1452+E1455*I1452+F1455*J1455+G1455*I1455)</f>
        <v>-0.28703184048091041</v>
      </c>
      <c r="P1455" s="26">
        <f t="shared" ref="P1455" si="4951">D1455*K1452+F1455*K1455-E1455*L1452-G1455*L1455</f>
        <v>1</v>
      </c>
      <c r="Q1455" s="27">
        <f t="shared" ref="Q1455" si="4952">(D1455*L1452+E1455*K1452+F1455*L1455+G1455*K1455)</f>
        <v>0</v>
      </c>
      <c r="S1455" s="24">
        <v>0</v>
      </c>
      <c r="T1455" s="28">
        <v>0</v>
      </c>
      <c r="U1455" s="26">
        <v>1</v>
      </c>
      <c r="V1455" s="27">
        <v>0</v>
      </c>
      <c r="X1455" s="24">
        <f t="shared" ref="X1455" si="4953">N1455*S1452+P1455*S1455-O1455*T1452-Q1455*T1455</f>
        <v>0</v>
      </c>
      <c r="Y1455" s="28">
        <f t="shared" ref="Y1455" si="4954">(N1455*T1452+O1455*S1452+P1455*T1455+Q1455*S1455)</f>
        <v>-0.28703184048091041</v>
      </c>
      <c r="Z1455" s="26">
        <f t="shared" ref="Z1455" si="4955">N1455*U1452+P1455*U1455-O1455*V1452-Q1455*V1455</f>
        <v>-0.96743765546457627</v>
      </c>
      <c r="AA1455" s="27">
        <f t="shared" ref="AA1455" si="4956">(N1455*V1452+O1455*U1452+P1455*V1455+Q1455*U1455)</f>
        <v>0</v>
      </c>
      <c r="AB1455" s="8"/>
      <c r="AC1455" s="39">
        <f t="shared" ref="AC1455" si="4957">(180/PI())*ATAN(-1*(($X$8*Y1452+AA1452+$X$8*Y1455+AA1455)/($X$8*X1452+Z1452+$X$8*X1455+Z1455)))</f>
        <v>-14.772643754224221</v>
      </c>
      <c r="AE1455" s="218">
        <f t="shared" ref="AE1455" si="4958">20*LOG(((($X$8*X1452+Z1452-$X$8*Y1455-Z1455)^2+($X$8*Y1452+AA1452-$X$8*Y1455-AA1455)^2)/(($X$8*X1452+Z1452+$X$8*X1455+Z1455)^2+($X$8*Y1452+AA1452+$X$8*Y1455+AA1455)^2))^0.5)</f>
        <v>-16.656755141057605</v>
      </c>
      <c r="AF1455" s="9"/>
      <c r="AG1455" s="29"/>
      <c r="AH1455" s="29"/>
      <c r="AI1455" s="29"/>
      <c r="AJ1455" s="29"/>
    </row>
    <row r="1456" spans="2:36" ht="18.649999999999999" customHeight="1">
      <c r="AE1456" s="33"/>
    </row>
    <row r="1457" spans="2:36" ht="18.649999999999999" customHeight="1" thickBot="1">
      <c r="E1457" s="21" t="s">
        <v>0</v>
      </c>
      <c r="J1457" s="21" t="s">
        <v>1</v>
      </c>
      <c r="O1457" s="21" t="s">
        <v>2</v>
      </c>
      <c r="T1457" s="21" t="s">
        <v>3</v>
      </c>
      <c r="Y1457" s="21" t="s">
        <v>4</v>
      </c>
    </row>
    <row r="1458" spans="2:36" ht="18.649999999999999" customHeight="1" thickBot="1">
      <c r="B1458" s="20"/>
      <c r="D1458" s="235" t="s">
        <v>6</v>
      </c>
      <c r="E1458" s="236"/>
      <c r="F1458" s="237" t="s">
        <v>7</v>
      </c>
      <c r="G1458" s="238"/>
      <c r="I1458" s="235" t="s">
        <v>8</v>
      </c>
      <c r="J1458" s="236"/>
      <c r="K1458" s="237" t="s">
        <v>9</v>
      </c>
      <c r="L1458" s="238"/>
      <c r="N1458" s="235" t="s">
        <v>10</v>
      </c>
      <c r="O1458" s="236"/>
      <c r="P1458" s="237" t="s">
        <v>11</v>
      </c>
      <c r="Q1458" s="238"/>
      <c r="S1458" s="235" t="s">
        <v>6</v>
      </c>
      <c r="T1458" s="236"/>
      <c r="U1458" s="237" t="s">
        <v>7</v>
      </c>
      <c r="V1458" s="238"/>
      <c r="X1458" s="235" t="s">
        <v>10</v>
      </c>
      <c r="Y1458" s="236"/>
      <c r="Z1458" s="237" t="s">
        <v>11</v>
      </c>
      <c r="AA1458" s="238"/>
      <c r="AB1458" s="4"/>
      <c r="AC1458" s="212" t="s">
        <v>70</v>
      </c>
      <c r="AE1458" s="213" t="s">
        <v>37</v>
      </c>
      <c r="AF1458" s="9"/>
      <c r="AG1458" s="29"/>
      <c r="AH1458" s="29"/>
      <c r="AI1458" s="29"/>
      <c r="AJ1458" s="29"/>
    </row>
    <row r="1459" spans="2:36" ht="18.649999999999999" customHeight="1" thickTop="1" thickBot="1">
      <c r="B1459" s="40">
        <f t="shared" ref="B1459" si="4959">B1452+$E$5</f>
        <v>1.0024999999999888</v>
      </c>
      <c r="D1459" s="24">
        <v>1</v>
      </c>
      <c r="E1459" s="25">
        <v>0</v>
      </c>
      <c r="F1459" s="26">
        <v>0</v>
      </c>
      <c r="G1459" s="27">
        <f t="shared" ref="G1459" si="4960">-1/($E$8*$B1459)</f>
        <v>-6.8510043572388479</v>
      </c>
      <c r="I1459" s="24">
        <v>1</v>
      </c>
      <c r="J1459" s="28">
        <v>0</v>
      </c>
      <c r="K1459" s="26">
        <v>0</v>
      </c>
      <c r="L1459" s="27">
        <v>0</v>
      </c>
      <c r="N1459" s="24">
        <f t="shared" ref="N1459" si="4961">D1459*I1459+F1459*I1462-E1459*J1459-G1459*J1462</f>
        <v>-0.95955097261283151</v>
      </c>
      <c r="O1459" s="28">
        <f t="shared" ref="O1459" si="4962">(D1459*J1459+E1459*I1459+F1459*J1462+G1459*I1462)</f>
        <v>0</v>
      </c>
      <c r="P1459" s="26">
        <f t="shared" ref="P1459" si="4963">D1459*K1459+F1459*K1462-E1459*L1459-G1459*L1462</f>
        <v>0</v>
      </c>
      <c r="Q1459" s="27">
        <f t="shared" ref="Q1459" si="4964">(D1459*L1459+E1459*K1459+F1459*L1462+G1459*K1462)</f>
        <v>-6.8510043572388479</v>
      </c>
      <c r="S1459" s="24">
        <v>1</v>
      </c>
      <c r="T1459" s="25">
        <v>0</v>
      </c>
      <c r="U1459" s="26">
        <v>0</v>
      </c>
      <c r="V1459" s="27">
        <f t="shared" ref="V1459" si="4965">-1/($T$8*$B1459)</f>
        <v>-6.8510043572388479</v>
      </c>
      <c r="X1459" s="24">
        <f t="shared" ref="X1459" si="4966">N1459*S1459+P1459*S1462-O1459*T1459-Q1459*T1462</f>
        <v>-0.95955097261283151</v>
      </c>
      <c r="Y1459" s="28">
        <f t="shared" ref="Y1459" si="4967">(N1459*T1459+O1459*S1459+P1459*T1462+Q1459*S1462)</f>
        <v>0</v>
      </c>
      <c r="Z1459" s="26">
        <f t="shared" ref="Z1459" si="4968">N1459*U1459+P1459*U1462-O1459*V1459-Q1459*V1462</f>
        <v>0</v>
      </c>
      <c r="AA1459" s="27">
        <f t="shared" ref="AA1459" si="4969">(N1459*V1459+O1459*U1459+P1459*V1462+Q1459*U1462)</f>
        <v>-0.27711646287556491</v>
      </c>
      <c r="AB1459" s="8"/>
      <c r="AC1459" s="214">
        <f t="shared" ref="AC1459" si="4970">20*LOG((2*$X$8)/(($X$8*X1459+Z1459+$Z$8*X1462+Z1462)^2+($X$8*Y1459+AA1459+$X$8*Y1462+AA1462)^2)^0.5)</f>
        <v>-8.6144065654430156E-5</v>
      </c>
      <c r="AE1459" s="215">
        <f t="shared" ref="AE1459" si="4971">((X1459^2+Y1459^2)/(X1462^2+Y1462^2))^0.5</f>
        <v>3.3547930042349319</v>
      </c>
      <c r="AF1459" s="9"/>
      <c r="AG1459" s="29"/>
      <c r="AH1459" s="29"/>
      <c r="AI1459" s="29"/>
      <c r="AJ1459" s="29"/>
    </row>
    <row r="1460" spans="2:36" ht="18.649999999999999" customHeight="1" thickBot="1">
      <c r="D1460" s="30"/>
      <c r="G1460" s="31"/>
      <c r="I1460" s="30"/>
      <c r="K1460" s="239" t="s">
        <v>15</v>
      </c>
      <c r="L1460" s="240"/>
      <c r="N1460" s="30"/>
      <c r="P1460" s="239" t="s">
        <v>17</v>
      </c>
      <c r="Q1460" s="240"/>
      <c r="S1460" s="30"/>
      <c r="V1460" s="31"/>
      <c r="X1460" s="30"/>
      <c r="AA1460" s="31"/>
      <c r="AE1460" s="216"/>
      <c r="AF1460" s="9"/>
      <c r="AG1460" s="29"/>
      <c r="AH1460" s="29"/>
      <c r="AI1460" s="29"/>
      <c r="AJ1460" s="29"/>
    </row>
    <row r="1461" spans="2:36" ht="18.649999999999999" customHeight="1" thickBot="1">
      <c r="D1461" s="235" t="s">
        <v>12</v>
      </c>
      <c r="E1461" s="236"/>
      <c r="F1461" s="237" t="s">
        <v>13</v>
      </c>
      <c r="G1461" s="238"/>
      <c r="I1461" s="235" t="s">
        <v>14</v>
      </c>
      <c r="J1461" s="236"/>
      <c r="K1461" s="241"/>
      <c r="L1461" s="242"/>
      <c r="N1461" s="235" t="s">
        <v>16</v>
      </c>
      <c r="O1461" s="236"/>
      <c r="P1461" s="241"/>
      <c r="Q1461" s="242"/>
      <c r="S1461" s="235" t="s">
        <v>12</v>
      </c>
      <c r="T1461" s="236"/>
      <c r="U1461" s="237" t="s">
        <v>13</v>
      </c>
      <c r="V1461" s="238"/>
      <c r="X1461" s="235" t="s">
        <v>16</v>
      </c>
      <c r="Y1461" s="236"/>
      <c r="Z1461" s="237" t="s">
        <v>17</v>
      </c>
      <c r="AA1461" s="238"/>
      <c r="AB1461" s="4"/>
      <c r="AC1461" s="37" t="s">
        <v>71</v>
      </c>
      <c r="AE1461" s="217" t="s">
        <v>72</v>
      </c>
      <c r="AF1461" s="9"/>
      <c r="AG1461" s="29"/>
      <c r="AH1461" s="29"/>
      <c r="AI1461" s="29"/>
      <c r="AJ1461" s="29"/>
    </row>
    <row r="1462" spans="2:36" ht="18.649999999999999" customHeight="1" thickTop="1" thickBot="1">
      <c r="D1462" s="24">
        <v>0</v>
      </c>
      <c r="E1462" s="28">
        <v>0</v>
      </c>
      <c r="F1462" s="26">
        <v>1</v>
      </c>
      <c r="G1462" s="27">
        <v>0</v>
      </c>
      <c r="I1462" s="24">
        <v>0</v>
      </c>
      <c r="J1462" s="28">
        <f t="shared" ref="J1462" si="4972">IF(0=(1-$J$8*$K$8*$B1459^2),0,-1*(1-$J$8*$K$8*$B1459^2)/($B1459*$K$8))</f>
        <v>-0.28602389816645613</v>
      </c>
      <c r="K1462" s="26">
        <v>1</v>
      </c>
      <c r="L1462" s="27">
        <v>0</v>
      </c>
      <c r="N1462" s="24">
        <f t="shared" ref="N1462" si="4973">D1462*I1459+F1462*I1462-E1462*J1459-G1462*J1462</f>
        <v>0</v>
      </c>
      <c r="O1462" s="28">
        <f t="shared" ref="O1462" si="4974">(D1462*J1459+E1462*I1459+F1462*J1462+G1462*I1462)</f>
        <v>-0.28602389816645613</v>
      </c>
      <c r="P1462" s="26">
        <f t="shared" ref="P1462" si="4975">D1462*K1459+F1462*K1462-E1462*L1459-G1462*L1462</f>
        <v>1</v>
      </c>
      <c r="Q1462" s="27">
        <f t="shared" ref="Q1462" si="4976">(D1462*L1459+E1462*K1459+F1462*L1462+G1462*K1462)</f>
        <v>0</v>
      </c>
      <c r="S1462" s="24">
        <v>0</v>
      </c>
      <c r="T1462" s="28">
        <v>0</v>
      </c>
      <c r="U1462" s="26">
        <v>1</v>
      </c>
      <c r="V1462" s="27">
        <v>0</v>
      </c>
      <c r="X1462" s="24">
        <f t="shared" ref="X1462" si="4977">N1462*S1459+P1462*S1462-O1462*T1459-Q1462*T1462</f>
        <v>0</v>
      </c>
      <c r="Y1462" s="28">
        <f t="shared" ref="Y1462" si="4978">(N1462*T1459+O1462*S1459+P1462*T1462+Q1462*S1462)</f>
        <v>-0.28602389816645613</v>
      </c>
      <c r="Z1462" s="26">
        <f t="shared" ref="Z1462" si="4979">N1462*U1459+P1462*U1462-O1462*V1459-Q1462*V1462</f>
        <v>-0.95955097261283151</v>
      </c>
      <c r="AA1462" s="27">
        <f t="shared" ref="AA1462" si="4980">(N1462*V1459+O1462*U1459+P1462*V1462+Q1462*U1462)</f>
        <v>0</v>
      </c>
      <c r="AB1462" s="8"/>
      <c r="AC1462" s="39">
        <f t="shared" ref="AC1462" si="4981">(180/PI())*ATAN(-1*(($X$8*Y1459+AA1459+$X$8*Y1462+AA1462)/($X$8*X1459+Z1459+$X$8*X1462+Z1462)))</f>
        <v>-16.353773614928311</v>
      </c>
      <c r="AE1462" s="218">
        <f t="shared" ref="AE1462" si="4982">20*LOG(((($X$8*X1459+Z1459-$X$8*Y1462-Z1462)^2+($X$8*Y1459+AA1459-$X$8*Y1462-AA1462)^2)/(($X$8*X1459+Z1459+$X$8*X1462+Z1462)^2+($X$8*Y1459+AA1459+$X$8*Y1462+AA1462)^2))^0.5)</f>
        <v>-16.888429705511577</v>
      </c>
      <c r="AF1462" s="9"/>
      <c r="AG1462" s="29"/>
      <c r="AH1462" s="29"/>
      <c r="AI1462" s="29"/>
      <c r="AJ1462" s="29"/>
    </row>
    <row r="1463" spans="2:36" ht="18.649999999999999" customHeight="1">
      <c r="AE1463" s="33"/>
    </row>
    <row r="1464" spans="2:36" ht="18.649999999999999" customHeight="1" thickBot="1">
      <c r="E1464" s="21" t="s">
        <v>0</v>
      </c>
      <c r="J1464" s="21" t="s">
        <v>1</v>
      </c>
      <c r="O1464" s="21" t="s">
        <v>2</v>
      </c>
      <c r="T1464" s="21" t="s">
        <v>3</v>
      </c>
      <c r="Y1464" s="21" t="s">
        <v>4</v>
      </c>
    </row>
    <row r="1465" spans="2:36" ht="18.649999999999999" customHeight="1" thickBot="1">
      <c r="B1465" s="20"/>
      <c r="D1465" s="235" t="s">
        <v>6</v>
      </c>
      <c r="E1465" s="236"/>
      <c r="F1465" s="237" t="s">
        <v>7</v>
      </c>
      <c r="G1465" s="238"/>
      <c r="I1465" s="235" t="s">
        <v>8</v>
      </c>
      <c r="J1465" s="236"/>
      <c r="K1465" s="237" t="s">
        <v>9</v>
      </c>
      <c r="L1465" s="238"/>
      <c r="N1465" s="235" t="s">
        <v>10</v>
      </c>
      <c r="O1465" s="236"/>
      <c r="P1465" s="237" t="s">
        <v>11</v>
      </c>
      <c r="Q1465" s="238"/>
      <c r="S1465" s="235" t="s">
        <v>6</v>
      </c>
      <c r="T1465" s="236"/>
      <c r="U1465" s="237" t="s">
        <v>7</v>
      </c>
      <c r="V1465" s="238"/>
      <c r="X1465" s="235" t="s">
        <v>10</v>
      </c>
      <c r="Y1465" s="236"/>
      <c r="Z1465" s="237" t="s">
        <v>11</v>
      </c>
      <c r="AA1465" s="238"/>
      <c r="AB1465" s="4"/>
      <c r="AC1465" s="212" t="s">
        <v>70</v>
      </c>
      <c r="AE1465" s="213" t="s">
        <v>37</v>
      </c>
      <c r="AF1465" s="9"/>
      <c r="AG1465" s="29"/>
      <c r="AH1465" s="29"/>
      <c r="AI1465" s="29"/>
      <c r="AJ1465" s="29"/>
    </row>
    <row r="1466" spans="2:36" ht="18.649999999999999" customHeight="1" thickTop="1" thickBot="1">
      <c r="B1466" s="40">
        <f t="shared" ref="B1466" si="4983">B1459+$E$5</f>
        <v>1.0029999999999888</v>
      </c>
      <c r="D1466" s="24">
        <v>1</v>
      </c>
      <c r="E1466" s="25">
        <v>0</v>
      </c>
      <c r="F1466" s="26">
        <v>0</v>
      </c>
      <c r="G1466" s="27">
        <f t="shared" ref="G1466" si="4984">-1/($E$8*$B1466)</f>
        <v>-6.847589100829456</v>
      </c>
      <c r="I1466" s="24">
        <v>1</v>
      </c>
      <c r="J1466" s="28">
        <v>0</v>
      </c>
      <c r="K1466" s="26">
        <v>0</v>
      </c>
      <c r="L1466" s="27">
        <v>0</v>
      </c>
      <c r="N1466" s="24">
        <f t="shared" ref="N1466" si="4985">D1466*I1466+F1466*I1469-E1466*J1466-G1466*J1469</f>
        <v>-0.95167608146135807</v>
      </c>
      <c r="O1466" s="28">
        <f t="shared" ref="O1466" si="4986">(D1466*J1466+E1466*I1466+F1466*J1469+G1466*I1469)</f>
        <v>0</v>
      </c>
      <c r="P1466" s="26">
        <f t="shared" ref="P1466" si="4987">D1466*K1466+F1466*K1469-E1466*L1466-G1466*L1469</f>
        <v>0</v>
      </c>
      <c r="Q1466" s="27">
        <f t="shared" ref="Q1466" si="4988">(D1466*L1466+E1466*K1466+F1466*L1469+G1466*K1469)</f>
        <v>-6.847589100829456</v>
      </c>
      <c r="S1466" s="24">
        <v>1</v>
      </c>
      <c r="T1466" s="25">
        <v>0</v>
      </c>
      <c r="U1466" s="26">
        <v>0</v>
      </c>
      <c r="V1466" s="27">
        <f t="shared" ref="V1466" si="4989">-1/($T$8*$B1466)</f>
        <v>-6.847589100829456</v>
      </c>
      <c r="X1466" s="24">
        <f t="shared" ref="X1466" si="4990">N1466*S1466+P1466*S1469-O1466*T1466-Q1466*T1469</f>
        <v>-0.95167608146135807</v>
      </c>
      <c r="Y1466" s="28">
        <f t="shared" ref="Y1466" si="4991">(N1466*T1466+O1466*S1466+P1466*T1469+Q1466*S1469)</f>
        <v>0</v>
      </c>
      <c r="Z1466" s="26">
        <f t="shared" ref="Z1466" si="4992">N1466*U1466+P1466*U1469-O1466*V1466-Q1466*V1469</f>
        <v>0</v>
      </c>
      <c r="AA1466" s="27">
        <f t="shared" ref="AA1466" si="4993">(N1466*V1466+O1466*U1466+P1466*V1469+Q1466*U1469)</f>
        <v>-0.33090233789457457</v>
      </c>
      <c r="AB1466" s="8"/>
      <c r="AC1466" s="214">
        <f t="shared" ref="AC1466" si="4994">20*LOG((2*$X$8)/(($X$8*X1466+Z1466+$Z$8*X1469+Z1469)^2+($X$8*Y1466+AA1466+$X$8*Y1469+AA1469)^2)^0.5)</f>
        <v>-2.2854241748954786E-3</v>
      </c>
      <c r="AE1466" s="215">
        <f t="shared" ref="AE1466" si="4995">((X1466^2+Y1466^2)/(X1469^2+Y1469^2))^0.5</f>
        <v>3.3390206627194901</v>
      </c>
      <c r="AF1466" s="9"/>
      <c r="AG1466" s="29"/>
      <c r="AH1466" s="29"/>
      <c r="AI1466" s="29"/>
      <c r="AJ1466" s="29"/>
    </row>
    <row r="1467" spans="2:36" ht="18.649999999999999" customHeight="1" thickBot="1">
      <c r="D1467" s="30"/>
      <c r="G1467" s="31"/>
      <c r="I1467" s="30"/>
      <c r="K1467" s="239" t="s">
        <v>15</v>
      </c>
      <c r="L1467" s="240"/>
      <c r="N1467" s="30"/>
      <c r="P1467" s="239" t="s">
        <v>17</v>
      </c>
      <c r="Q1467" s="240"/>
      <c r="S1467" s="30"/>
      <c r="V1467" s="31"/>
      <c r="X1467" s="30"/>
      <c r="AA1467" s="31"/>
      <c r="AE1467" s="216"/>
      <c r="AF1467" s="9"/>
      <c r="AG1467" s="29"/>
      <c r="AH1467" s="29"/>
      <c r="AI1467" s="29"/>
      <c r="AJ1467" s="29"/>
    </row>
    <row r="1468" spans="2:36" ht="18.649999999999999" customHeight="1" thickBot="1">
      <c r="D1468" s="235" t="s">
        <v>12</v>
      </c>
      <c r="E1468" s="236"/>
      <c r="F1468" s="237" t="s">
        <v>13</v>
      </c>
      <c r="G1468" s="238"/>
      <c r="I1468" s="235" t="s">
        <v>14</v>
      </c>
      <c r="J1468" s="236"/>
      <c r="K1468" s="241"/>
      <c r="L1468" s="242"/>
      <c r="N1468" s="235" t="s">
        <v>16</v>
      </c>
      <c r="O1468" s="236"/>
      <c r="P1468" s="241"/>
      <c r="Q1468" s="242"/>
      <c r="S1468" s="235" t="s">
        <v>12</v>
      </c>
      <c r="T1468" s="236"/>
      <c r="U1468" s="237" t="s">
        <v>13</v>
      </c>
      <c r="V1468" s="238"/>
      <c r="X1468" s="235" t="s">
        <v>16</v>
      </c>
      <c r="Y1468" s="236"/>
      <c r="Z1468" s="237" t="s">
        <v>17</v>
      </c>
      <c r="AA1468" s="238"/>
      <c r="AB1468" s="4"/>
      <c r="AC1468" s="37" t="s">
        <v>71</v>
      </c>
      <c r="AE1468" s="217" t="s">
        <v>72</v>
      </c>
      <c r="AF1468" s="9"/>
      <c r="AG1468" s="29"/>
      <c r="AH1468" s="29"/>
      <c r="AI1468" s="29"/>
      <c r="AJ1468" s="29"/>
    </row>
    <row r="1469" spans="2:36" ht="18.649999999999999" customHeight="1" thickTop="1" thickBot="1">
      <c r="D1469" s="24">
        <v>0</v>
      </c>
      <c r="E1469" s="28">
        <v>0</v>
      </c>
      <c r="F1469" s="26">
        <v>1</v>
      </c>
      <c r="G1469" s="27">
        <v>0</v>
      </c>
      <c r="I1469" s="24">
        <v>0</v>
      </c>
      <c r="J1469" s="28">
        <f t="shared" ref="J1469" si="4996">IF(0=(1-$J$8*$K$8*$B1466^2),0,-1*(1-$J$8*$K$8*$B1466^2)/($B1466*$K$8))</f>
        <v>-0.28501652957315288</v>
      </c>
      <c r="K1469" s="26">
        <v>1</v>
      </c>
      <c r="L1469" s="27">
        <v>0</v>
      </c>
      <c r="N1469" s="24">
        <f t="shared" ref="N1469" si="4997">D1469*I1466+F1469*I1469-E1469*J1466-G1469*J1469</f>
        <v>0</v>
      </c>
      <c r="O1469" s="28">
        <f t="shared" ref="O1469" si="4998">(D1469*J1466+E1469*I1466+F1469*J1469+G1469*I1469)</f>
        <v>-0.28501652957315288</v>
      </c>
      <c r="P1469" s="26">
        <f t="shared" ref="P1469" si="4999">D1469*K1466+F1469*K1469-E1469*L1466-G1469*L1469</f>
        <v>1</v>
      </c>
      <c r="Q1469" s="27">
        <f t="shared" ref="Q1469" si="5000">(D1469*L1466+E1469*K1466+F1469*L1469+G1469*K1469)</f>
        <v>0</v>
      </c>
      <c r="S1469" s="24">
        <v>0</v>
      </c>
      <c r="T1469" s="28">
        <v>0</v>
      </c>
      <c r="U1469" s="26">
        <v>1</v>
      </c>
      <c r="V1469" s="27">
        <v>0</v>
      </c>
      <c r="X1469" s="24">
        <f t="shared" ref="X1469" si="5001">N1469*S1466+P1469*S1469-O1469*T1466-Q1469*T1469</f>
        <v>0</v>
      </c>
      <c r="Y1469" s="28">
        <f t="shared" ref="Y1469" si="5002">(N1469*T1466+O1469*S1466+P1469*T1469+Q1469*S1469)</f>
        <v>-0.28501652957315288</v>
      </c>
      <c r="Z1469" s="26">
        <f t="shared" ref="Z1469" si="5003">N1469*U1466+P1469*U1469-O1469*V1466-Q1469*V1469</f>
        <v>-0.95167608146135807</v>
      </c>
      <c r="AA1469" s="27">
        <f t="shared" ref="AA1469" si="5004">(N1469*V1466+O1469*U1466+P1469*V1469+Q1469*U1469)</f>
        <v>0</v>
      </c>
      <c r="AB1469" s="8"/>
      <c r="AC1469" s="39">
        <f t="shared" ref="AC1469" si="5005">(180/PI())*ATAN(-1*(($X$8*Y1466+AA1466+$X$8*Y1469+AA1469)/($X$8*X1466+Z1466+$X$8*X1469+Z1469)))</f>
        <v>-17.931420308839186</v>
      </c>
      <c r="AE1469" s="218">
        <f t="shared" ref="AE1469" si="5006">20*LOG(((($X$8*X1466+Z1466-$X$8*Y1469-Z1469)^2+($X$8*Y1466+AA1466-$X$8*Y1469-AA1469)^2)/(($X$8*X1466+Z1466+$X$8*X1469+Z1469)^2+($X$8*Y1466+AA1466+$X$8*Y1469+AA1469)^2))^0.5)</f>
        <v>-16.814354048244798</v>
      </c>
      <c r="AF1469" s="9"/>
      <c r="AG1469" s="29"/>
      <c r="AH1469" s="29"/>
      <c r="AI1469" s="29"/>
      <c r="AJ1469" s="29"/>
    </row>
    <row r="1470" spans="2:36" ht="18.649999999999999" customHeight="1">
      <c r="AE1470" s="33"/>
    </row>
    <row r="1471" spans="2:36" ht="18.649999999999999" customHeight="1" thickBot="1">
      <c r="E1471" s="21" t="s">
        <v>0</v>
      </c>
      <c r="J1471" s="21" t="s">
        <v>1</v>
      </c>
      <c r="O1471" s="21" t="s">
        <v>2</v>
      </c>
      <c r="T1471" s="21" t="s">
        <v>3</v>
      </c>
      <c r="Y1471" s="21" t="s">
        <v>4</v>
      </c>
    </row>
    <row r="1472" spans="2:36" ht="18.649999999999999" customHeight="1" thickBot="1">
      <c r="B1472" s="20"/>
      <c r="D1472" s="235" t="s">
        <v>6</v>
      </c>
      <c r="E1472" s="236"/>
      <c r="F1472" s="237" t="s">
        <v>7</v>
      </c>
      <c r="G1472" s="238"/>
      <c r="I1472" s="235" t="s">
        <v>8</v>
      </c>
      <c r="J1472" s="236"/>
      <c r="K1472" s="237" t="s">
        <v>9</v>
      </c>
      <c r="L1472" s="238"/>
      <c r="N1472" s="235" t="s">
        <v>10</v>
      </c>
      <c r="O1472" s="236"/>
      <c r="P1472" s="237" t="s">
        <v>11</v>
      </c>
      <c r="Q1472" s="238"/>
      <c r="S1472" s="235" t="s">
        <v>6</v>
      </c>
      <c r="T1472" s="236"/>
      <c r="U1472" s="237" t="s">
        <v>7</v>
      </c>
      <c r="V1472" s="238"/>
      <c r="X1472" s="235" t="s">
        <v>10</v>
      </c>
      <c r="Y1472" s="236"/>
      <c r="Z1472" s="237" t="s">
        <v>11</v>
      </c>
      <c r="AA1472" s="238"/>
      <c r="AB1472" s="4"/>
      <c r="AC1472" s="212" t="s">
        <v>70</v>
      </c>
      <c r="AE1472" s="213" t="s">
        <v>37</v>
      </c>
      <c r="AF1472" s="9"/>
      <c r="AG1472" s="29"/>
      <c r="AH1472" s="29"/>
      <c r="AI1472" s="29"/>
      <c r="AJ1472" s="29"/>
    </row>
    <row r="1473" spans="2:36" ht="18.649999999999999" customHeight="1" thickTop="1" thickBot="1">
      <c r="B1473" s="40">
        <f t="shared" ref="B1473" si="5007">B1466+$E$5</f>
        <v>1.0034999999999887</v>
      </c>
      <c r="D1473" s="24">
        <v>1</v>
      </c>
      <c r="E1473" s="25">
        <v>0</v>
      </c>
      <c r="F1473" s="26">
        <v>0</v>
      </c>
      <c r="G1473" s="27">
        <f t="shared" ref="G1473" si="5008">-1/($E$8*$B1473)</f>
        <v>-6.844177247764768</v>
      </c>
      <c r="I1473" s="24">
        <v>1</v>
      </c>
      <c r="J1473" s="28">
        <v>0</v>
      </c>
      <c r="K1473" s="26">
        <v>0</v>
      </c>
      <c r="L1473" s="27">
        <v>0</v>
      </c>
      <c r="N1473" s="24">
        <f t="shared" ref="N1473" si="5009">D1473*I1473+F1473*I1476-E1473*J1473-G1473*J1476</f>
        <v>-0.94381295851486557</v>
      </c>
      <c r="O1473" s="28">
        <f t="shared" ref="O1473" si="5010">(D1473*J1473+E1473*I1473+F1473*J1476+G1473*I1476)</f>
        <v>0</v>
      </c>
      <c r="P1473" s="26">
        <f t="shared" ref="P1473" si="5011">D1473*K1473+F1473*K1476-E1473*L1473-G1473*L1476</f>
        <v>0</v>
      </c>
      <c r="Q1473" s="27">
        <f t="shared" ref="Q1473" si="5012">(D1473*L1473+E1473*K1473+F1473*L1476+G1473*K1476)</f>
        <v>-6.844177247764768</v>
      </c>
      <c r="S1473" s="24">
        <v>1</v>
      </c>
      <c r="T1473" s="25">
        <v>0</v>
      </c>
      <c r="U1473" s="26">
        <v>0</v>
      </c>
      <c r="V1473" s="27">
        <f t="shared" ref="V1473" si="5013">-1/($T$8*$B1473)</f>
        <v>-6.844177247764768</v>
      </c>
      <c r="X1473" s="24">
        <f t="shared" ref="X1473" si="5014">N1473*S1473+P1473*S1476-O1473*T1473-Q1473*T1476</f>
        <v>-0.94381295851486557</v>
      </c>
      <c r="Y1473" s="28">
        <f t="shared" ref="Y1473" si="5015">(N1473*T1473+O1473*S1473+P1473*T1476+Q1473*S1476)</f>
        <v>0</v>
      </c>
      <c r="Z1473" s="26">
        <f t="shared" ref="Z1473" si="5016">N1473*U1473+P1473*U1476-O1473*V1473-Q1473*V1476</f>
        <v>0</v>
      </c>
      <c r="AA1473" s="27">
        <f t="shared" ref="AA1473" si="5017">(N1473*V1473+O1473*U1473+P1473*V1476+Q1473*U1476)</f>
        <v>-0.38455407095177208</v>
      </c>
      <c r="AB1473" s="8"/>
      <c r="AC1473" s="214">
        <f t="shared" ref="AC1473" si="5018">20*LOG((2*$X$8)/(($X$8*X1473+Z1473+$Z$8*X1476+Z1476)^2+($X$8*Y1473+AA1473+$X$8*Y1476+AA1476)^2)^0.5)</f>
        <v>-1.0962038752384634E-2</v>
      </c>
      <c r="AE1473" s="215">
        <f t="shared" ref="AE1473" si="5019">((X1473^2+Y1473^2)/(X1476^2+Y1476^2))^0.5</f>
        <v>3.3231711665037729</v>
      </c>
      <c r="AF1473" s="9"/>
      <c r="AG1473" s="29"/>
      <c r="AH1473" s="29"/>
      <c r="AI1473" s="29"/>
      <c r="AJ1473" s="29"/>
    </row>
    <row r="1474" spans="2:36" ht="18.649999999999999" customHeight="1" thickBot="1">
      <c r="D1474" s="30"/>
      <c r="G1474" s="31"/>
      <c r="I1474" s="30"/>
      <c r="K1474" s="239" t="s">
        <v>15</v>
      </c>
      <c r="L1474" s="240"/>
      <c r="N1474" s="30"/>
      <c r="P1474" s="239" t="s">
        <v>17</v>
      </c>
      <c r="Q1474" s="240"/>
      <c r="S1474" s="30"/>
      <c r="V1474" s="31"/>
      <c r="X1474" s="30"/>
      <c r="AA1474" s="31"/>
      <c r="AE1474" s="216"/>
      <c r="AF1474" s="9"/>
      <c r="AG1474" s="29"/>
      <c r="AH1474" s="29"/>
      <c r="AI1474" s="29"/>
      <c r="AJ1474" s="29"/>
    </row>
    <row r="1475" spans="2:36" ht="18.649999999999999" customHeight="1" thickBot="1">
      <c r="D1475" s="235" t="s">
        <v>12</v>
      </c>
      <c r="E1475" s="236"/>
      <c r="F1475" s="237" t="s">
        <v>13</v>
      </c>
      <c r="G1475" s="238"/>
      <c r="I1475" s="235" t="s">
        <v>14</v>
      </c>
      <c r="J1475" s="236"/>
      <c r="K1475" s="241"/>
      <c r="L1475" s="242"/>
      <c r="N1475" s="235" t="s">
        <v>16</v>
      </c>
      <c r="O1475" s="236"/>
      <c r="P1475" s="241"/>
      <c r="Q1475" s="242"/>
      <c r="S1475" s="235" t="s">
        <v>12</v>
      </c>
      <c r="T1475" s="236"/>
      <c r="U1475" s="237" t="s">
        <v>13</v>
      </c>
      <c r="V1475" s="238"/>
      <c r="X1475" s="235" t="s">
        <v>16</v>
      </c>
      <c r="Y1475" s="236"/>
      <c r="Z1475" s="237" t="s">
        <v>17</v>
      </c>
      <c r="AA1475" s="238"/>
      <c r="AB1475" s="4"/>
      <c r="AC1475" s="37" t="s">
        <v>71</v>
      </c>
      <c r="AE1475" s="217" t="s">
        <v>72</v>
      </c>
      <c r="AF1475" s="9"/>
      <c r="AG1475" s="29"/>
      <c r="AH1475" s="29"/>
      <c r="AI1475" s="29"/>
      <c r="AJ1475" s="29"/>
    </row>
    <row r="1476" spans="2:36" ht="18.649999999999999" customHeight="1" thickTop="1" thickBot="1">
      <c r="D1476" s="24">
        <v>0</v>
      </c>
      <c r="E1476" s="28">
        <v>0</v>
      </c>
      <c r="F1476" s="26">
        <v>1</v>
      </c>
      <c r="G1476" s="27">
        <v>0</v>
      </c>
      <c r="I1476" s="24">
        <v>0</v>
      </c>
      <c r="J1476" s="28">
        <f t="shared" ref="J1476" si="5020">IF(0=(1-$J$8*$K$8*$B1473^2),0,-1*(1-$J$8*$K$8*$B1473^2)/($B1473*$K$8))</f>
        <v>-0.28400973384342043</v>
      </c>
      <c r="K1476" s="26">
        <v>1</v>
      </c>
      <c r="L1476" s="27">
        <v>0</v>
      </c>
      <c r="N1476" s="24">
        <f t="shared" ref="N1476" si="5021">D1476*I1473+F1476*I1476-E1476*J1473-G1476*J1476</f>
        <v>0</v>
      </c>
      <c r="O1476" s="28">
        <f t="shared" ref="O1476" si="5022">(D1476*J1473+E1476*I1473+F1476*J1476+G1476*I1476)</f>
        <v>-0.28400973384342043</v>
      </c>
      <c r="P1476" s="26">
        <f t="shared" ref="P1476" si="5023">D1476*K1473+F1476*K1476-E1476*L1473-G1476*L1476</f>
        <v>1</v>
      </c>
      <c r="Q1476" s="27">
        <f t="shared" ref="Q1476" si="5024">(D1476*L1473+E1476*K1473+F1476*L1476+G1476*K1476)</f>
        <v>0</v>
      </c>
      <c r="S1476" s="24">
        <v>0</v>
      </c>
      <c r="T1476" s="28">
        <v>0</v>
      </c>
      <c r="U1476" s="26">
        <v>1</v>
      </c>
      <c r="V1476" s="27">
        <v>0</v>
      </c>
      <c r="X1476" s="24">
        <f t="shared" ref="X1476" si="5025">N1476*S1473+P1476*S1476-O1476*T1473-Q1476*T1476</f>
        <v>0</v>
      </c>
      <c r="Y1476" s="28">
        <f t="shared" ref="Y1476" si="5026">(N1476*T1473+O1476*S1473+P1476*T1476+Q1476*S1476)</f>
        <v>-0.28400973384342043</v>
      </c>
      <c r="Z1476" s="26">
        <f t="shared" ref="Z1476" si="5027">N1476*U1473+P1476*U1476-O1476*V1473-Q1476*V1476</f>
        <v>-0.94381295851486557</v>
      </c>
      <c r="AA1476" s="27">
        <f t="shared" ref="AA1476" si="5028">(N1476*V1473+O1476*U1473+P1476*V1476+Q1476*U1476)</f>
        <v>0</v>
      </c>
      <c r="AB1476" s="8"/>
      <c r="AC1476" s="39">
        <f t="shared" ref="AC1476" si="5029">(180/PI())*ATAN(-1*(($X$8*Y1473+AA1473+$X$8*Y1476+AA1476)/($X$8*X1473+Z1473+$X$8*X1476+Z1476)))</f>
        <v>-19.503247522323399</v>
      </c>
      <c r="AE1476" s="218">
        <f t="shared" ref="AE1476" si="5030">20*LOG(((($X$8*X1473+Z1473-$X$8*Y1476-Z1476)^2+($X$8*Y1473+AA1473-$X$8*Y1476-AA1476)^2)/(($X$8*X1473+Z1473+$X$8*X1476+Z1476)^2+($X$8*Y1473+AA1473+$X$8*Y1476+AA1476)^2))^0.5)</f>
        <v>-16.452105457816938</v>
      </c>
      <c r="AF1476" s="9"/>
      <c r="AG1476" s="29"/>
      <c r="AH1476" s="29"/>
      <c r="AI1476" s="29"/>
      <c r="AJ1476" s="29"/>
    </row>
    <row r="1477" spans="2:36" ht="18.649999999999999" customHeight="1">
      <c r="AE1477" s="33"/>
    </row>
    <row r="1478" spans="2:36" ht="18.649999999999999" customHeight="1" thickBot="1">
      <c r="E1478" s="21" t="s">
        <v>0</v>
      </c>
      <c r="J1478" s="21" t="s">
        <v>1</v>
      </c>
      <c r="O1478" s="21" t="s">
        <v>2</v>
      </c>
      <c r="T1478" s="21" t="s">
        <v>3</v>
      </c>
      <c r="Y1478" s="21" t="s">
        <v>4</v>
      </c>
    </row>
    <row r="1479" spans="2:36" ht="18.649999999999999" customHeight="1" thickBot="1">
      <c r="B1479" s="20"/>
      <c r="D1479" s="235" t="s">
        <v>6</v>
      </c>
      <c r="E1479" s="236"/>
      <c r="F1479" s="237" t="s">
        <v>7</v>
      </c>
      <c r="G1479" s="238"/>
      <c r="I1479" s="235" t="s">
        <v>8</v>
      </c>
      <c r="J1479" s="236"/>
      <c r="K1479" s="237" t="s">
        <v>9</v>
      </c>
      <c r="L1479" s="238"/>
      <c r="N1479" s="235" t="s">
        <v>10</v>
      </c>
      <c r="O1479" s="236"/>
      <c r="P1479" s="237" t="s">
        <v>11</v>
      </c>
      <c r="Q1479" s="238"/>
      <c r="S1479" s="235" t="s">
        <v>6</v>
      </c>
      <c r="T1479" s="236"/>
      <c r="U1479" s="237" t="s">
        <v>7</v>
      </c>
      <c r="V1479" s="238"/>
      <c r="X1479" s="235" t="s">
        <v>10</v>
      </c>
      <c r="Y1479" s="236"/>
      <c r="Z1479" s="237" t="s">
        <v>11</v>
      </c>
      <c r="AA1479" s="238"/>
      <c r="AB1479" s="4"/>
      <c r="AC1479" s="212" t="s">
        <v>70</v>
      </c>
      <c r="AE1479" s="213" t="s">
        <v>37</v>
      </c>
      <c r="AF1479" s="9"/>
      <c r="AG1479" s="29"/>
      <c r="AH1479" s="29"/>
      <c r="AI1479" s="29"/>
      <c r="AJ1479" s="29"/>
    </row>
    <row r="1480" spans="2:36" ht="18.649999999999999" customHeight="1" thickTop="1" thickBot="1">
      <c r="B1480" s="40">
        <f t="shared" ref="B1480" si="5031">B1473+$E$5</f>
        <v>1.0039999999999887</v>
      </c>
      <c r="D1480" s="24">
        <v>1</v>
      </c>
      <c r="E1480" s="25">
        <v>0</v>
      </c>
      <c r="F1480" s="26">
        <v>0</v>
      </c>
      <c r="G1480" s="27">
        <f t="shared" ref="G1480" si="5032">-1/($E$8*$B1480)</f>
        <v>-6.8407687929601053</v>
      </c>
      <c r="I1480" s="24">
        <v>1</v>
      </c>
      <c r="J1480" s="28">
        <v>0</v>
      </c>
      <c r="K1480" s="26">
        <v>0</v>
      </c>
      <c r="L1480" s="27">
        <v>0</v>
      </c>
      <c r="N1480" s="24">
        <f t="shared" ref="N1480" si="5033">D1480*I1480+F1480*I1483-E1480*J1480-G1480*J1483</f>
        <v>-0.93596158033655286</v>
      </c>
      <c r="O1480" s="28">
        <f t="shared" ref="O1480" si="5034">(D1480*J1480+E1480*I1480+F1480*J1483+G1480*I1483)</f>
        <v>0</v>
      </c>
      <c r="P1480" s="26">
        <f t="shared" ref="P1480" si="5035">D1480*K1480+F1480*K1483-E1480*L1480-G1480*L1483</f>
        <v>0</v>
      </c>
      <c r="Q1480" s="27">
        <f t="shared" ref="Q1480" si="5036">(D1480*L1480+E1480*K1480+F1480*L1483+G1480*K1483)</f>
        <v>-6.8407687929601053</v>
      </c>
      <c r="S1480" s="24">
        <v>1</v>
      </c>
      <c r="T1480" s="25">
        <v>0</v>
      </c>
      <c r="U1480" s="26">
        <v>0</v>
      </c>
      <c r="V1480" s="27">
        <f t="shared" ref="V1480" si="5037">-1/($T$8*$B1480)</f>
        <v>-6.8407687929601053</v>
      </c>
      <c r="X1480" s="24">
        <f t="shared" ref="X1480" si="5038">N1480*S1480+P1480*S1483-O1480*T1480-Q1480*T1483</f>
        <v>-0.93596158033655286</v>
      </c>
      <c r="Y1480" s="28">
        <f t="shared" ref="Y1480" si="5039">(N1480*T1480+O1480*S1480+P1480*T1483+Q1480*S1483)</f>
        <v>0</v>
      </c>
      <c r="Z1480" s="26">
        <f t="shared" ref="Z1480" si="5040">N1480*U1480+P1480*U1483-O1480*V1480-Q1480*V1483</f>
        <v>0</v>
      </c>
      <c r="AA1480" s="27">
        <f t="shared" ref="AA1480" si="5041">(N1480*V1480+O1480*U1480+P1480*V1483+Q1480*U1483)</f>
        <v>-0.43807202278419233</v>
      </c>
      <c r="AB1480" s="8"/>
      <c r="AC1480" s="214">
        <f t="shared" ref="AC1480" si="5042">20*LOG((2*$X$8)/(($X$8*X1480+Z1480+$Z$8*X1483+Z1483)^2+($X$8*Y1480+AA1480+$X$8*Y1483+AA1483)^2)^0.5)</f>
        <v>-2.6029715830683871E-2</v>
      </c>
      <c r="AE1480" s="215">
        <f t="shared" ref="AE1480" si="5043">((X1480^2+Y1480^2)/(X1483^2+Y1483^2))^0.5</f>
        <v>3.3072437155818197</v>
      </c>
      <c r="AF1480" s="9"/>
      <c r="AG1480" s="29"/>
      <c r="AH1480" s="29"/>
      <c r="AI1480" s="29"/>
      <c r="AJ1480" s="29"/>
    </row>
    <row r="1481" spans="2:36" ht="18.649999999999999" customHeight="1" thickBot="1">
      <c r="D1481" s="30"/>
      <c r="G1481" s="31"/>
      <c r="I1481" s="30"/>
      <c r="K1481" s="239" t="s">
        <v>15</v>
      </c>
      <c r="L1481" s="240"/>
      <c r="N1481" s="30"/>
      <c r="P1481" s="239" t="s">
        <v>17</v>
      </c>
      <c r="Q1481" s="240"/>
      <c r="S1481" s="30"/>
      <c r="V1481" s="31"/>
      <c r="X1481" s="30"/>
      <c r="AA1481" s="31"/>
      <c r="AE1481" s="216"/>
      <c r="AF1481" s="9"/>
      <c r="AG1481" s="29"/>
      <c r="AH1481" s="29"/>
      <c r="AI1481" s="29"/>
      <c r="AJ1481" s="29"/>
    </row>
    <row r="1482" spans="2:36" ht="18.649999999999999" customHeight="1" thickBot="1">
      <c r="D1482" s="235" t="s">
        <v>12</v>
      </c>
      <c r="E1482" s="236"/>
      <c r="F1482" s="237" t="s">
        <v>13</v>
      </c>
      <c r="G1482" s="238"/>
      <c r="I1482" s="235" t="s">
        <v>14</v>
      </c>
      <c r="J1482" s="236"/>
      <c r="K1482" s="241"/>
      <c r="L1482" s="242"/>
      <c r="N1482" s="235" t="s">
        <v>16</v>
      </c>
      <c r="O1482" s="236"/>
      <c r="P1482" s="241"/>
      <c r="Q1482" s="242"/>
      <c r="S1482" s="235" t="s">
        <v>12</v>
      </c>
      <c r="T1482" s="236"/>
      <c r="U1482" s="237" t="s">
        <v>13</v>
      </c>
      <c r="V1482" s="238"/>
      <c r="X1482" s="235" t="s">
        <v>16</v>
      </c>
      <c r="Y1482" s="236"/>
      <c r="Z1482" s="237" t="s">
        <v>17</v>
      </c>
      <c r="AA1482" s="238"/>
      <c r="AB1482" s="4"/>
      <c r="AC1482" s="37" t="s">
        <v>71</v>
      </c>
      <c r="AE1482" s="217" t="s">
        <v>72</v>
      </c>
      <c r="AF1482" s="9"/>
      <c r="AG1482" s="29"/>
      <c r="AH1482" s="29"/>
      <c r="AI1482" s="29"/>
      <c r="AJ1482" s="29"/>
    </row>
    <row r="1483" spans="2:36" ht="18.649999999999999" customHeight="1" thickTop="1" thickBot="1">
      <c r="D1483" s="24">
        <v>0</v>
      </c>
      <c r="E1483" s="28">
        <v>0</v>
      </c>
      <c r="F1483" s="26">
        <v>1</v>
      </c>
      <c r="G1483" s="27">
        <v>0</v>
      </c>
      <c r="I1483" s="24">
        <v>0</v>
      </c>
      <c r="J1483" s="28">
        <f t="shared" ref="J1483" si="5044">IF(0=(1-$J$8*$K$8*$B1480^2),0,-1*(1-$J$8*$K$8*$B1480^2)/($B1480*$K$8))</f>
        <v>-0.28300351012138691</v>
      </c>
      <c r="K1483" s="26">
        <v>1</v>
      </c>
      <c r="L1483" s="27">
        <v>0</v>
      </c>
      <c r="N1483" s="24">
        <f t="shared" ref="N1483" si="5045">D1483*I1480+F1483*I1483-E1483*J1480-G1483*J1483</f>
        <v>0</v>
      </c>
      <c r="O1483" s="28">
        <f t="shared" ref="O1483" si="5046">(D1483*J1480+E1483*I1480+F1483*J1483+G1483*I1483)</f>
        <v>-0.28300351012138691</v>
      </c>
      <c r="P1483" s="26">
        <f t="shared" ref="P1483" si="5047">D1483*K1480+F1483*K1483-E1483*L1480-G1483*L1483</f>
        <v>1</v>
      </c>
      <c r="Q1483" s="27">
        <f t="shared" ref="Q1483" si="5048">(D1483*L1480+E1483*K1480+F1483*L1483+G1483*K1483)</f>
        <v>0</v>
      </c>
      <c r="S1483" s="24">
        <v>0</v>
      </c>
      <c r="T1483" s="28">
        <v>0</v>
      </c>
      <c r="U1483" s="26">
        <v>1</v>
      </c>
      <c r="V1483" s="27">
        <v>0</v>
      </c>
      <c r="X1483" s="24">
        <f t="shared" ref="X1483" si="5049">N1483*S1480+P1483*S1483-O1483*T1480-Q1483*T1483</f>
        <v>0</v>
      </c>
      <c r="Y1483" s="28">
        <f t="shared" ref="Y1483" si="5050">(N1483*T1480+O1483*S1480+P1483*T1483+Q1483*S1483)</f>
        <v>-0.28300351012138691</v>
      </c>
      <c r="Z1483" s="26">
        <f t="shared" ref="Z1483" si="5051">N1483*U1480+P1483*U1483-O1483*V1480-Q1483*V1483</f>
        <v>-0.93596158033655286</v>
      </c>
      <c r="AA1483" s="27">
        <f t="shared" ref="AA1483" si="5052">(N1483*V1480+O1483*U1480+P1483*V1483+Q1483*U1483)</f>
        <v>0</v>
      </c>
      <c r="AB1483" s="8"/>
      <c r="AC1483" s="39">
        <f t="shared" ref="AC1483" si="5053">(180/PI())*ATAN(-1*(($X$8*Y1480+AA1480+$X$8*Y1483+AA1483)/($X$8*X1480+Z1480+$X$8*X1483+Z1483)))</f>
        <v>-21.066970834510776</v>
      </c>
      <c r="AE1483" s="218">
        <f t="shared" ref="AE1483" si="5054">20*LOG(((($X$8*X1480+Z1480-$X$8*Y1483-Z1483)^2+($X$8*Y1480+AA1480-$X$8*Y1483-AA1483)^2)/(($X$8*X1480+Z1480+$X$8*X1483+Z1483)^2+($X$8*Y1480+AA1480+$X$8*Y1483+AA1483)^2))^0.5)</f>
        <v>-15.870569399377427</v>
      </c>
      <c r="AF1483" s="9"/>
      <c r="AG1483" s="29"/>
      <c r="AH1483" s="29"/>
      <c r="AI1483" s="29"/>
      <c r="AJ1483" s="29"/>
    </row>
    <row r="1484" spans="2:36" ht="18.649999999999999" customHeight="1">
      <c r="AE1484" s="33"/>
    </row>
    <row r="1485" spans="2:36" ht="18.649999999999999" customHeight="1" thickBot="1">
      <c r="E1485" s="21" t="s">
        <v>0</v>
      </c>
      <c r="J1485" s="21" t="s">
        <v>1</v>
      </c>
      <c r="O1485" s="21" t="s">
        <v>2</v>
      </c>
      <c r="T1485" s="21" t="s">
        <v>3</v>
      </c>
      <c r="Y1485" s="21" t="s">
        <v>4</v>
      </c>
    </row>
    <row r="1486" spans="2:36" ht="18.649999999999999" customHeight="1" thickBot="1">
      <c r="B1486" s="20"/>
      <c r="D1486" s="235" t="s">
        <v>6</v>
      </c>
      <c r="E1486" s="236"/>
      <c r="F1486" s="237" t="s">
        <v>7</v>
      </c>
      <c r="G1486" s="238"/>
      <c r="I1486" s="235" t="s">
        <v>8</v>
      </c>
      <c r="J1486" s="236"/>
      <c r="K1486" s="237" t="s">
        <v>9</v>
      </c>
      <c r="L1486" s="238"/>
      <c r="N1486" s="235" t="s">
        <v>10</v>
      </c>
      <c r="O1486" s="236"/>
      <c r="P1486" s="237" t="s">
        <v>11</v>
      </c>
      <c r="Q1486" s="238"/>
      <c r="S1486" s="235" t="s">
        <v>6</v>
      </c>
      <c r="T1486" s="236"/>
      <c r="U1486" s="237" t="s">
        <v>7</v>
      </c>
      <c r="V1486" s="238"/>
      <c r="X1486" s="235" t="s">
        <v>10</v>
      </c>
      <c r="Y1486" s="236"/>
      <c r="Z1486" s="237" t="s">
        <v>11</v>
      </c>
      <c r="AA1486" s="238"/>
      <c r="AB1486" s="4"/>
      <c r="AC1486" s="212" t="s">
        <v>70</v>
      </c>
      <c r="AE1486" s="213" t="s">
        <v>37</v>
      </c>
      <c r="AF1486" s="9"/>
      <c r="AG1486" s="29"/>
      <c r="AH1486" s="29"/>
      <c r="AI1486" s="29"/>
      <c r="AJ1486" s="29"/>
    </row>
    <row r="1487" spans="2:36" ht="18.649999999999999" customHeight="1" thickTop="1" thickBot="1">
      <c r="B1487" s="40">
        <f t="shared" ref="B1487" si="5055">B1480+$E$5</f>
        <v>1.0044999999999886</v>
      </c>
      <c r="D1487" s="24">
        <v>1</v>
      </c>
      <c r="E1487" s="25">
        <v>0</v>
      </c>
      <c r="F1487" s="26">
        <v>0</v>
      </c>
      <c r="G1487" s="27">
        <f t="shared" ref="G1487" si="5056">-1/($E$8*$B1487)</f>
        <v>-6.8373637313409112</v>
      </c>
      <c r="I1487" s="24">
        <v>1</v>
      </c>
      <c r="J1487" s="28">
        <v>0</v>
      </c>
      <c r="K1487" s="26">
        <v>0</v>
      </c>
      <c r="L1487" s="27">
        <v>0</v>
      </c>
      <c r="N1487" s="24">
        <f t="shared" ref="N1487" si="5057">D1487*I1487+F1487*I1490-E1487*J1487-G1487*J1490</f>
        <v>-0.92812192354793366</v>
      </c>
      <c r="O1487" s="28">
        <f t="shared" ref="O1487" si="5058">(D1487*J1487+E1487*I1487+F1487*J1490+G1487*I1490)</f>
        <v>0</v>
      </c>
      <c r="P1487" s="26">
        <f t="shared" ref="P1487" si="5059">D1487*K1487+F1487*K1490-E1487*L1487-G1487*L1490</f>
        <v>0</v>
      </c>
      <c r="Q1487" s="27">
        <f t="shared" ref="Q1487" si="5060">(D1487*L1487+E1487*K1487+F1487*L1490+G1487*K1490)</f>
        <v>-6.8373637313409112</v>
      </c>
      <c r="S1487" s="24">
        <v>1</v>
      </c>
      <c r="T1487" s="25">
        <v>0</v>
      </c>
      <c r="U1487" s="26">
        <v>0</v>
      </c>
      <c r="V1487" s="27">
        <f t="shared" ref="V1487" si="5061">-1/($T$8*$B1487)</f>
        <v>-6.8373637313409112</v>
      </c>
      <c r="X1487" s="24">
        <f t="shared" ref="X1487" si="5062">N1487*S1487+P1487*S1490-O1487*T1487-Q1487*T1490</f>
        <v>-0.92812192354793366</v>
      </c>
      <c r="Y1487" s="28">
        <f t="shared" ref="Y1487" si="5063">(N1487*T1487+O1487*S1487+P1487*T1490+Q1487*S1490)</f>
        <v>0</v>
      </c>
      <c r="Z1487" s="26">
        <f t="shared" ref="Z1487" si="5064">N1487*U1487+P1487*U1490-O1487*V1487-Q1487*V1490</f>
        <v>0</v>
      </c>
      <c r="AA1487" s="27">
        <f t="shared" ref="AA1487" si="5065">(N1487*V1487+O1487*U1487+P1487*V1490+Q1487*U1490)</f>
        <v>-0.49145655301190772</v>
      </c>
      <c r="AB1487" s="8"/>
      <c r="AC1487" s="214">
        <f t="shared" ref="AC1487" si="5066">20*LOG((2*$X$8)/(($X$8*X1487+Z1487+$Z$8*X1490+Z1490)^2+($X$8*Y1487+AA1487+$X$8*Y1490+AA1490)^2)^0.5)</f>
        <v>-4.7375106584278764E-2</v>
      </c>
      <c r="AE1487" s="215">
        <f t="shared" ref="AE1487" si="5067">((X1487^2+Y1487^2)/(X1490^2+Y1490^2))^0.5</f>
        <v>3.2912374994688673</v>
      </c>
      <c r="AF1487" s="9"/>
      <c r="AG1487" s="29"/>
      <c r="AH1487" s="29"/>
      <c r="AI1487" s="29"/>
      <c r="AJ1487" s="29"/>
    </row>
    <row r="1488" spans="2:36" ht="18.649999999999999" customHeight="1" thickBot="1">
      <c r="D1488" s="30"/>
      <c r="G1488" s="31"/>
      <c r="I1488" s="30"/>
      <c r="K1488" s="239" t="s">
        <v>15</v>
      </c>
      <c r="L1488" s="240"/>
      <c r="N1488" s="30"/>
      <c r="P1488" s="239" t="s">
        <v>17</v>
      </c>
      <c r="Q1488" s="240"/>
      <c r="S1488" s="30"/>
      <c r="V1488" s="31"/>
      <c r="X1488" s="30"/>
      <c r="AA1488" s="31"/>
      <c r="AE1488" s="216"/>
      <c r="AF1488" s="9"/>
      <c r="AG1488" s="29"/>
      <c r="AH1488" s="29"/>
      <c r="AI1488" s="29"/>
      <c r="AJ1488" s="29"/>
    </row>
    <row r="1489" spans="2:36" ht="18.649999999999999" customHeight="1" thickBot="1">
      <c r="D1489" s="235" t="s">
        <v>12</v>
      </c>
      <c r="E1489" s="236"/>
      <c r="F1489" s="237" t="s">
        <v>13</v>
      </c>
      <c r="G1489" s="238"/>
      <c r="I1489" s="235" t="s">
        <v>14</v>
      </c>
      <c r="J1489" s="236"/>
      <c r="K1489" s="241"/>
      <c r="L1489" s="242"/>
      <c r="N1489" s="235" t="s">
        <v>16</v>
      </c>
      <c r="O1489" s="236"/>
      <c r="P1489" s="241"/>
      <c r="Q1489" s="242"/>
      <c r="S1489" s="235" t="s">
        <v>12</v>
      </c>
      <c r="T1489" s="236"/>
      <c r="U1489" s="237" t="s">
        <v>13</v>
      </c>
      <c r="V1489" s="238"/>
      <c r="X1489" s="235" t="s">
        <v>16</v>
      </c>
      <c r="Y1489" s="236"/>
      <c r="Z1489" s="237" t="s">
        <v>17</v>
      </c>
      <c r="AA1489" s="238"/>
      <c r="AB1489" s="4"/>
      <c r="AC1489" s="37" t="s">
        <v>71</v>
      </c>
      <c r="AE1489" s="217" t="s">
        <v>72</v>
      </c>
      <c r="AF1489" s="9"/>
      <c r="AG1489" s="29"/>
      <c r="AH1489" s="29"/>
      <c r="AI1489" s="29"/>
      <c r="AJ1489" s="29"/>
    </row>
    <row r="1490" spans="2:36" ht="18.649999999999999" customHeight="1" thickTop="1" thickBot="1">
      <c r="D1490" s="24">
        <v>0</v>
      </c>
      <c r="E1490" s="28">
        <v>0</v>
      </c>
      <c r="F1490" s="26">
        <v>1</v>
      </c>
      <c r="G1490" s="27">
        <v>0</v>
      </c>
      <c r="I1490" s="24">
        <v>0</v>
      </c>
      <c r="J1490" s="28">
        <f t="shared" ref="J1490" si="5068">IF(0=(1-$J$8*$K$8*$B1487^2),0,-1*(1-$J$8*$K$8*$B1487^2)/($B1487*$K$8))</f>
        <v>-0.28199785755288459</v>
      </c>
      <c r="K1490" s="26">
        <v>1</v>
      </c>
      <c r="L1490" s="27">
        <v>0</v>
      </c>
      <c r="N1490" s="24">
        <f t="shared" ref="N1490" si="5069">D1490*I1487+F1490*I1490-E1490*J1487-G1490*J1490</f>
        <v>0</v>
      </c>
      <c r="O1490" s="28">
        <f t="shared" ref="O1490" si="5070">(D1490*J1487+E1490*I1487+F1490*J1490+G1490*I1490)</f>
        <v>-0.28199785755288459</v>
      </c>
      <c r="P1490" s="26">
        <f t="shared" ref="P1490" si="5071">D1490*K1487+F1490*K1490-E1490*L1487-G1490*L1490</f>
        <v>1</v>
      </c>
      <c r="Q1490" s="27">
        <f t="shared" ref="Q1490" si="5072">(D1490*L1487+E1490*K1487+F1490*L1490+G1490*K1490)</f>
        <v>0</v>
      </c>
      <c r="S1490" s="24">
        <v>0</v>
      </c>
      <c r="T1490" s="28">
        <v>0</v>
      </c>
      <c r="U1490" s="26">
        <v>1</v>
      </c>
      <c r="V1490" s="27">
        <v>0</v>
      </c>
      <c r="X1490" s="24">
        <f t="shared" ref="X1490" si="5073">N1490*S1487+P1490*S1490-O1490*T1487-Q1490*T1490</f>
        <v>0</v>
      </c>
      <c r="Y1490" s="28">
        <f t="shared" ref="Y1490" si="5074">(N1490*T1487+O1490*S1487+P1490*T1490+Q1490*S1490)</f>
        <v>-0.28199785755288459</v>
      </c>
      <c r="Z1490" s="26">
        <f t="shared" ref="Z1490" si="5075">N1490*U1487+P1490*U1490-O1490*V1487-Q1490*V1490</f>
        <v>-0.92812192354793366</v>
      </c>
      <c r="AA1490" s="27">
        <f t="shared" ref="AA1490" si="5076">(N1490*V1487+O1490*U1487+P1490*V1490+Q1490*U1490)</f>
        <v>0</v>
      </c>
      <c r="AB1490" s="8"/>
      <c r="AC1490" s="39">
        <f t="shared" ref="AC1490" si="5077">(180/PI())*ATAN(-1*(($X$8*Y1487+AA1487+$X$8*Y1490+AA1490)/($X$8*X1487+Z1487+$X$8*X1490+Z1490)))</f>
        <v>-22.620377128576362</v>
      </c>
      <c r="AE1490" s="218">
        <f t="shared" ref="AE1490" si="5078">20*LOG(((($X$8*X1487+Z1487-$X$8*Y1490-Z1490)^2+($X$8*Y1487+AA1487-$X$8*Y1490-AA1490)^2)/(($X$8*X1487+Z1487+$X$8*X1490+Z1490)^2+($X$8*Y1487+AA1487+$X$8*Y1490+AA1490)^2))^0.5)</f>
        <v>-15.15497346585744</v>
      </c>
      <c r="AF1490" s="9"/>
      <c r="AG1490" s="29"/>
      <c r="AH1490" s="29"/>
      <c r="AI1490" s="29"/>
      <c r="AJ1490" s="29"/>
    </row>
    <row r="1491" spans="2:36" ht="18.649999999999999" customHeight="1">
      <c r="AE1491" s="33"/>
    </row>
    <row r="1492" spans="2:36" ht="18.649999999999999" customHeight="1" thickBot="1">
      <c r="E1492" s="21" t="s">
        <v>0</v>
      </c>
      <c r="J1492" s="21" t="s">
        <v>1</v>
      </c>
      <c r="O1492" s="21" t="s">
        <v>2</v>
      </c>
      <c r="T1492" s="21" t="s">
        <v>3</v>
      </c>
      <c r="Y1492" s="21" t="s">
        <v>4</v>
      </c>
    </row>
    <row r="1493" spans="2:36" ht="18.649999999999999" customHeight="1" thickBot="1">
      <c r="B1493" s="20"/>
      <c r="D1493" s="235" t="s">
        <v>6</v>
      </c>
      <c r="E1493" s="236"/>
      <c r="F1493" s="237" t="s">
        <v>7</v>
      </c>
      <c r="G1493" s="238"/>
      <c r="I1493" s="235" t="s">
        <v>8</v>
      </c>
      <c r="J1493" s="236"/>
      <c r="K1493" s="237" t="s">
        <v>9</v>
      </c>
      <c r="L1493" s="238"/>
      <c r="N1493" s="235" t="s">
        <v>10</v>
      </c>
      <c r="O1493" s="236"/>
      <c r="P1493" s="237" t="s">
        <v>11</v>
      </c>
      <c r="Q1493" s="238"/>
      <c r="S1493" s="235" t="s">
        <v>6</v>
      </c>
      <c r="T1493" s="236"/>
      <c r="U1493" s="237" t="s">
        <v>7</v>
      </c>
      <c r="V1493" s="238"/>
      <c r="X1493" s="235" t="s">
        <v>10</v>
      </c>
      <c r="Y1493" s="236"/>
      <c r="Z1493" s="237" t="s">
        <v>11</v>
      </c>
      <c r="AA1493" s="238"/>
      <c r="AB1493" s="4"/>
      <c r="AC1493" s="212" t="s">
        <v>70</v>
      </c>
      <c r="AE1493" s="213" t="s">
        <v>37</v>
      </c>
      <c r="AF1493" s="9"/>
      <c r="AG1493" s="29"/>
      <c r="AH1493" s="29"/>
      <c r="AI1493" s="29"/>
      <c r="AJ1493" s="29"/>
    </row>
    <row r="1494" spans="2:36" ht="18.649999999999999" customHeight="1" thickTop="1" thickBot="1">
      <c r="B1494" s="40">
        <f t="shared" ref="B1494" si="5079">B1487+$E$5</f>
        <v>1.0049999999999886</v>
      </c>
      <c r="D1494" s="24">
        <v>1</v>
      </c>
      <c r="E1494" s="25">
        <v>0</v>
      </c>
      <c r="F1494" s="26">
        <v>0</v>
      </c>
      <c r="G1494" s="27">
        <f t="shared" ref="G1494" si="5080">-1/($E$8*$B1494)</f>
        <v>-6.833962057842732</v>
      </c>
      <c r="I1494" s="24">
        <v>1</v>
      </c>
      <c r="J1494" s="28">
        <v>0</v>
      </c>
      <c r="K1494" s="26">
        <v>0</v>
      </c>
      <c r="L1494" s="27">
        <v>0</v>
      </c>
      <c r="N1494" s="24">
        <f t="shared" ref="N1494" si="5081">D1494*I1494+F1494*I1497-E1494*J1494-G1494*J1497</f>
        <v>-0.92029396482866321</v>
      </c>
      <c r="O1494" s="28">
        <f t="shared" ref="O1494" si="5082">(D1494*J1494+E1494*I1494+F1494*J1497+G1494*I1497)</f>
        <v>0</v>
      </c>
      <c r="P1494" s="26">
        <f t="shared" ref="P1494" si="5083">D1494*K1494+F1494*K1497-E1494*L1494-G1494*L1497</f>
        <v>0</v>
      </c>
      <c r="Q1494" s="27">
        <f t="shared" ref="Q1494" si="5084">(D1494*L1494+E1494*K1494+F1494*L1497+G1494*K1497)</f>
        <v>-6.833962057842732</v>
      </c>
      <c r="S1494" s="24">
        <v>1</v>
      </c>
      <c r="T1494" s="25">
        <v>0</v>
      </c>
      <c r="U1494" s="26">
        <v>0</v>
      </c>
      <c r="V1494" s="27">
        <f t="shared" ref="V1494" si="5085">-1/($T$8*$B1494)</f>
        <v>-6.833962057842732</v>
      </c>
      <c r="X1494" s="24">
        <f t="shared" ref="X1494" si="5086">N1494*S1494+P1494*S1497-O1494*T1494-Q1494*T1497</f>
        <v>-0.92029396482866321</v>
      </c>
      <c r="Y1494" s="28">
        <f t="shared" ref="Y1494" si="5087">(N1494*T1494+O1494*S1494+P1494*T1497+Q1494*S1497)</f>
        <v>0</v>
      </c>
      <c r="Z1494" s="26">
        <f t="shared" ref="Z1494" si="5088">N1494*U1494+P1494*U1497-O1494*V1494-Q1494*V1497</f>
        <v>0</v>
      </c>
      <c r="AA1494" s="27">
        <f t="shared" ref="AA1494" si="5089">(N1494*V1494+O1494*U1494+P1494*V1497+Q1494*U1497)</f>
        <v>-0.54470802014199382</v>
      </c>
      <c r="AB1494" s="8"/>
      <c r="AC1494" s="214">
        <f t="shared" ref="AC1494" si="5090">20*LOG((2*$X$8)/(($X$8*X1494+Z1494+$Z$8*X1497+Z1497)^2+($X$8*Y1494+AA1494+$X$8*Y1497+AA1497)^2)^0.5)</f>
        <v>-7.4859417782077886E-2</v>
      </c>
      <c r="AE1494" s="215">
        <f t="shared" ref="AE1494" si="5091">((X1494^2+Y1494^2)/(X1497^2+Y1497^2))^0.5</f>
        <v>3.2751516970277472</v>
      </c>
      <c r="AF1494" s="9"/>
      <c r="AG1494" s="29"/>
      <c r="AH1494" s="29"/>
      <c r="AI1494" s="29"/>
      <c r="AJ1494" s="29"/>
    </row>
    <row r="1495" spans="2:36" ht="18.649999999999999" customHeight="1" thickBot="1">
      <c r="D1495" s="30"/>
      <c r="G1495" s="31"/>
      <c r="I1495" s="30"/>
      <c r="K1495" s="239" t="s">
        <v>15</v>
      </c>
      <c r="L1495" s="240"/>
      <c r="N1495" s="30"/>
      <c r="P1495" s="239" t="s">
        <v>17</v>
      </c>
      <c r="Q1495" s="240"/>
      <c r="S1495" s="30"/>
      <c r="V1495" s="31"/>
      <c r="X1495" s="30"/>
      <c r="AA1495" s="31"/>
      <c r="AE1495" s="216"/>
      <c r="AF1495" s="9"/>
      <c r="AG1495" s="29"/>
      <c r="AH1495" s="29"/>
      <c r="AI1495" s="29"/>
      <c r="AJ1495" s="29"/>
    </row>
    <row r="1496" spans="2:36" ht="18.649999999999999" customHeight="1" thickBot="1">
      <c r="D1496" s="235" t="s">
        <v>12</v>
      </c>
      <c r="E1496" s="236"/>
      <c r="F1496" s="237" t="s">
        <v>13</v>
      </c>
      <c r="G1496" s="238"/>
      <c r="I1496" s="235" t="s">
        <v>14</v>
      </c>
      <c r="J1496" s="236"/>
      <c r="K1496" s="241"/>
      <c r="L1496" s="242"/>
      <c r="N1496" s="235" t="s">
        <v>16</v>
      </c>
      <c r="O1496" s="236"/>
      <c r="P1496" s="241"/>
      <c r="Q1496" s="242"/>
      <c r="S1496" s="235" t="s">
        <v>12</v>
      </c>
      <c r="T1496" s="236"/>
      <c r="U1496" s="237" t="s">
        <v>13</v>
      </c>
      <c r="V1496" s="238"/>
      <c r="X1496" s="235" t="s">
        <v>16</v>
      </c>
      <c r="Y1496" s="236"/>
      <c r="Z1496" s="237" t="s">
        <v>17</v>
      </c>
      <c r="AA1496" s="238"/>
      <c r="AB1496" s="4"/>
      <c r="AC1496" s="37" t="s">
        <v>71</v>
      </c>
      <c r="AE1496" s="217" t="s">
        <v>72</v>
      </c>
      <c r="AF1496" s="9"/>
      <c r="AG1496" s="29"/>
      <c r="AH1496" s="29"/>
      <c r="AI1496" s="29"/>
      <c r="AJ1496" s="29"/>
    </row>
    <row r="1497" spans="2:36" ht="18.649999999999999" customHeight="1" thickTop="1" thickBot="1">
      <c r="D1497" s="24">
        <v>0</v>
      </c>
      <c r="E1497" s="28">
        <v>0</v>
      </c>
      <c r="F1497" s="26">
        <v>1</v>
      </c>
      <c r="G1497" s="27">
        <v>0</v>
      </c>
      <c r="I1497" s="24">
        <v>0</v>
      </c>
      <c r="J1497" s="28">
        <f t="shared" ref="J1497" si="5092">IF(0=(1-$J$8*$K$8*$B1494^2),0,-1*(1-$J$8*$K$8*$B1494^2)/($B1494*$K$8))</f>
        <v>-0.28099277528544547</v>
      </c>
      <c r="K1497" s="26">
        <v>1</v>
      </c>
      <c r="L1497" s="27">
        <v>0</v>
      </c>
      <c r="N1497" s="24">
        <f t="shared" ref="N1497" si="5093">D1497*I1494+F1497*I1497-E1497*J1494-G1497*J1497</f>
        <v>0</v>
      </c>
      <c r="O1497" s="28">
        <f t="shared" ref="O1497" si="5094">(D1497*J1494+E1497*I1494+F1497*J1497+G1497*I1497)</f>
        <v>-0.28099277528544547</v>
      </c>
      <c r="P1497" s="26">
        <f t="shared" ref="P1497" si="5095">D1497*K1494+F1497*K1497-E1497*L1494-G1497*L1497</f>
        <v>1</v>
      </c>
      <c r="Q1497" s="27">
        <f t="shared" ref="Q1497" si="5096">(D1497*L1494+E1497*K1494+F1497*L1497+G1497*K1497)</f>
        <v>0</v>
      </c>
      <c r="S1497" s="24">
        <v>0</v>
      </c>
      <c r="T1497" s="28">
        <v>0</v>
      </c>
      <c r="U1497" s="26">
        <v>1</v>
      </c>
      <c r="V1497" s="27">
        <v>0</v>
      </c>
      <c r="X1497" s="24">
        <f t="shared" ref="X1497" si="5097">N1497*S1494+P1497*S1497-O1497*T1494-Q1497*T1497</f>
        <v>0</v>
      </c>
      <c r="Y1497" s="28">
        <f t="shared" ref="Y1497" si="5098">(N1497*T1494+O1497*S1494+P1497*T1497+Q1497*S1497)</f>
        <v>-0.28099277528544547</v>
      </c>
      <c r="Z1497" s="26">
        <f t="shared" ref="Z1497" si="5099">N1497*U1494+P1497*U1497-O1497*V1494-Q1497*V1497</f>
        <v>-0.92029396482866321</v>
      </c>
      <c r="AA1497" s="27">
        <f t="shared" ref="AA1497" si="5100">(N1497*V1494+O1497*U1494+P1497*V1497+Q1497*U1497)</f>
        <v>0</v>
      </c>
      <c r="AB1497" s="8"/>
      <c r="AC1497" s="39">
        <f t="shared" ref="AC1497" si="5101">(180/PI())*ATAN(-1*(($X$8*Y1494+AA1494+$X$8*Y1497+AA1497)/($X$8*X1494+Z1494+$X$8*X1497+Z1497)))</f>
        <v>-24.161342459296925</v>
      </c>
      <c r="AE1497" s="218">
        <f t="shared" ref="AE1497" si="5102">20*LOG(((($X$8*X1494+Z1494-$X$8*Y1497-Z1497)^2+($X$8*Y1494+AA1494-$X$8*Y1497-AA1497)^2)/(($X$8*X1494+Z1494+$X$8*X1497+Z1497)^2+($X$8*Y1494+AA1494+$X$8*Y1497+AA1497)^2))^0.5)</f>
        <v>-14.378116706089843</v>
      </c>
      <c r="AF1497" s="9"/>
      <c r="AG1497" s="29"/>
      <c r="AH1497" s="29"/>
      <c r="AI1497" s="29"/>
      <c r="AJ1497" s="29"/>
    </row>
    <row r="1498" spans="2:36" ht="18.649999999999999" customHeight="1">
      <c r="AE1498" s="33"/>
    </row>
    <row r="1499" spans="2:36" ht="18.649999999999999" customHeight="1" thickBot="1">
      <c r="E1499" s="21" t="s">
        <v>0</v>
      </c>
      <c r="J1499" s="21" t="s">
        <v>1</v>
      </c>
      <c r="O1499" s="21" t="s">
        <v>2</v>
      </c>
      <c r="T1499" s="21" t="s">
        <v>3</v>
      </c>
      <c r="Y1499" s="21" t="s">
        <v>4</v>
      </c>
    </row>
    <row r="1500" spans="2:36" ht="18.649999999999999" customHeight="1" thickBot="1">
      <c r="B1500" s="20"/>
      <c r="D1500" s="235" t="s">
        <v>6</v>
      </c>
      <c r="E1500" s="236"/>
      <c r="F1500" s="237" t="s">
        <v>7</v>
      </c>
      <c r="G1500" s="238"/>
      <c r="I1500" s="235" t="s">
        <v>8</v>
      </c>
      <c r="J1500" s="236"/>
      <c r="K1500" s="237" t="s">
        <v>9</v>
      </c>
      <c r="L1500" s="238"/>
      <c r="N1500" s="235" t="s">
        <v>10</v>
      </c>
      <c r="O1500" s="236"/>
      <c r="P1500" s="237" t="s">
        <v>11</v>
      </c>
      <c r="Q1500" s="238"/>
      <c r="S1500" s="235" t="s">
        <v>6</v>
      </c>
      <c r="T1500" s="236"/>
      <c r="U1500" s="237" t="s">
        <v>7</v>
      </c>
      <c r="V1500" s="238"/>
      <c r="X1500" s="235" t="s">
        <v>10</v>
      </c>
      <c r="Y1500" s="236"/>
      <c r="Z1500" s="237" t="s">
        <v>11</v>
      </c>
      <c r="AA1500" s="238"/>
      <c r="AB1500" s="4"/>
      <c r="AC1500" s="212" t="s">
        <v>70</v>
      </c>
      <c r="AE1500" s="213" t="s">
        <v>37</v>
      </c>
      <c r="AF1500" s="9"/>
      <c r="AG1500" s="29"/>
      <c r="AH1500" s="29"/>
      <c r="AI1500" s="29"/>
      <c r="AJ1500" s="29"/>
    </row>
    <row r="1501" spans="2:36" ht="18.649999999999999" customHeight="1" thickTop="1" thickBot="1">
      <c r="B1501" s="40">
        <f t="shared" ref="B1501" si="5103">B1494+$E$5</f>
        <v>1.0054999999999885</v>
      </c>
      <c r="D1501" s="24">
        <v>1</v>
      </c>
      <c r="E1501" s="25">
        <v>0</v>
      </c>
      <c r="F1501" s="26">
        <v>0</v>
      </c>
      <c r="G1501" s="27">
        <f t="shared" ref="G1501" si="5104">-1/($E$8*$B1501)</f>
        <v>-6.830563767411185</v>
      </c>
      <c r="I1501" s="24">
        <v>1</v>
      </c>
      <c r="J1501" s="28">
        <v>0</v>
      </c>
      <c r="K1501" s="26">
        <v>0</v>
      </c>
      <c r="L1501" s="27">
        <v>0</v>
      </c>
      <c r="N1501" s="24">
        <f t="shared" ref="N1501" si="5105">D1501*I1501+F1501*I1504-E1501*J1501-G1501*J1504</f>
        <v>-0.91247768091636461</v>
      </c>
      <c r="O1501" s="28">
        <f t="shared" ref="O1501" si="5106">(D1501*J1501+E1501*I1501+F1501*J1504+G1501*I1504)</f>
        <v>0</v>
      </c>
      <c r="P1501" s="26">
        <f t="shared" ref="P1501" si="5107">D1501*K1501+F1501*K1504-E1501*L1501-G1501*L1504</f>
        <v>0</v>
      </c>
      <c r="Q1501" s="27">
        <f t="shared" ref="Q1501" si="5108">(D1501*L1501+E1501*K1501+F1501*L1504+G1501*K1504)</f>
        <v>-6.830563767411185</v>
      </c>
      <c r="S1501" s="24">
        <v>1</v>
      </c>
      <c r="T1501" s="25">
        <v>0</v>
      </c>
      <c r="U1501" s="26">
        <v>0</v>
      </c>
      <c r="V1501" s="27">
        <f t="shared" ref="V1501" si="5109">-1/($T$8*$B1501)</f>
        <v>-6.830563767411185</v>
      </c>
      <c r="X1501" s="24">
        <f t="shared" ref="X1501" si="5110">N1501*S1501+P1501*S1504-O1501*T1501-Q1501*T1504</f>
        <v>-0.91247768091636461</v>
      </c>
      <c r="Y1501" s="28">
        <f t="shared" ref="Y1501" si="5111">(N1501*T1501+O1501*S1501+P1501*T1504+Q1501*S1504)</f>
        <v>0</v>
      </c>
      <c r="Z1501" s="26">
        <f t="shared" ref="Z1501" si="5112">N1501*U1501+P1501*U1504-O1501*V1501-Q1501*V1504</f>
        <v>0</v>
      </c>
      <c r="AA1501" s="27">
        <f t="shared" ref="AA1501" si="5113">(N1501*V1501+O1501*U1501+P1501*V1504+Q1501*U1504)</f>
        <v>-0.59782678157248004</v>
      </c>
      <c r="AB1501" s="8"/>
      <c r="AC1501" s="214">
        <f t="shared" ref="AC1501" si="5114">20*LOG((2*$X$8)/(($X$8*X1501+Z1501+$Z$8*X1504+Z1504)^2+($X$8*Y1501+AA1501+$X$8*Y1504+AA1504)^2)^0.5)</f>
        <v>-0.10832036181846887</v>
      </c>
      <c r="AE1501" s="215">
        <f t="shared" ref="AE1501" si="5115">((X1501^2+Y1501^2)/(X1504^2+Y1504^2))^0.5</f>
        <v>3.2589854762918256</v>
      </c>
      <c r="AF1501" s="9"/>
      <c r="AG1501" s="29"/>
      <c r="AH1501" s="29"/>
      <c r="AI1501" s="29"/>
      <c r="AJ1501" s="29"/>
    </row>
    <row r="1502" spans="2:36" ht="18.649999999999999" customHeight="1" thickBot="1">
      <c r="D1502" s="30"/>
      <c r="G1502" s="31"/>
      <c r="I1502" s="30"/>
      <c r="K1502" s="239" t="s">
        <v>15</v>
      </c>
      <c r="L1502" s="240"/>
      <c r="N1502" s="30"/>
      <c r="P1502" s="239" t="s">
        <v>17</v>
      </c>
      <c r="Q1502" s="240"/>
      <c r="S1502" s="30"/>
      <c r="V1502" s="31"/>
      <c r="X1502" s="30"/>
      <c r="AA1502" s="31"/>
      <c r="AE1502" s="216"/>
      <c r="AF1502" s="9"/>
      <c r="AG1502" s="29"/>
      <c r="AH1502" s="29"/>
      <c r="AI1502" s="29"/>
      <c r="AJ1502" s="29"/>
    </row>
    <row r="1503" spans="2:36" ht="18.649999999999999" customHeight="1" thickBot="1">
      <c r="D1503" s="235" t="s">
        <v>12</v>
      </c>
      <c r="E1503" s="236"/>
      <c r="F1503" s="237" t="s">
        <v>13</v>
      </c>
      <c r="G1503" s="238"/>
      <c r="I1503" s="235" t="s">
        <v>14</v>
      </c>
      <c r="J1503" s="236"/>
      <c r="K1503" s="241"/>
      <c r="L1503" s="242"/>
      <c r="N1503" s="235" t="s">
        <v>16</v>
      </c>
      <c r="O1503" s="236"/>
      <c r="P1503" s="241"/>
      <c r="Q1503" s="242"/>
      <c r="S1503" s="235" t="s">
        <v>12</v>
      </c>
      <c r="T1503" s="236"/>
      <c r="U1503" s="237" t="s">
        <v>13</v>
      </c>
      <c r="V1503" s="238"/>
      <c r="X1503" s="235" t="s">
        <v>16</v>
      </c>
      <c r="Y1503" s="236"/>
      <c r="Z1503" s="237" t="s">
        <v>17</v>
      </c>
      <c r="AA1503" s="238"/>
      <c r="AB1503" s="4"/>
      <c r="AC1503" s="37" t="s">
        <v>71</v>
      </c>
      <c r="AE1503" s="217" t="s">
        <v>72</v>
      </c>
      <c r="AF1503" s="9"/>
      <c r="AG1503" s="29"/>
      <c r="AH1503" s="29"/>
      <c r="AI1503" s="29"/>
      <c r="AJ1503" s="29"/>
    </row>
    <row r="1504" spans="2:36" ht="18.649999999999999" customHeight="1" thickTop="1" thickBot="1">
      <c r="D1504" s="24">
        <v>0</v>
      </c>
      <c r="E1504" s="28">
        <v>0</v>
      </c>
      <c r="F1504" s="26">
        <v>1</v>
      </c>
      <c r="G1504" s="27">
        <v>0</v>
      </c>
      <c r="I1504" s="24">
        <v>0</v>
      </c>
      <c r="J1504" s="28">
        <f t="shared" ref="J1504" si="5116">IF(0=(1-$J$8*$K$8*$B1501^2),0,-1*(1-$J$8*$K$8*$B1501^2)/($B1501*$K$8))</f>
        <v>-0.27998826246829733</v>
      </c>
      <c r="K1504" s="26">
        <v>1</v>
      </c>
      <c r="L1504" s="27">
        <v>0</v>
      </c>
      <c r="N1504" s="24">
        <f t="shared" ref="N1504" si="5117">D1504*I1501+F1504*I1504-E1504*J1501-G1504*J1504</f>
        <v>0</v>
      </c>
      <c r="O1504" s="28">
        <f t="shared" ref="O1504" si="5118">(D1504*J1501+E1504*I1501+F1504*J1504+G1504*I1504)</f>
        <v>-0.27998826246829733</v>
      </c>
      <c r="P1504" s="26">
        <f t="shared" ref="P1504" si="5119">D1504*K1501+F1504*K1504-E1504*L1501-G1504*L1504</f>
        <v>1</v>
      </c>
      <c r="Q1504" s="27">
        <f t="shared" ref="Q1504" si="5120">(D1504*L1501+E1504*K1501+F1504*L1504+G1504*K1504)</f>
        <v>0</v>
      </c>
      <c r="S1504" s="24">
        <v>0</v>
      </c>
      <c r="T1504" s="28">
        <v>0</v>
      </c>
      <c r="U1504" s="26">
        <v>1</v>
      </c>
      <c r="V1504" s="27">
        <v>0</v>
      </c>
      <c r="X1504" s="24">
        <f t="shared" ref="X1504" si="5121">N1504*S1501+P1504*S1504-O1504*T1501-Q1504*T1504</f>
        <v>0</v>
      </c>
      <c r="Y1504" s="28">
        <f t="shared" ref="Y1504" si="5122">(N1504*T1501+O1504*S1501+P1504*T1504+Q1504*S1504)</f>
        <v>-0.27998826246829733</v>
      </c>
      <c r="Z1504" s="26">
        <f t="shared" ref="Z1504" si="5123">N1504*U1501+P1504*U1504-O1504*V1501-Q1504*V1504</f>
        <v>-0.91247768091636461</v>
      </c>
      <c r="AA1504" s="27">
        <f t="shared" ref="AA1504" si="5124">(N1504*V1501+O1504*U1501+P1504*V1504+Q1504*U1504)</f>
        <v>0</v>
      </c>
      <c r="AB1504" s="8"/>
      <c r="AC1504" s="39">
        <f t="shared" ref="AC1504" si="5125">(180/PI())*ATAN(-1*(($X$8*Y1501+AA1501+$X$8*Y1504+AA1504)/($X$8*X1501+Z1501+$X$8*X1504+Z1504)))</f>
        <v>-25.687848039987038</v>
      </c>
      <c r="AE1504" s="218">
        <f t="shared" ref="AE1504" si="5126">20*LOG(((($X$8*X1501+Z1501-$X$8*Y1504-Z1504)^2+($X$8*Y1501+AA1501-$X$8*Y1504-AA1504)^2)/(($X$8*X1501+Z1501+$X$8*X1504+Z1504)^2+($X$8*Y1501+AA1501+$X$8*Y1504+AA1504)^2))^0.5)</f>
        <v>-13.590338799670089</v>
      </c>
      <c r="AF1504" s="9"/>
      <c r="AG1504" s="29"/>
      <c r="AH1504" s="29"/>
      <c r="AI1504" s="29"/>
      <c r="AJ1504" s="29"/>
    </row>
    <row r="1505" spans="2:36" ht="18.649999999999999" customHeight="1">
      <c r="AE1505" s="33"/>
    </row>
    <row r="1506" spans="2:36" ht="18.649999999999999" customHeight="1" thickBot="1">
      <c r="E1506" s="21" t="s">
        <v>0</v>
      </c>
      <c r="J1506" s="21" t="s">
        <v>1</v>
      </c>
      <c r="O1506" s="21" t="s">
        <v>2</v>
      </c>
      <c r="T1506" s="21" t="s">
        <v>3</v>
      </c>
      <c r="Y1506" s="21" t="s">
        <v>4</v>
      </c>
    </row>
    <row r="1507" spans="2:36" ht="18.649999999999999" customHeight="1" thickBot="1">
      <c r="B1507" s="20"/>
      <c r="D1507" s="235" t="s">
        <v>6</v>
      </c>
      <c r="E1507" s="236"/>
      <c r="F1507" s="237" t="s">
        <v>7</v>
      </c>
      <c r="G1507" s="238"/>
      <c r="I1507" s="235" t="s">
        <v>8</v>
      </c>
      <c r="J1507" s="236"/>
      <c r="K1507" s="237" t="s">
        <v>9</v>
      </c>
      <c r="L1507" s="238"/>
      <c r="N1507" s="235" t="s">
        <v>10</v>
      </c>
      <c r="O1507" s="236"/>
      <c r="P1507" s="237" t="s">
        <v>11</v>
      </c>
      <c r="Q1507" s="238"/>
      <c r="S1507" s="235" t="s">
        <v>6</v>
      </c>
      <c r="T1507" s="236"/>
      <c r="U1507" s="237" t="s">
        <v>7</v>
      </c>
      <c r="V1507" s="238"/>
      <c r="X1507" s="235" t="s">
        <v>10</v>
      </c>
      <c r="Y1507" s="236"/>
      <c r="Z1507" s="237" t="s">
        <v>11</v>
      </c>
      <c r="AA1507" s="238"/>
      <c r="AB1507" s="4"/>
      <c r="AC1507" s="212" t="s">
        <v>70</v>
      </c>
      <c r="AE1507" s="213" t="s">
        <v>37</v>
      </c>
      <c r="AF1507" s="9"/>
      <c r="AG1507" s="29"/>
      <c r="AH1507" s="29"/>
      <c r="AI1507" s="29"/>
      <c r="AJ1507" s="29"/>
    </row>
    <row r="1508" spans="2:36" ht="18.649999999999999" customHeight="1" thickTop="1" thickBot="1">
      <c r="B1508" s="40">
        <f t="shared" ref="B1508" si="5127">B1501+$E$5</f>
        <v>1.0059999999999885</v>
      </c>
      <c r="D1508" s="24">
        <v>1</v>
      </c>
      <c r="E1508" s="25">
        <v>0</v>
      </c>
      <c r="F1508" s="26">
        <v>0</v>
      </c>
      <c r="G1508" s="27">
        <f t="shared" ref="G1508" si="5128">-1/($E$8*$B1508)</f>
        <v>-6.8271688550019354</v>
      </c>
      <c r="I1508" s="24">
        <v>1</v>
      </c>
      <c r="J1508" s="28">
        <v>0</v>
      </c>
      <c r="K1508" s="26">
        <v>0</v>
      </c>
      <c r="L1508" s="27">
        <v>0</v>
      </c>
      <c r="N1508" s="24">
        <f t="shared" ref="N1508" si="5129">D1508*I1508+F1508*I1511-E1508*J1508-G1508*J1511</f>
        <v>-0.90467304860645137</v>
      </c>
      <c r="O1508" s="28">
        <f t="shared" ref="O1508" si="5130">(D1508*J1508+E1508*I1508+F1508*J1511+G1508*I1511)</f>
        <v>0</v>
      </c>
      <c r="P1508" s="26">
        <f t="shared" ref="P1508" si="5131">D1508*K1508+F1508*K1511-E1508*L1508-G1508*L1511</f>
        <v>0</v>
      </c>
      <c r="Q1508" s="27">
        <f t="shared" ref="Q1508" si="5132">(D1508*L1508+E1508*K1508+F1508*L1511+G1508*K1511)</f>
        <v>-6.8271688550019354</v>
      </c>
      <c r="S1508" s="24">
        <v>1</v>
      </c>
      <c r="T1508" s="25">
        <v>0</v>
      </c>
      <c r="U1508" s="26">
        <v>0</v>
      </c>
      <c r="V1508" s="27">
        <f t="shared" ref="V1508" si="5133">-1/($T$8*$B1508)</f>
        <v>-6.8271688550019354</v>
      </c>
      <c r="X1508" s="24">
        <f t="shared" ref="X1508" si="5134">N1508*S1508+P1508*S1511-O1508*T1508-Q1508*T1511</f>
        <v>-0.90467304860645137</v>
      </c>
      <c r="Y1508" s="28">
        <f t="shared" ref="Y1508" si="5135">(N1508*T1508+O1508*S1508+P1508*T1511+Q1508*S1511)</f>
        <v>0</v>
      </c>
      <c r="Z1508" s="26">
        <f t="shared" ref="Z1508" si="5136">N1508*U1508+P1508*U1511-O1508*V1508-Q1508*V1511</f>
        <v>0</v>
      </c>
      <c r="AA1508" s="27">
        <f t="shared" ref="AA1508" si="5137">(N1508*V1508+O1508*U1508+P1508*V1511+Q1508*U1511)</f>
        <v>-0.65081319359631884</v>
      </c>
      <c r="AB1508" s="8"/>
      <c r="AC1508" s="214">
        <f t="shared" ref="AC1508" si="5138">20*LOG((2*$X$8)/(($X$8*X1508+Z1508+$Z$8*X1511+Z1511)^2+($X$8*Y1508+AA1508+$X$8*Y1511+AA1511)^2)^0.5)</f>
        <v>-0.14757436853189862</v>
      </c>
      <c r="AE1508" s="215">
        <f t="shared" ref="AE1508" si="5139">((X1508^2+Y1508^2)/(X1511^2+Y1511^2))^0.5</f>
        <v>3.242737994284389</v>
      </c>
      <c r="AF1508" s="9"/>
      <c r="AG1508" s="29"/>
      <c r="AH1508" s="29"/>
      <c r="AI1508" s="29"/>
      <c r="AJ1508" s="29"/>
    </row>
    <row r="1509" spans="2:36" ht="18.649999999999999" customHeight="1" thickBot="1">
      <c r="D1509" s="30"/>
      <c r="G1509" s="31"/>
      <c r="I1509" s="30"/>
      <c r="K1509" s="239" t="s">
        <v>15</v>
      </c>
      <c r="L1509" s="240"/>
      <c r="N1509" s="30"/>
      <c r="P1509" s="239" t="s">
        <v>17</v>
      </c>
      <c r="Q1509" s="240"/>
      <c r="S1509" s="30"/>
      <c r="V1509" s="31"/>
      <c r="X1509" s="30"/>
      <c r="AA1509" s="31"/>
      <c r="AE1509" s="216"/>
      <c r="AF1509" s="9"/>
      <c r="AG1509" s="29"/>
      <c r="AH1509" s="29"/>
      <c r="AI1509" s="29"/>
      <c r="AJ1509" s="29"/>
    </row>
    <row r="1510" spans="2:36" ht="18.649999999999999" customHeight="1" thickBot="1">
      <c r="D1510" s="235" t="s">
        <v>12</v>
      </c>
      <c r="E1510" s="236"/>
      <c r="F1510" s="237" t="s">
        <v>13</v>
      </c>
      <c r="G1510" s="238"/>
      <c r="I1510" s="235" t="s">
        <v>14</v>
      </c>
      <c r="J1510" s="236"/>
      <c r="K1510" s="241"/>
      <c r="L1510" s="242"/>
      <c r="N1510" s="235" t="s">
        <v>16</v>
      </c>
      <c r="O1510" s="236"/>
      <c r="P1510" s="241"/>
      <c r="Q1510" s="242"/>
      <c r="S1510" s="235" t="s">
        <v>12</v>
      </c>
      <c r="T1510" s="236"/>
      <c r="U1510" s="237" t="s">
        <v>13</v>
      </c>
      <c r="V1510" s="238"/>
      <c r="X1510" s="235" t="s">
        <v>16</v>
      </c>
      <c r="Y1510" s="236"/>
      <c r="Z1510" s="237" t="s">
        <v>17</v>
      </c>
      <c r="AA1510" s="238"/>
      <c r="AB1510" s="4"/>
      <c r="AC1510" s="37" t="s">
        <v>71</v>
      </c>
      <c r="AE1510" s="217" t="s">
        <v>72</v>
      </c>
      <c r="AF1510" s="9"/>
      <c r="AG1510" s="29"/>
      <c r="AH1510" s="29"/>
      <c r="AI1510" s="29"/>
      <c r="AJ1510" s="29"/>
    </row>
    <row r="1511" spans="2:36" ht="18.649999999999999" customHeight="1" thickTop="1" thickBot="1">
      <c r="D1511" s="24">
        <v>0</v>
      </c>
      <c r="E1511" s="28">
        <v>0</v>
      </c>
      <c r="F1511" s="26">
        <v>1</v>
      </c>
      <c r="G1511" s="27">
        <v>0</v>
      </c>
      <c r="I1511" s="24">
        <v>0</v>
      </c>
      <c r="J1511" s="28">
        <f t="shared" ref="J1511" si="5140">IF(0=(1-$J$8*$K$8*$B1508^2),0,-1*(1-$J$8*$K$8*$B1508^2)/($B1508*$K$8))</f>
        <v>-0.2789843182523587</v>
      </c>
      <c r="K1511" s="26">
        <v>1</v>
      </c>
      <c r="L1511" s="27">
        <v>0</v>
      </c>
      <c r="N1511" s="24">
        <f t="shared" ref="N1511" si="5141">D1511*I1508+F1511*I1511-E1511*J1508-G1511*J1511</f>
        <v>0</v>
      </c>
      <c r="O1511" s="28">
        <f t="shared" ref="O1511" si="5142">(D1511*J1508+E1511*I1508+F1511*J1511+G1511*I1511)</f>
        <v>-0.2789843182523587</v>
      </c>
      <c r="P1511" s="26">
        <f t="shared" ref="P1511" si="5143">D1511*K1508+F1511*K1511-E1511*L1508-G1511*L1511</f>
        <v>1</v>
      </c>
      <c r="Q1511" s="27">
        <f t="shared" ref="Q1511" si="5144">(D1511*L1508+E1511*K1508+F1511*L1511+G1511*K1511)</f>
        <v>0</v>
      </c>
      <c r="S1511" s="24">
        <v>0</v>
      </c>
      <c r="T1511" s="28">
        <v>0</v>
      </c>
      <c r="U1511" s="26">
        <v>1</v>
      </c>
      <c r="V1511" s="27">
        <v>0</v>
      </c>
      <c r="X1511" s="24">
        <f t="shared" ref="X1511" si="5145">N1511*S1508+P1511*S1511-O1511*T1508-Q1511*T1511</f>
        <v>0</v>
      </c>
      <c r="Y1511" s="28">
        <f t="shared" ref="Y1511" si="5146">(N1511*T1508+O1511*S1508+P1511*T1511+Q1511*S1511)</f>
        <v>-0.2789843182523587</v>
      </c>
      <c r="Z1511" s="26">
        <f t="shared" ref="Z1511" si="5147">N1511*U1508+P1511*U1511-O1511*V1508-Q1511*V1511</f>
        <v>-0.90467304860645137</v>
      </c>
      <c r="AA1511" s="27">
        <f t="shared" ref="AA1511" si="5148">(N1511*V1508+O1511*U1508+P1511*V1511+Q1511*U1511)</f>
        <v>0</v>
      </c>
      <c r="AB1511" s="8"/>
      <c r="AC1511" s="39">
        <f t="shared" ref="AC1511" si="5149">(180/PI())*ATAN(-1*(($X$8*Y1508+AA1508+$X$8*Y1511+AA1511)/($X$8*X1508+Z1508+$X$8*X1511+Z1511)))</f>
        <v>-27.197994084005018</v>
      </c>
      <c r="AE1511" s="218">
        <f t="shared" ref="AE1511" si="5150">20*LOG(((($X$8*X1508+Z1508-$X$8*Y1511-Z1511)^2+($X$8*Y1508+AA1508-$X$8*Y1511-AA1511)^2)/(($X$8*X1508+Z1508+$X$8*X1511+Z1511)^2+($X$8*Y1508+AA1508+$X$8*Y1511+AA1511)^2))^0.5)</f>
        <v>-12.821848441026367</v>
      </c>
      <c r="AF1511" s="9"/>
      <c r="AG1511" s="29"/>
      <c r="AH1511" s="29"/>
      <c r="AI1511" s="29"/>
      <c r="AJ1511" s="29"/>
    </row>
    <row r="1512" spans="2:36" ht="18.649999999999999" customHeight="1">
      <c r="AE1512" s="33"/>
    </row>
    <row r="1513" spans="2:36" ht="18.649999999999999" customHeight="1" thickBot="1">
      <c r="E1513" s="21" t="s">
        <v>0</v>
      </c>
      <c r="J1513" s="21" t="s">
        <v>1</v>
      </c>
      <c r="O1513" s="21" t="s">
        <v>2</v>
      </c>
      <c r="T1513" s="21" t="s">
        <v>3</v>
      </c>
      <c r="Y1513" s="21" t="s">
        <v>4</v>
      </c>
    </row>
    <row r="1514" spans="2:36" ht="18.649999999999999" customHeight="1" thickBot="1">
      <c r="B1514" s="20"/>
      <c r="D1514" s="235" t="s">
        <v>6</v>
      </c>
      <c r="E1514" s="236"/>
      <c r="F1514" s="237" t="s">
        <v>7</v>
      </c>
      <c r="G1514" s="238"/>
      <c r="I1514" s="235" t="s">
        <v>8</v>
      </c>
      <c r="J1514" s="236"/>
      <c r="K1514" s="237" t="s">
        <v>9</v>
      </c>
      <c r="L1514" s="238"/>
      <c r="N1514" s="235" t="s">
        <v>10</v>
      </c>
      <c r="O1514" s="236"/>
      <c r="P1514" s="237" t="s">
        <v>11</v>
      </c>
      <c r="Q1514" s="238"/>
      <c r="S1514" s="235" t="s">
        <v>6</v>
      </c>
      <c r="T1514" s="236"/>
      <c r="U1514" s="237" t="s">
        <v>7</v>
      </c>
      <c r="V1514" s="238"/>
      <c r="X1514" s="235" t="s">
        <v>10</v>
      </c>
      <c r="Y1514" s="236"/>
      <c r="Z1514" s="237" t="s">
        <v>11</v>
      </c>
      <c r="AA1514" s="238"/>
      <c r="AB1514" s="4"/>
      <c r="AC1514" s="212" t="s">
        <v>70</v>
      </c>
      <c r="AE1514" s="213" t="s">
        <v>37</v>
      </c>
      <c r="AF1514" s="9"/>
      <c r="AG1514" s="29"/>
      <c r="AH1514" s="29"/>
      <c r="AI1514" s="29"/>
      <c r="AJ1514" s="29"/>
    </row>
    <row r="1515" spans="2:36" ht="18.649999999999999" customHeight="1" thickTop="1" thickBot="1">
      <c r="B1515" s="40">
        <f t="shared" ref="B1515" si="5151">B1508+$E$5</f>
        <v>1.0064999999999884</v>
      </c>
      <c r="D1515" s="24">
        <v>1</v>
      </c>
      <c r="E1515" s="25">
        <v>0</v>
      </c>
      <c r="F1515" s="26">
        <v>0</v>
      </c>
      <c r="G1515" s="27">
        <f t="shared" ref="G1515" si="5152">-1/($E$8*$B1515)</f>
        <v>-6.8237773155806725</v>
      </c>
      <c r="I1515" s="24">
        <v>1</v>
      </c>
      <c r="J1515" s="28">
        <v>0</v>
      </c>
      <c r="K1515" s="26">
        <v>0</v>
      </c>
      <c r="L1515" s="27">
        <v>0</v>
      </c>
      <c r="N1515" s="24">
        <f t="shared" ref="N1515" si="5153">D1515*I1515+F1515*I1518-E1515*J1515-G1515*J1518</f>
        <v>-0.89688004475196736</v>
      </c>
      <c r="O1515" s="28">
        <f t="shared" ref="O1515" si="5154">(D1515*J1515+E1515*I1515+F1515*J1518+G1515*I1518)</f>
        <v>0</v>
      </c>
      <c r="P1515" s="26">
        <f t="shared" ref="P1515" si="5155">D1515*K1515+F1515*K1518-E1515*L1515-G1515*L1518</f>
        <v>0</v>
      </c>
      <c r="Q1515" s="27">
        <f t="shared" ref="Q1515" si="5156">(D1515*L1515+E1515*K1515+F1515*L1518+G1515*K1518)</f>
        <v>-6.8237773155806725</v>
      </c>
      <c r="S1515" s="24">
        <v>1</v>
      </c>
      <c r="T1515" s="25">
        <v>0</v>
      </c>
      <c r="U1515" s="26">
        <v>0</v>
      </c>
      <c r="V1515" s="27">
        <f t="shared" ref="V1515" si="5157">-1/($T$8*$B1515)</f>
        <v>-6.8237773155806725</v>
      </c>
      <c r="X1515" s="24">
        <f t="shared" ref="X1515" si="5158">N1515*S1515+P1515*S1518-O1515*T1515-Q1515*T1518</f>
        <v>-0.89688004475196736</v>
      </c>
      <c r="Y1515" s="28">
        <f t="shared" ref="Y1515" si="5159">(N1515*T1515+O1515*S1515+P1515*T1518+Q1515*S1518)</f>
        <v>0</v>
      </c>
      <c r="Z1515" s="26">
        <f t="shared" ref="Z1515" si="5160">N1515*U1515+P1515*U1518-O1515*V1515-Q1515*V1518</f>
        <v>0</v>
      </c>
      <c r="AA1515" s="27">
        <f t="shared" ref="AA1515" si="5161">(N1515*V1515+O1515*U1515+P1515*V1518+Q1515*U1518)</f>
        <v>-0.70366761140521916</v>
      </c>
      <c r="AB1515" s="8"/>
      <c r="AC1515" s="214">
        <f t="shared" ref="AC1515" si="5162">20*LOG((2*$X$8)/(($X$8*X1515+Z1515+$Z$8*X1518+Z1518)^2+($X$8*Y1515+AA1515+$X$8*Y1518+AA1518)^2)^0.5)</f>
        <v>-0.19241899823281947</v>
      </c>
      <c r="AE1515" s="215">
        <f t="shared" ref="AE1515" si="5163">((X1515^2+Y1515^2)/(X1518^2+Y1518^2))^0.5</f>
        <v>3.226408396834449</v>
      </c>
      <c r="AF1515" s="9"/>
      <c r="AG1515" s="29"/>
      <c r="AH1515" s="29"/>
      <c r="AI1515" s="29"/>
      <c r="AJ1515" s="29"/>
    </row>
    <row r="1516" spans="2:36" ht="18.649999999999999" customHeight="1" thickBot="1">
      <c r="D1516" s="30"/>
      <c r="G1516" s="31"/>
      <c r="I1516" s="30"/>
      <c r="K1516" s="239" t="s">
        <v>15</v>
      </c>
      <c r="L1516" s="240"/>
      <c r="N1516" s="30"/>
      <c r="P1516" s="239" t="s">
        <v>17</v>
      </c>
      <c r="Q1516" s="240"/>
      <c r="S1516" s="30"/>
      <c r="V1516" s="31"/>
      <c r="X1516" s="30"/>
      <c r="AA1516" s="31"/>
      <c r="AE1516" s="216"/>
      <c r="AF1516" s="9"/>
      <c r="AG1516" s="29"/>
      <c r="AH1516" s="29"/>
      <c r="AI1516" s="29"/>
      <c r="AJ1516" s="29"/>
    </row>
    <row r="1517" spans="2:36" ht="18.649999999999999" customHeight="1" thickBot="1">
      <c r="D1517" s="235" t="s">
        <v>12</v>
      </c>
      <c r="E1517" s="236"/>
      <c r="F1517" s="237" t="s">
        <v>13</v>
      </c>
      <c r="G1517" s="238"/>
      <c r="I1517" s="235" t="s">
        <v>14</v>
      </c>
      <c r="J1517" s="236"/>
      <c r="K1517" s="241"/>
      <c r="L1517" s="242"/>
      <c r="N1517" s="235" t="s">
        <v>16</v>
      </c>
      <c r="O1517" s="236"/>
      <c r="P1517" s="241"/>
      <c r="Q1517" s="242"/>
      <c r="S1517" s="235" t="s">
        <v>12</v>
      </c>
      <c r="T1517" s="236"/>
      <c r="U1517" s="237" t="s">
        <v>13</v>
      </c>
      <c r="V1517" s="238"/>
      <c r="X1517" s="235" t="s">
        <v>16</v>
      </c>
      <c r="Y1517" s="236"/>
      <c r="Z1517" s="237" t="s">
        <v>17</v>
      </c>
      <c r="AA1517" s="238"/>
      <c r="AB1517" s="4"/>
      <c r="AC1517" s="37" t="s">
        <v>71</v>
      </c>
      <c r="AE1517" s="217" t="s">
        <v>72</v>
      </c>
      <c r="AF1517" s="9"/>
      <c r="AG1517" s="29"/>
      <c r="AH1517" s="29"/>
      <c r="AI1517" s="29"/>
      <c r="AJ1517" s="29"/>
    </row>
    <row r="1518" spans="2:36" ht="18.649999999999999" customHeight="1" thickTop="1" thickBot="1">
      <c r="D1518" s="24">
        <v>0</v>
      </c>
      <c r="E1518" s="28">
        <v>0</v>
      </c>
      <c r="F1518" s="26">
        <v>1</v>
      </c>
      <c r="G1518" s="27">
        <v>0</v>
      </c>
      <c r="I1518" s="24">
        <v>0</v>
      </c>
      <c r="J1518" s="28">
        <f t="shared" ref="J1518" si="5164">IF(0=(1-$J$8*$K$8*$B1515^2),0,-1*(1-$J$8*$K$8*$B1515^2)/($B1515*$K$8))</f>
        <v>-0.27798094179023652</v>
      </c>
      <c r="K1518" s="26">
        <v>1</v>
      </c>
      <c r="L1518" s="27">
        <v>0</v>
      </c>
      <c r="N1518" s="24">
        <f t="shared" ref="N1518" si="5165">D1518*I1515+F1518*I1518-E1518*J1515-G1518*J1518</f>
        <v>0</v>
      </c>
      <c r="O1518" s="28">
        <f t="shared" ref="O1518" si="5166">(D1518*J1515+E1518*I1515+F1518*J1518+G1518*I1518)</f>
        <v>-0.27798094179023652</v>
      </c>
      <c r="P1518" s="26">
        <f t="shared" ref="P1518" si="5167">D1518*K1515+F1518*K1518-E1518*L1515-G1518*L1518</f>
        <v>1</v>
      </c>
      <c r="Q1518" s="27">
        <f t="shared" ref="Q1518" si="5168">(D1518*L1515+E1518*K1515+F1518*L1518+G1518*K1518)</f>
        <v>0</v>
      </c>
      <c r="S1518" s="24">
        <v>0</v>
      </c>
      <c r="T1518" s="28">
        <v>0</v>
      </c>
      <c r="U1518" s="26">
        <v>1</v>
      </c>
      <c r="V1518" s="27">
        <v>0</v>
      </c>
      <c r="X1518" s="24">
        <f t="shared" ref="X1518" si="5169">N1518*S1515+P1518*S1518-O1518*T1515-Q1518*T1518</f>
        <v>0</v>
      </c>
      <c r="Y1518" s="28">
        <f t="shared" ref="Y1518" si="5170">(N1518*T1515+O1518*S1515+P1518*T1518+Q1518*S1518)</f>
        <v>-0.27798094179023652</v>
      </c>
      <c r="Z1518" s="26">
        <f t="shared" ref="Z1518" si="5171">N1518*U1515+P1518*U1518-O1518*V1515-Q1518*V1518</f>
        <v>-0.89688004475196736</v>
      </c>
      <c r="AA1518" s="27">
        <f t="shared" ref="AA1518" si="5172">(N1518*V1515+O1518*U1515+P1518*V1518+Q1518*U1518)</f>
        <v>0</v>
      </c>
      <c r="AB1518" s="8"/>
      <c r="AC1518" s="39">
        <f t="shared" ref="AC1518" si="5173">(180/PI())*ATAN(-1*(($X$8*Y1515+AA1515+$X$8*Y1518+AA1518)/($X$8*X1515+Z1515+$X$8*X1518+Z1518)))</f>
        <v>-28.690011314575429</v>
      </c>
      <c r="AE1518" s="218">
        <f t="shared" ref="AE1518" si="5174">20*LOG(((($X$8*X1515+Z1515-$X$8*Y1518-Z1518)^2+($X$8*Y1515+AA1515-$X$8*Y1518-AA1518)^2)/(($X$8*X1515+Z1515+$X$8*X1518+Z1518)^2+($X$8*Y1515+AA1515+$X$8*Y1518+AA1518)^2))^0.5)</f>
        <v>-12.088706706160552</v>
      </c>
      <c r="AF1518" s="9"/>
      <c r="AG1518" s="29"/>
      <c r="AH1518" s="29"/>
      <c r="AI1518" s="29"/>
      <c r="AJ1518" s="29"/>
    </row>
    <row r="1519" spans="2:36" ht="18.649999999999999" customHeight="1">
      <c r="AE1519" s="33"/>
    </row>
    <row r="1520" spans="2:36" ht="18.649999999999999" customHeight="1" thickBot="1">
      <c r="E1520" s="21" t="s">
        <v>0</v>
      </c>
      <c r="J1520" s="21" t="s">
        <v>1</v>
      </c>
      <c r="O1520" s="21" t="s">
        <v>2</v>
      </c>
      <c r="T1520" s="21" t="s">
        <v>3</v>
      </c>
      <c r="Y1520" s="21" t="s">
        <v>4</v>
      </c>
    </row>
    <row r="1521" spans="2:36" ht="18.649999999999999" customHeight="1" thickBot="1">
      <c r="B1521" s="20"/>
      <c r="D1521" s="235" t="s">
        <v>6</v>
      </c>
      <c r="E1521" s="236"/>
      <c r="F1521" s="237" t="s">
        <v>7</v>
      </c>
      <c r="G1521" s="238"/>
      <c r="I1521" s="235" t="s">
        <v>8</v>
      </c>
      <c r="J1521" s="236"/>
      <c r="K1521" s="237" t="s">
        <v>9</v>
      </c>
      <c r="L1521" s="238"/>
      <c r="N1521" s="235" t="s">
        <v>10</v>
      </c>
      <c r="O1521" s="236"/>
      <c r="P1521" s="237" t="s">
        <v>11</v>
      </c>
      <c r="Q1521" s="238"/>
      <c r="S1521" s="235" t="s">
        <v>6</v>
      </c>
      <c r="T1521" s="236"/>
      <c r="U1521" s="237" t="s">
        <v>7</v>
      </c>
      <c r="V1521" s="238"/>
      <c r="X1521" s="235" t="s">
        <v>10</v>
      </c>
      <c r="Y1521" s="236"/>
      <c r="Z1521" s="237" t="s">
        <v>11</v>
      </c>
      <c r="AA1521" s="238"/>
      <c r="AB1521" s="4"/>
      <c r="AC1521" s="212" t="s">
        <v>70</v>
      </c>
      <c r="AE1521" s="213" t="s">
        <v>37</v>
      </c>
      <c r="AF1521" s="9"/>
      <c r="AG1521" s="29"/>
      <c r="AH1521" s="29"/>
      <c r="AI1521" s="29"/>
      <c r="AJ1521" s="29"/>
    </row>
    <row r="1522" spans="2:36" ht="18.649999999999999" customHeight="1" thickTop="1" thickBot="1">
      <c r="B1522" s="40">
        <f t="shared" ref="B1522" si="5175">B1515+$E$5</f>
        <v>1.0069999999999883</v>
      </c>
      <c r="D1522" s="24">
        <v>1</v>
      </c>
      <c r="E1522" s="25">
        <v>0</v>
      </c>
      <c r="F1522" s="26">
        <v>0</v>
      </c>
      <c r="G1522" s="27">
        <f t="shared" ref="G1522" si="5176">-1/($E$8*$B1522)</f>
        <v>-6.8203891441230855</v>
      </c>
      <c r="I1522" s="24">
        <v>1</v>
      </c>
      <c r="J1522" s="28">
        <v>0</v>
      </c>
      <c r="K1522" s="26">
        <v>0</v>
      </c>
      <c r="L1522" s="27">
        <v>0</v>
      </c>
      <c r="N1522" s="24">
        <f t="shared" ref="N1522" si="5177">D1522*I1522+F1522*I1525-E1522*J1522-G1522*J1525</f>
        <v>-0.88909864626340163</v>
      </c>
      <c r="O1522" s="28">
        <f t="shared" ref="O1522" si="5178">(D1522*J1522+E1522*I1522+F1522*J1525+G1522*I1525)</f>
        <v>0</v>
      </c>
      <c r="P1522" s="26">
        <f t="shared" ref="P1522" si="5179">D1522*K1522+F1522*K1525-E1522*L1522-G1522*L1525</f>
        <v>0</v>
      </c>
      <c r="Q1522" s="27">
        <f t="shared" ref="Q1522" si="5180">(D1522*L1522+E1522*K1522+F1522*L1525+G1522*K1525)</f>
        <v>-6.8203891441230855</v>
      </c>
      <c r="S1522" s="24">
        <v>1</v>
      </c>
      <c r="T1522" s="25">
        <v>0</v>
      </c>
      <c r="U1522" s="26">
        <v>0</v>
      </c>
      <c r="V1522" s="27">
        <f t="shared" ref="V1522" si="5181">-1/($T$8*$B1522)</f>
        <v>-6.8203891441230855</v>
      </c>
      <c r="X1522" s="24">
        <f t="shared" ref="X1522" si="5182">N1522*S1522+P1522*S1525-O1522*T1522-Q1522*T1525</f>
        <v>-0.88909864626340163</v>
      </c>
      <c r="Y1522" s="28">
        <f t="shared" ref="Y1522" si="5183">(N1522*T1522+O1522*S1522+P1522*T1525+Q1522*S1525)</f>
        <v>0</v>
      </c>
      <c r="Z1522" s="26">
        <f t="shared" ref="Z1522" si="5184">N1522*U1522+P1522*U1525-O1522*V1522-Q1522*V1525</f>
        <v>0</v>
      </c>
      <c r="AA1522" s="27">
        <f t="shared" ref="AA1522" si="5185">(N1522*V1522+O1522*U1522+P1522*V1525+Q1522*U1525)</f>
        <v>-0.75639038909364942</v>
      </c>
      <c r="AB1522" s="8"/>
      <c r="AC1522" s="214">
        <f t="shared" ref="AC1522" si="5186">20*LOG((2*$X$8)/(($X$8*X1522+Z1522+$Z$8*X1525+Z1525)^2+($X$8*Y1522+AA1522+$X$8*Y1525+AA1525)^2)^0.5)</f>
        <v>-0.24263549327932976</v>
      </c>
      <c r="AE1522" s="215">
        <f t="shared" ref="AE1522" si="5187">((X1522^2+Y1522^2)/(X1525^2+Y1525^2))^0.5</f>
        <v>3.2099958183887862</v>
      </c>
      <c r="AF1522" s="9"/>
      <c r="AG1522" s="29"/>
      <c r="AH1522" s="29"/>
      <c r="AI1522" s="29"/>
      <c r="AJ1522" s="29"/>
    </row>
    <row r="1523" spans="2:36" ht="18.649999999999999" customHeight="1" thickBot="1">
      <c r="D1523" s="30"/>
      <c r="G1523" s="31"/>
      <c r="I1523" s="30"/>
      <c r="K1523" s="239" t="s">
        <v>15</v>
      </c>
      <c r="L1523" s="240"/>
      <c r="N1523" s="30"/>
      <c r="P1523" s="239" t="s">
        <v>17</v>
      </c>
      <c r="Q1523" s="240"/>
      <c r="S1523" s="30"/>
      <c r="V1523" s="31"/>
      <c r="X1523" s="30"/>
      <c r="AA1523" s="31"/>
      <c r="AE1523" s="216"/>
      <c r="AF1523" s="9"/>
      <c r="AG1523" s="29"/>
      <c r="AH1523" s="29"/>
      <c r="AI1523" s="29"/>
      <c r="AJ1523" s="29"/>
    </row>
    <row r="1524" spans="2:36" ht="18.649999999999999" customHeight="1" thickBot="1">
      <c r="D1524" s="235" t="s">
        <v>12</v>
      </c>
      <c r="E1524" s="236"/>
      <c r="F1524" s="237" t="s">
        <v>13</v>
      </c>
      <c r="G1524" s="238"/>
      <c r="I1524" s="235" t="s">
        <v>14</v>
      </c>
      <c r="J1524" s="236"/>
      <c r="K1524" s="241"/>
      <c r="L1524" s="242"/>
      <c r="N1524" s="235" t="s">
        <v>16</v>
      </c>
      <c r="O1524" s="236"/>
      <c r="P1524" s="241"/>
      <c r="Q1524" s="242"/>
      <c r="S1524" s="235" t="s">
        <v>12</v>
      </c>
      <c r="T1524" s="236"/>
      <c r="U1524" s="237" t="s">
        <v>13</v>
      </c>
      <c r="V1524" s="238"/>
      <c r="X1524" s="235" t="s">
        <v>16</v>
      </c>
      <c r="Y1524" s="236"/>
      <c r="Z1524" s="237" t="s">
        <v>17</v>
      </c>
      <c r="AA1524" s="238"/>
      <c r="AB1524" s="4"/>
      <c r="AC1524" s="37" t="s">
        <v>71</v>
      </c>
      <c r="AE1524" s="217" t="s">
        <v>72</v>
      </c>
      <c r="AF1524" s="9"/>
      <c r="AG1524" s="29"/>
      <c r="AH1524" s="29"/>
      <c r="AI1524" s="29"/>
      <c r="AJ1524" s="29"/>
    </row>
    <row r="1525" spans="2:36" ht="18.649999999999999" customHeight="1" thickTop="1" thickBot="1">
      <c r="D1525" s="24">
        <v>0</v>
      </c>
      <c r="E1525" s="28">
        <v>0</v>
      </c>
      <c r="F1525" s="26">
        <v>1</v>
      </c>
      <c r="G1525" s="27">
        <v>0</v>
      </c>
      <c r="I1525" s="24">
        <v>0</v>
      </c>
      <c r="J1525" s="28">
        <f t="shared" ref="J1525" si="5188">IF(0=(1-$J$8*$K$8*$B1522^2),0,-1*(1-$J$8*$K$8*$B1522^2)/($B1522*$K$8))</f>
        <v>-0.27697813223621975</v>
      </c>
      <c r="K1525" s="26">
        <v>1</v>
      </c>
      <c r="L1525" s="27">
        <v>0</v>
      </c>
      <c r="N1525" s="24">
        <f t="shared" ref="N1525" si="5189">D1525*I1522+F1525*I1525-E1525*J1522-G1525*J1525</f>
        <v>0</v>
      </c>
      <c r="O1525" s="28">
        <f t="shared" ref="O1525" si="5190">(D1525*J1522+E1525*I1522+F1525*J1525+G1525*I1525)</f>
        <v>-0.27697813223621975</v>
      </c>
      <c r="P1525" s="26">
        <f t="shared" ref="P1525" si="5191">D1525*K1522+F1525*K1525-E1525*L1522-G1525*L1525</f>
        <v>1</v>
      </c>
      <c r="Q1525" s="27">
        <f t="shared" ref="Q1525" si="5192">(D1525*L1522+E1525*K1522+F1525*L1525+G1525*K1525)</f>
        <v>0</v>
      </c>
      <c r="S1525" s="24">
        <v>0</v>
      </c>
      <c r="T1525" s="28">
        <v>0</v>
      </c>
      <c r="U1525" s="26">
        <v>1</v>
      </c>
      <c r="V1525" s="27">
        <v>0</v>
      </c>
      <c r="X1525" s="24">
        <f t="shared" ref="X1525" si="5193">N1525*S1522+P1525*S1525-O1525*T1522-Q1525*T1525</f>
        <v>0</v>
      </c>
      <c r="Y1525" s="28">
        <f t="shared" ref="Y1525" si="5194">(N1525*T1522+O1525*S1522+P1525*T1525+Q1525*S1525)</f>
        <v>-0.27697813223621975</v>
      </c>
      <c r="Z1525" s="26">
        <f t="shared" ref="Z1525" si="5195">N1525*U1522+P1525*U1525-O1525*V1522-Q1525*V1525</f>
        <v>-0.88909864626340163</v>
      </c>
      <c r="AA1525" s="27">
        <f t="shared" ref="AA1525" si="5196">(N1525*V1522+O1525*U1522+P1525*V1525+Q1525*U1525)</f>
        <v>0</v>
      </c>
      <c r="AB1525" s="8"/>
      <c r="AC1525" s="39">
        <f t="shared" ref="AC1525" si="5197">(180/PI())*ATAN(-1*(($X$8*Y1522+AA1522+$X$8*Y1525+AA1525)/($X$8*X1522+Z1522+$X$8*X1525+Z1525)))</f>
        <v>-30.162270037307863</v>
      </c>
      <c r="AE1525" s="218">
        <f t="shared" ref="AE1525" si="5198">20*LOG(((($X$8*X1522+Z1522-$X$8*Y1525-Z1525)^2+($X$8*Y1522+AA1522-$X$8*Y1525-AA1525)^2)/(($X$8*X1522+Z1522+$X$8*X1525+Z1525)^2+($X$8*Y1522+AA1522+$X$8*Y1525+AA1525)^2))^0.5)</f>
        <v>-11.398179732338578</v>
      </c>
      <c r="AF1525" s="9"/>
      <c r="AG1525" s="29"/>
      <c r="AH1525" s="29"/>
      <c r="AI1525" s="29"/>
      <c r="AJ1525" s="29"/>
    </row>
    <row r="1526" spans="2:36" ht="18.649999999999999" customHeight="1">
      <c r="AE1526" s="33"/>
    </row>
    <row r="1527" spans="2:36" ht="18.649999999999999" customHeight="1" thickBot="1">
      <c r="E1527" s="21" t="s">
        <v>0</v>
      </c>
      <c r="J1527" s="21" t="s">
        <v>1</v>
      </c>
      <c r="O1527" s="21" t="s">
        <v>2</v>
      </c>
      <c r="T1527" s="21" t="s">
        <v>3</v>
      </c>
      <c r="Y1527" s="21" t="s">
        <v>4</v>
      </c>
    </row>
    <row r="1528" spans="2:36" ht="18.649999999999999" customHeight="1" thickBot="1">
      <c r="B1528" s="20"/>
      <c r="D1528" s="235" t="s">
        <v>6</v>
      </c>
      <c r="E1528" s="236"/>
      <c r="F1528" s="237" t="s">
        <v>7</v>
      </c>
      <c r="G1528" s="238"/>
      <c r="I1528" s="235" t="s">
        <v>8</v>
      </c>
      <c r="J1528" s="236"/>
      <c r="K1528" s="237" t="s">
        <v>9</v>
      </c>
      <c r="L1528" s="238"/>
      <c r="N1528" s="235" t="s">
        <v>10</v>
      </c>
      <c r="O1528" s="236"/>
      <c r="P1528" s="237" t="s">
        <v>11</v>
      </c>
      <c r="Q1528" s="238"/>
      <c r="S1528" s="235" t="s">
        <v>6</v>
      </c>
      <c r="T1528" s="236"/>
      <c r="U1528" s="237" t="s">
        <v>7</v>
      </c>
      <c r="V1528" s="238"/>
      <c r="X1528" s="235" t="s">
        <v>10</v>
      </c>
      <c r="Y1528" s="236"/>
      <c r="Z1528" s="237" t="s">
        <v>11</v>
      </c>
      <c r="AA1528" s="238"/>
      <c r="AB1528" s="4"/>
      <c r="AC1528" s="212" t="s">
        <v>70</v>
      </c>
      <c r="AE1528" s="213" t="s">
        <v>37</v>
      </c>
      <c r="AF1528" s="9"/>
      <c r="AG1528" s="29"/>
      <c r="AH1528" s="29"/>
      <c r="AI1528" s="29"/>
      <c r="AJ1528" s="29"/>
    </row>
    <row r="1529" spans="2:36" ht="18.649999999999999" customHeight="1" thickTop="1" thickBot="1">
      <c r="B1529" s="40">
        <f t="shared" ref="B1529" si="5199">B1522+$E$5</f>
        <v>1.0074999999999883</v>
      </c>
      <c r="D1529" s="24">
        <v>1</v>
      </c>
      <c r="E1529" s="25">
        <v>0</v>
      </c>
      <c r="F1529" s="26">
        <v>0</v>
      </c>
      <c r="G1529" s="27">
        <f t="shared" ref="G1529" si="5200">-1/($E$8*$B1529)</f>
        <v>-6.8170043356148362</v>
      </c>
      <c r="I1529" s="24">
        <v>1</v>
      </c>
      <c r="J1529" s="28">
        <v>0</v>
      </c>
      <c r="K1529" s="26">
        <v>0</v>
      </c>
      <c r="L1529" s="27">
        <v>0</v>
      </c>
      <c r="N1529" s="24">
        <f t="shared" ref="N1529" si="5201">D1529*I1529+F1529*I1532-E1529*J1529-G1529*J1532</f>
        <v>-0.88132883010852225</v>
      </c>
      <c r="O1529" s="28">
        <f t="shared" ref="O1529" si="5202">(D1529*J1529+E1529*I1529+F1529*J1532+G1529*I1532)</f>
        <v>0</v>
      </c>
      <c r="P1529" s="26">
        <f t="shared" ref="P1529" si="5203">D1529*K1529+F1529*K1532-E1529*L1529-G1529*L1532</f>
        <v>0</v>
      </c>
      <c r="Q1529" s="27">
        <f t="shared" ref="Q1529" si="5204">(D1529*L1529+E1529*K1529+F1529*L1532+G1529*K1532)</f>
        <v>-6.8170043356148362</v>
      </c>
      <c r="S1529" s="24">
        <v>1</v>
      </c>
      <c r="T1529" s="25">
        <v>0</v>
      </c>
      <c r="U1529" s="26">
        <v>0</v>
      </c>
      <c r="V1529" s="27">
        <f t="shared" ref="V1529" si="5205">-1/($T$8*$B1529)</f>
        <v>-6.8170043356148362</v>
      </c>
      <c r="X1529" s="24">
        <f t="shared" ref="X1529" si="5206">N1529*S1529+P1529*S1532-O1529*T1529-Q1529*T1532</f>
        <v>-0.88132883010852225</v>
      </c>
      <c r="Y1529" s="28">
        <f t="shared" ref="Y1529" si="5207">(N1529*T1529+O1529*S1529+P1529*T1532+Q1529*S1532)</f>
        <v>0</v>
      </c>
      <c r="Z1529" s="26">
        <f t="shared" ref="Z1529" si="5208">N1529*U1529+P1529*U1532-O1529*V1529-Q1529*V1532</f>
        <v>0</v>
      </c>
      <c r="AA1529" s="27">
        <f t="shared" ref="AA1529" si="5209">(N1529*V1529+O1529*U1529+P1529*V1532+Q1529*U1532)</f>
        <v>-0.80898187966268864</v>
      </c>
      <c r="AB1529" s="8"/>
      <c r="AC1529" s="214">
        <f t="shared" ref="AC1529" si="5210">20*LOG((2*$X$8)/(($X$8*X1529+Z1529+$Z$8*X1532+Z1532)^2+($X$8*Y1529+AA1529+$X$8*Y1532+AA1532)^2)^0.5)</f>
        <v>-0.29799140604377544</v>
      </c>
      <c r="AE1529" s="215">
        <f t="shared" ref="AE1529" si="5211">((X1529^2+Y1529^2)/(X1532^2+Y1532^2))^0.5</f>
        <v>3.1934993818202324</v>
      </c>
      <c r="AF1529" s="9"/>
      <c r="AG1529" s="29"/>
      <c r="AH1529" s="29"/>
      <c r="AI1529" s="29"/>
      <c r="AJ1529" s="29"/>
    </row>
    <row r="1530" spans="2:36" ht="18.649999999999999" customHeight="1" thickBot="1">
      <c r="D1530" s="30"/>
      <c r="G1530" s="31"/>
      <c r="I1530" s="30"/>
      <c r="K1530" s="239" t="s">
        <v>15</v>
      </c>
      <c r="L1530" s="240"/>
      <c r="N1530" s="30"/>
      <c r="P1530" s="239" t="s">
        <v>17</v>
      </c>
      <c r="Q1530" s="240"/>
      <c r="S1530" s="30"/>
      <c r="V1530" s="31"/>
      <c r="X1530" s="30"/>
      <c r="AA1530" s="31"/>
      <c r="AE1530" s="216"/>
      <c r="AF1530" s="9"/>
      <c r="AG1530" s="29"/>
      <c r="AH1530" s="29"/>
      <c r="AI1530" s="29"/>
      <c r="AJ1530" s="29"/>
    </row>
    <row r="1531" spans="2:36" ht="18.649999999999999" customHeight="1" thickBot="1">
      <c r="D1531" s="235" t="s">
        <v>12</v>
      </c>
      <c r="E1531" s="236"/>
      <c r="F1531" s="237" t="s">
        <v>13</v>
      </c>
      <c r="G1531" s="238"/>
      <c r="I1531" s="235" t="s">
        <v>14</v>
      </c>
      <c r="J1531" s="236"/>
      <c r="K1531" s="241"/>
      <c r="L1531" s="242"/>
      <c r="N1531" s="235" t="s">
        <v>16</v>
      </c>
      <c r="O1531" s="236"/>
      <c r="P1531" s="241"/>
      <c r="Q1531" s="242"/>
      <c r="S1531" s="235" t="s">
        <v>12</v>
      </c>
      <c r="T1531" s="236"/>
      <c r="U1531" s="237" t="s">
        <v>13</v>
      </c>
      <c r="V1531" s="238"/>
      <c r="X1531" s="235" t="s">
        <v>16</v>
      </c>
      <c r="Y1531" s="236"/>
      <c r="Z1531" s="237" t="s">
        <v>17</v>
      </c>
      <c r="AA1531" s="238"/>
      <c r="AB1531" s="4"/>
      <c r="AC1531" s="37" t="s">
        <v>71</v>
      </c>
      <c r="AE1531" s="217" t="s">
        <v>72</v>
      </c>
      <c r="AF1531" s="9"/>
      <c r="AG1531" s="29"/>
      <c r="AH1531" s="29"/>
      <c r="AI1531" s="29"/>
      <c r="AJ1531" s="29"/>
    </row>
    <row r="1532" spans="2:36" ht="18.649999999999999" customHeight="1" thickTop="1" thickBot="1">
      <c r="D1532" s="24">
        <v>0</v>
      </c>
      <c r="E1532" s="28">
        <v>0</v>
      </c>
      <c r="F1532" s="26">
        <v>1</v>
      </c>
      <c r="G1532" s="27">
        <v>0</v>
      </c>
      <c r="I1532" s="24">
        <v>0</v>
      </c>
      <c r="J1532" s="28">
        <f t="shared" ref="J1532" si="5212">IF(0=(1-$J$8*$K$8*$B1529^2),0,-1*(1-$J$8*$K$8*$B1529^2)/($B1529*$K$8))</f>
        <v>-0.27597588874627615</v>
      </c>
      <c r="K1532" s="26">
        <v>1</v>
      </c>
      <c r="L1532" s="27">
        <v>0</v>
      </c>
      <c r="N1532" s="24">
        <f t="shared" ref="N1532" si="5213">D1532*I1529+F1532*I1532-E1532*J1529-G1532*J1532</f>
        <v>0</v>
      </c>
      <c r="O1532" s="28">
        <f t="shared" ref="O1532" si="5214">(D1532*J1529+E1532*I1529+F1532*J1532+G1532*I1532)</f>
        <v>-0.27597588874627615</v>
      </c>
      <c r="P1532" s="26">
        <f t="shared" ref="P1532" si="5215">D1532*K1529+F1532*K1532-E1532*L1529-G1532*L1532</f>
        <v>1</v>
      </c>
      <c r="Q1532" s="27">
        <f t="shared" ref="Q1532" si="5216">(D1532*L1529+E1532*K1529+F1532*L1532+G1532*K1532)</f>
        <v>0</v>
      </c>
      <c r="S1532" s="24">
        <v>0</v>
      </c>
      <c r="T1532" s="28">
        <v>0</v>
      </c>
      <c r="U1532" s="26">
        <v>1</v>
      </c>
      <c r="V1532" s="27">
        <v>0</v>
      </c>
      <c r="X1532" s="24">
        <f t="shared" ref="X1532" si="5217">N1532*S1529+P1532*S1532-O1532*T1529-Q1532*T1532</f>
        <v>0</v>
      </c>
      <c r="Y1532" s="28">
        <f t="shared" ref="Y1532" si="5218">(N1532*T1529+O1532*S1529+P1532*T1532+Q1532*S1532)</f>
        <v>-0.27597588874627615</v>
      </c>
      <c r="Z1532" s="26">
        <f t="shared" ref="Z1532" si="5219">N1532*U1529+P1532*U1532-O1532*V1529-Q1532*V1532</f>
        <v>-0.88132883010852225</v>
      </c>
      <c r="AA1532" s="27">
        <f t="shared" ref="AA1532" si="5220">(N1532*V1529+O1532*U1529+P1532*V1532+Q1532*U1532)</f>
        <v>0</v>
      </c>
      <c r="AB1532" s="8"/>
      <c r="AC1532" s="39">
        <f t="shared" ref="AC1532" si="5221">(180/PI())*ATAN(-1*(($X$8*Y1529+AA1529+$X$8*Y1532+AA1532)/($X$8*X1529+Z1529+$X$8*X1532+Z1532)))</f>
        <v>-31.613286748269903</v>
      </c>
      <c r="AE1532" s="218">
        <f t="shared" ref="AE1532" si="5222">20*LOG(((($X$8*X1529+Z1529-$X$8*Y1532-Z1532)^2+($X$8*Y1529+AA1529-$X$8*Y1532-AA1532)^2)/(($X$8*X1529+Z1529+$X$8*X1532+Z1532)^2+($X$8*Y1529+AA1529+$X$8*Y1532+AA1532)^2))^0.5)</f>
        <v>-10.752454048087262</v>
      </c>
      <c r="AF1532" s="9"/>
      <c r="AG1532" s="29"/>
      <c r="AH1532" s="29"/>
      <c r="AI1532" s="29"/>
      <c r="AJ1532" s="29"/>
    </row>
    <row r="1533" spans="2:36" ht="18.649999999999999" customHeight="1">
      <c r="AE1533" s="33"/>
    </row>
    <row r="1534" spans="2:36" ht="18.649999999999999" customHeight="1" thickBot="1">
      <c r="E1534" s="21" t="s">
        <v>0</v>
      </c>
      <c r="J1534" s="21" t="s">
        <v>1</v>
      </c>
      <c r="O1534" s="21" t="s">
        <v>2</v>
      </c>
      <c r="T1534" s="21" t="s">
        <v>3</v>
      </c>
      <c r="Y1534" s="21" t="s">
        <v>4</v>
      </c>
    </row>
    <row r="1535" spans="2:36" ht="18.649999999999999" customHeight="1" thickBot="1">
      <c r="B1535" s="20"/>
      <c r="D1535" s="235" t="s">
        <v>6</v>
      </c>
      <c r="E1535" s="236"/>
      <c r="F1535" s="237" t="s">
        <v>7</v>
      </c>
      <c r="G1535" s="238"/>
      <c r="I1535" s="235" t="s">
        <v>8</v>
      </c>
      <c r="J1535" s="236"/>
      <c r="K1535" s="237" t="s">
        <v>9</v>
      </c>
      <c r="L1535" s="238"/>
      <c r="N1535" s="235" t="s">
        <v>10</v>
      </c>
      <c r="O1535" s="236"/>
      <c r="P1535" s="237" t="s">
        <v>11</v>
      </c>
      <c r="Q1535" s="238"/>
      <c r="S1535" s="235" t="s">
        <v>6</v>
      </c>
      <c r="T1535" s="236"/>
      <c r="U1535" s="237" t="s">
        <v>7</v>
      </c>
      <c r="V1535" s="238"/>
      <c r="X1535" s="235" t="s">
        <v>10</v>
      </c>
      <c r="Y1535" s="236"/>
      <c r="Z1535" s="237" t="s">
        <v>11</v>
      </c>
      <c r="AA1535" s="238"/>
      <c r="AB1535" s="4"/>
      <c r="AC1535" s="212" t="s">
        <v>70</v>
      </c>
      <c r="AE1535" s="213" t="s">
        <v>37</v>
      </c>
      <c r="AF1535" s="9"/>
      <c r="AG1535" s="29"/>
      <c r="AH1535" s="29"/>
      <c r="AI1535" s="29"/>
      <c r="AJ1535" s="29"/>
    </row>
    <row r="1536" spans="2:36" ht="18.649999999999999" customHeight="1" thickTop="1" thickBot="1">
      <c r="B1536" s="40">
        <f t="shared" ref="B1536" si="5223">B1529+$E$5</f>
        <v>1.0079999999999882</v>
      </c>
      <c r="D1536" s="24">
        <v>1</v>
      </c>
      <c r="E1536" s="25">
        <v>0</v>
      </c>
      <c r="F1536" s="26">
        <v>0</v>
      </c>
      <c r="G1536" s="27">
        <f t="shared" ref="G1536" si="5224">-1/($E$8*$B1536)</f>
        <v>-6.8136228850515348</v>
      </c>
      <c r="I1536" s="24">
        <v>1</v>
      </c>
      <c r="J1536" s="28">
        <v>0</v>
      </c>
      <c r="K1536" s="26">
        <v>0</v>
      </c>
      <c r="L1536" s="27">
        <v>0</v>
      </c>
      <c r="N1536" s="24">
        <f t="shared" ref="N1536" si="5225">D1536*I1536+F1536*I1539-E1536*J1536-G1536*J1539</f>
        <v>-0.87357057331221211</v>
      </c>
      <c r="O1536" s="28">
        <f t="shared" ref="O1536" si="5226">(D1536*J1536+E1536*I1536+F1536*J1539+G1536*I1539)</f>
        <v>0</v>
      </c>
      <c r="P1536" s="26">
        <f t="shared" ref="P1536" si="5227">D1536*K1536+F1536*K1539-E1536*L1536-G1536*L1539</f>
        <v>0</v>
      </c>
      <c r="Q1536" s="27">
        <f t="shared" ref="Q1536" si="5228">(D1536*L1536+E1536*K1536+F1536*L1539+G1536*K1539)</f>
        <v>-6.8136228850515348</v>
      </c>
      <c r="S1536" s="24">
        <v>1</v>
      </c>
      <c r="T1536" s="25">
        <v>0</v>
      </c>
      <c r="U1536" s="26">
        <v>0</v>
      </c>
      <c r="V1536" s="27">
        <f t="shared" ref="V1536" si="5229">-1/($T$8*$B1536)</f>
        <v>-6.8136228850515348</v>
      </c>
      <c r="X1536" s="24">
        <f t="shared" ref="X1536" si="5230">N1536*S1536+P1536*S1539-O1536*T1536-Q1536*T1539</f>
        <v>-0.87357057331221211</v>
      </c>
      <c r="Y1536" s="28">
        <f t="shared" ref="Y1536" si="5231">(N1536*T1536+O1536*S1536+P1536*T1539+Q1536*S1539)</f>
        <v>0</v>
      </c>
      <c r="Z1536" s="26">
        <f t="shared" ref="Z1536" si="5232">N1536*U1536+P1536*U1539-O1536*V1536-Q1536*V1539</f>
        <v>0</v>
      </c>
      <c r="AA1536" s="27">
        <f t="shared" ref="AA1536" si="5233">(N1536*V1536+O1536*U1536+P1536*V1539+Q1536*U1539)</f>
        <v>-0.8614424350238572</v>
      </c>
      <c r="AB1536" s="8"/>
      <c r="AC1536" s="214">
        <f t="shared" ref="AC1536" si="5234">20*LOG((2*$X$8)/(($X$8*X1536+Z1536+$Z$8*X1539+Z1539)^2+($X$8*Y1536+AA1536+$X$8*Y1539+AA1539)^2)^0.5)</f>
        <v>-0.35824324394686358</v>
      </c>
      <c r="AE1536" s="215">
        <f t="shared" ref="AE1536" si="5235">((X1536^2+Y1536^2)/(X1539^2+Y1539^2))^0.5</f>
        <v>3.1769181982320798</v>
      </c>
      <c r="AF1536" s="9"/>
      <c r="AG1536" s="29"/>
      <c r="AH1536" s="29"/>
      <c r="AI1536" s="29"/>
      <c r="AJ1536" s="29"/>
    </row>
    <row r="1537" spans="2:36" ht="18.649999999999999" customHeight="1" thickBot="1">
      <c r="D1537" s="30"/>
      <c r="G1537" s="31"/>
      <c r="I1537" s="30"/>
      <c r="K1537" s="239" t="s">
        <v>15</v>
      </c>
      <c r="L1537" s="240"/>
      <c r="N1537" s="30"/>
      <c r="P1537" s="239" t="s">
        <v>17</v>
      </c>
      <c r="Q1537" s="240"/>
      <c r="S1537" s="30"/>
      <c r="V1537" s="31"/>
      <c r="X1537" s="30"/>
      <c r="AA1537" s="31"/>
      <c r="AE1537" s="216"/>
      <c r="AF1537" s="9"/>
      <c r="AG1537" s="29"/>
      <c r="AH1537" s="29"/>
      <c r="AI1537" s="29"/>
      <c r="AJ1537" s="29"/>
    </row>
    <row r="1538" spans="2:36" ht="18.649999999999999" customHeight="1" thickBot="1">
      <c r="D1538" s="235" t="s">
        <v>12</v>
      </c>
      <c r="E1538" s="236"/>
      <c r="F1538" s="237" t="s">
        <v>13</v>
      </c>
      <c r="G1538" s="238"/>
      <c r="I1538" s="235" t="s">
        <v>14</v>
      </c>
      <c r="J1538" s="236"/>
      <c r="K1538" s="241"/>
      <c r="L1538" s="242"/>
      <c r="N1538" s="235" t="s">
        <v>16</v>
      </c>
      <c r="O1538" s="236"/>
      <c r="P1538" s="241"/>
      <c r="Q1538" s="242"/>
      <c r="S1538" s="235" t="s">
        <v>12</v>
      </c>
      <c r="T1538" s="236"/>
      <c r="U1538" s="237" t="s">
        <v>13</v>
      </c>
      <c r="V1538" s="238"/>
      <c r="X1538" s="235" t="s">
        <v>16</v>
      </c>
      <c r="Y1538" s="236"/>
      <c r="Z1538" s="237" t="s">
        <v>17</v>
      </c>
      <c r="AA1538" s="238"/>
      <c r="AB1538" s="4"/>
      <c r="AC1538" s="37" t="s">
        <v>71</v>
      </c>
      <c r="AE1538" s="217" t="s">
        <v>72</v>
      </c>
      <c r="AF1538" s="9"/>
      <c r="AG1538" s="29"/>
      <c r="AH1538" s="29"/>
      <c r="AI1538" s="29"/>
      <c r="AJ1538" s="29"/>
    </row>
    <row r="1539" spans="2:36" ht="18.649999999999999" customHeight="1" thickTop="1" thickBot="1">
      <c r="D1539" s="24">
        <v>0</v>
      </c>
      <c r="E1539" s="28">
        <v>0</v>
      </c>
      <c r="F1539" s="26">
        <v>1</v>
      </c>
      <c r="G1539" s="27">
        <v>0</v>
      </c>
      <c r="I1539" s="24">
        <v>0</v>
      </c>
      <c r="J1539" s="28">
        <f t="shared" ref="J1539" si="5236">IF(0=(1-$J$8*$K$8*$B1536^2),0,-1*(1-$J$8*$K$8*$B1536^2)/($B1536*$K$8))</f>
        <v>-0.27497421047804899</v>
      </c>
      <c r="K1539" s="26">
        <v>1</v>
      </c>
      <c r="L1539" s="27">
        <v>0</v>
      </c>
      <c r="N1539" s="24">
        <f t="shared" ref="N1539" si="5237">D1539*I1536+F1539*I1539-E1539*J1536-G1539*J1539</f>
        <v>0</v>
      </c>
      <c r="O1539" s="28">
        <f t="shared" ref="O1539" si="5238">(D1539*J1536+E1539*I1536+F1539*J1539+G1539*I1539)</f>
        <v>-0.27497421047804899</v>
      </c>
      <c r="P1539" s="26">
        <f t="shared" ref="P1539" si="5239">D1539*K1536+F1539*K1539-E1539*L1536-G1539*L1539</f>
        <v>1</v>
      </c>
      <c r="Q1539" s="27">
        <f t="shared" ref="Q1539" si="5240">(D1539*L1536+E1539*K1536+F1539*L1539+G1539*K1539)</f>
        <v>0</v>
      </c>
      <c r="S1539" s="24">
        <v>0</v>
      </c>
      <c r="T1539" s="28">
        <v>0</v>
      </c>
      <c r="U1539" s="26">
        <v>1</v>
      </c>
      <c r="V1539" s="27">
        <v>0</v>
      </c>
      <c r="X1539" s="24">
        <f t="shared" ref="X1539" si="5241">N1539*S1536+P1539*S1539-O1539*T1536-Q1539*T1539</f>
        <v>0</v>
      </c>
      <c r="Y1539" s="28">
        <f t="shared" ref="Y1539" si="5242">(N1539*T1536+O1539*S1536+P1539*T1539+Q1539*S1539)</f>
        <v>-0.27497421047804899</v>
      </c>
      <c r="Z1539" s="26">
        <f t="shared" ref="Z1539" si="5243">N1539*U1536+P1539*U1539-O1539*V1536-Q1539*V1539</f>
        <v>-0.87357057331221211</v>
      </c>
      <c r="AA1539" s="27">
        <f t="shared" ref="AA1539" si="5244">(N1539*V1536+O1539*U1536+P1539*V1539+Q1539*U1539)</f>
        <v>0</v>
      </c>
      <c r="AB1539" s="8"/>
      <c r="AC1539" s="39">
        <f t="shared" ref="AC1539" si="5245">(180/PI())*ATAN(-1*(($X$8*Y1536+AA1536+$X$8*Y1539+AA1539)/($X$8*X1536+Z1536+$X$8*X1539+Z1539)))</f>
        <v>-33.041728323200594</v>
      </c>
      <c r="AE1539" s="218">
        <f t="shared" ref="AE1539" si="5246">20*LOG(((($X$8*X1536+Z1536-$X$8*Y1539-Z1539)^2+($X$8*Y1536+AA1536-$X$8*Y1539-AA1539)^2)/(($X$8*X1536+Z1536+$X$8*X1539+Z1539)^2+($X$8*Y1536+AA1536+$X$8*Y1539+AA1539)^2))^0.5)</f>
        <v>-10.150945918559549</v>
      </c>
      <c r="AF1539" s="9"/>
      <c r="AG1539" s="29"/>
      <c r="AH1539" s="29"/>
      <c r="AI1539" s="29"/>
      <c r="AJ1539" s="29"/>
    </row>
    <row r="1540" spans="2:36" ht="18.649999999999999" customHeight="1">
      <c r="AE1540" s="33"/>
    </row>
    <row r="1541" spans="2:36" ht="18.649999999999999" customHeight="1" thickBot="1">
      <c r="E1541" s="21" t="s">
        <v>0</v>
      </c>
      <c r="J1541" s="21" t="s">
        <v>1</v>
      </c>
      <c r="O1541" s="21" t="s">
        <v>2</v>
      </c>
      <c r="T1541" s="21" t="s">
        <v>3</v>
      </c>
      <c r="Y1541" s="21" t="s">
        <v>4</v>
      </c>
    </row>
    <row r="1542" spans="2:36" ht="18.649999999999999" customHeight="1" thickBot="1">
      <c r="B1542" s="20"/>
      <c r="D1542" s="235" t="s">
        <v>6</v>
      </c>
      <c r="E1542" s="236"/>
      <c r="F1542" s="237" t="s">
        <v>7</v>
      </c>
      <c r="G1542" s="238"/>
      <c r="I1542" s="235" t="s">
        <v>8</v>
      </c>
      <c r="J1542" s="236"/>
      <c r="K1542" s="237" t="s">
        <v>9</v>
      </c>
      <c r="L1542" s="238"/>
      <c r="N1542" s="235" t="s">
        <v>10</v>
      </c>
      <c r="O1542" s="236"/>
      <c r="P1542" s="237" t="s">
        <v>11</v>
      </c>
      <c r="Q1542" s="238"/>
      <c r="S1542" s="235" t="s">
        <v>6</v>
      </c>
      <c r="T1542" s="236"/>
      <c r="U1542" s="237" t="s">
        <v>7</v>
      </c>
      <c r="V1542" s="238"/>
      <c r="X1542" s="235" t="s">
        <v>10</v>
      </c>
      <c r="Y1542" s="236"/>
      <c r="Z1542" s="237" t="s">
        <v>11</v>
      </c>
      <c r="AA1542" s="238"/>
      <c r="AB1542" s="4"/>
      <c r="AC1542" s="212" t="s">
        <v>70</v>
      </c>
      <c r="AE1542" s="213" t="s">
        <v>37</v>
      </c>
      <c r="AF1542" s="9"/>
      <c r="AG1542" s="29"/>
      <c r="AH1542" s="29"/>
      <c r="AI1542" s="29"/>
      <c r="AJ1542" s="29"/>
    </row>
    <row r="1543" spans="2:36" ht="18.649999999999999" customHeight="1" thickTop="1" thickBot="1">
      <c r="B1543" s="40">
        <f t="shared" ref="B1543" si="5247">B1536+$E$5</f>
        <v>1.0084999999999882</v>
      </c>
      <c r="D1543" s="24">
        <v>1</v>
      </c>
      <c r="E1543" s="25">
        <v>0</v>
      </c>
      <c r="F1543" s="26">
        <v>0</v>
      </c>
      <c r="G1543" s="27">
        <f t="shared" ref="G1543" si="5248">-1/($E$8*$B1543)</f>
        <v>-6.8102447874387186</v>
      </c>
      <c r="I1543" s="24">
        <v>1</v>
      </c>
      <c r="J1543" s="28">
        <v>0</v>
      </c>
      <c r="K1543" s="26">
        <v>0</v>
      </c>
      <c r="L1543" s="27">
        <v>0</v>
      </c>
      <c r="N1543" s="24">
        <f t="shared" ref="N1543" si="5249">D1543*I1543+F1543*I1546-E1543*J1543-G1543*J1546</f>
        <v>-0.86582385295628872</v>
      </c>
      <c r="O1543" s="28">
        <f t="shared" ref="O1543" si="5250">(D1543*J1543+E1543*I1543+F1543*J1546+G1543*I1546)</f>
        <v>0</v>
      </c>
      <c r="P1543" s="26">
        <f t="shared" ref="P1543" si="5251">D1543*K1543+F1543*K1546-E1543*L1543-G1543*L1546</f>
        <v>0</v>
      </c>
      <c r="Q1543" s="27">
        <f t="shared" ref="Q1543" si="5252">(D1543*L1543+E1543*K1543+F1543*L1546+G1543*K1546)</f>
        <v>-6.8102447874387186</v>
      </c>
      <c r="S1543" s="24">
        <v>1</v>
      </c>
      <c r="T1543" s="25">
        <v>0</v>
      </c>
      <c r="U1543" s="26">
        <v>0</v>
      </c>
      <c r="V1543" s="27">
        <f t="shared" ref="V1543" si="5253">-1/($T$8*$B1543)</f>
        <v>-6.8102447874387186</v>
      </c>
      <c r="X1543" s="24">
        <f t="shared" ref="X1543" si="5254">N1543*S1543+P1543*S1546-O1543*T1543-Q1543*T1546</f>
        <v>-0.86582385295628872</v>
      </c>
      <c r="Y1543" s="28">
        <f t="shared" ref="Y1543" si="5255">(N1543*T1543+O1543*S1543+P1543*T1546+Q1543*S1546)</f>
        <v>0</v>
      </c>
      <c r="Z1543" s="26">
        <f t="shared" ref="Z1543" si="5256">N1543*U1543+P1543*U1546-O1543*V1543-Q1543*V1546</f>
        <v>0</v>
      </c>
      <c r="AA1543" s="27">
        <f t="shared" ref="AA1543" si="5257">(N1543*V1543+O1543*U1543+P1543*V1546+Q1543*U1546)</f>
        <v>-0.9137724060030461</v>
      </c>
      <c r="AB1543" s="8"/>
      <c r="AC1543" s="214">
        <f t="shared" ref="AC1543" si="5258">20*LOG((2*$X$8)/(($X$8*X1543+Z1543+$Z$8*X1546+Z1546)^2+($X$8*Y1543+AA1543+$X$8*Y1546+AA1546)^2)^0.5)</f>
        <v>-0.42313907702211917</v>
      </c>
      <c r="AE1543" s="215">
        <f t="shared" ref="AE1543" si="5259">((X1543^2+Y1543^2)/(X1546^2+Y1546^2))^0.5</f>
        <v>3.160251366758474</v>
      </c>
      <c r="AF1543" s="9"/>
      <c r="AG1543" s="29"/>
      <c r="AH1543" s="29"/>
      <c r="AI1543" s="29"/>
      <c r="AJ1543" s="29"/>
    </row>
    <row r="1544" spans="2:36" ht="18.649999999999999" customHeight="1" thickBot="1">
      <c r="D1544" s="30"/>
      <c r="G1544" s="31"/>
      <c r="I1544" s="30"/>
      <c r="K1544" s="239" t="s">
        <v>15</v>
      </c>
      <c r="L1544" s="240"/>
      <c r="N1544" s="30"/>
      <c r="P1544" s="239" t="s">
        <v>17</v>
      </c>
      <c r="Q1544" s="240"/>
      <c r="S1544" s="30"/>
      <c r="V1544" s="31"/>
      <c r="X1544" s="30"/>
      <c r="AA1544" s="31"/>
      <c r="AE1544" s="216"/>
      <c r="AF1544" s="9"/>
      <c r="AG1544" s="29"/>
      <c r="AH1544" s="29"/>
      <c r="AI1544" s="29"/>
      <c r="AJ1544" s="29"/>
    </row>
    <row r="1545" spans="2:36" ht="18.649999999999999" customHeight="1" thickBot="1">
      <c r="D1545" s="235" t="s">
        <v>12</v>
      </c>
      <c r="E1545" s="236"/>
      <c r="F1545" s="237" t="s">
        <v>13</v>
      </c>
      <c r="G1545" s="238"/>
      <c r="I1545" s="235" t="s">
        <v>14</v>
      </c>
      <c r="J1545" s="236"/>
      <c r="K1545" s="241"/>
      <c r="L1545" s="242"/>
      <c r="N1545" s="235" t="s">
        <v>16</v>
      </c>
      <c r="O1545" s="236"/>
      <c r="P1545" s="241"/>
      <c r="Q1545" s="242"/>
      <c r="S1545" s="235" t="s">
        <v>12</v>
      </c>
      <c r="T1545" s="236"/>
      <c r="U1545" s="237" t="s">
        <v>13</v>
      </c>
      <c r="V1545" s="238"/>
      <c r="X1545" s="235" t="s">
        <v>16</v>
      </c>
      <c r="Y1545" s="236"/>
      <c r="Z1545" s="237" t="s">
        <v>17</v>
      </c>
      <c r="AA1545" s="238"/>
      <c r="AB1545" s="4"/>
      <c r="AC1545" s="37" t="s">
        <v>71</v>
      </c>
      <c r="AE1545" s="217" t="s">
        <v>72</v>
      </c>
      <c r="AF1545" s="9"/>
      <c r="AG1545" s="29"/>
      <c r="AH1545" s="29"/>
      <c r="AI1545" s="29"/>
      <c r="AJ1545" s="29"/>
    </row>
    <row r="1546" spans="2:36" ht="18.649999999999999" customHeight="1" thickTop="1" thickBot="1">
      <c r="D1546" s="24">
        <v>0</v>
      </c>
      <c r="E1546" s="28">
        <v>0</v>
      </c>
      <c r="F1546" s="26">
        <v>1</v>
      </c>
      <c r="G1546" s="27">
        <v>0</v>
      </c>
      <c r="I1546" s="24">
        <v>0</v>
      </c>
      <c r="J1546" s="28">
        <f t="shared" ref="J1546" si="5260">IF(0=(1-$J$8*$K$8*$B1543^2),0,-1*(1-$J$8*$K$8*$B1543^2)/($B1543*$K$8))</f>
        <v>-0.27397309659085117</v>
      </c>
      <c r="K1546" s="26">
        <v>1</v>
      </c>
      <c r="L1546" s="27">
        <v>0</v>
      </c>
      <c r="N1546" s="24">
        <f t="shared" ref="N1546" si="5261">D1546*I1543+F1546*I1546-E1546*J1543-G1546*J1546</f>
        <v>0</v>
      </c>
      <c r="O1546" s="28">
        <f t="shared" ref="O1546" si="5262">(D1546*J1543+E1546*I1543+F1546*J1546+G1546*I1546)</f>
        <v>-0.27397309659085117</v>
      </c>
      <c r="P1546" s="26">
        <f t="shared" ref="P1546" si="5263">D1546*K1543+F1546*K1546-E1546*L1543-G1546*L1546</f>
        <v>1</v>
      </c>
      <c r="Q1546" s="27">
        <f t="shared" ref="Q1546" si="5264">(D1546*L1543+E1546*K1543+F1546*L1546+G1546*K1546)</f>
        <v>0</v>
      </c>
      <c r="S1546" s="24">
        <v>0</v>
      </c>
      <c r="T1546" s="28">
        <v>0</v>
      </c>
      <c r="U1546" s="26">
        <v>1</v>
      </c>
      <c r="V1546" s="27">
        <v>0</v>
      </c>
      <c r="X1546" s="24">
        <f t="shared" ref="X1546" si="5265">N1546*S1543+P1546*S1546-O1546*T1543-Q1546*T1546</f>
        <v>0</v>
      </c>
      <c r="Y1546" s="28">
        <f t="shared" ref="Y1546" si="5266">(N1546*T1543+O1546*S1543+P1546*T1546+Q1546*S1546)</f>
        <v>-0.27397309659085117</v>
      </c>
      <c r="Z1546" s="26">
        <f t="shared" ref="Z1546" si="5267">N1546*U1543+P1546*U1546-O1546*V1543-Q1546*V1546</f>
        <v>-0.86582385295628872</v>
      </c>
      <c r="AA1546" s="27">
        <f t="shared" ref="AA1546" si="5268">(N1546*V1543+O1546*U1543+P1546*V1546+Q1546*U1546)</f>
        <v>0</v>
      </c>
      <c r="AB1546" s="8"/>
      <c r="AC1546" s="39">
        <f t="shared" ref="AC1546" si="5269">(180/PI())*ATAN(-1*(($X$8*Y1543+AA1543+$X$8*Y1546+AA1546)/($X$8*X1543+Z1543+$X$8*X1546+Z1546)))</f>
        <v>-34.446413897469405</v>
      </c>
      <c r="AE1546" s="218">
        <f t="shared" ref="AE1546" si="5270">20*LOG(((($X$8*X1543+Z1543-$X$8*Y1546-Z1546)^2+($X$8*Y1543+AA1543-$X$8*Y1546-AA1546)^2)/(($X$8*X1543+Z1543+$X$8*X1546+Z1546)^2+($X$8*Y1543+AA1543+$X$8*Y1546+AA1546)^2))^0.5)</f>
        <v>-9.5916580717191664</v>
      </c>
      <c r="AF1546" s="9"/>
      <c r="AG1546" s="29"/>
      <c r="AH1546" s="29"/>
      <c r="AI1546" s="29"/>
      <c r="AJ1546" s="29"/>
    </row>
    <row r="1547" spans="2:36" ht="18.649999999999999" customHeight="1">
      <c r="AE1547" s="33"/>
    </row>
    <row r="1548" spans="2:36" ht="18.649999999999999" customHeight="1" thickBot="1">
      <c r="E1548" s="21" t="s">
        <v>0</v>
      </c>
      <c r="J1548" s="21" t="s">
        <v>1</v>
      </c>
      <c r="O1548" s="21" t="s">
        <v>2</v>
      </c>
      <c r="T1548" s="21" t="s">
        <v>3</v>
      </c>
      <c r="Y1548" s="21" t="s">
        <v>4</v>
      </c>
    </row>
    <row r="1549" spans="2:36" ht="18.649999999999999" customHeight="1" thickBot="1">
      <c r="B1549" s="20"/>
      <c r="D1549" s="235" t="s">
        <v>6</v>
      </c>
      <c r="E1549" s="236"/>
      <c r="F1549" s="237" t="s">
        <v>7</v>
      </c>
      <c r="G1549" s="238"/>
      <c r="I1549" s="235" t="s">
        <v>8</v>
      </c>
      <c r="J1549" s="236"/>
      <c r="K1549" s="237" t="s">
        <v>9</v>
      </c>
      <c r="L1549" s="238"/>
      <c r="N1549" s="235" t="s">
        <v>10</v>
      </c>
      <c r="O1549" s="236"/>
      <c r="P1549" s="237" t="s">
        <v>11</v>
      </c>
      <c r="Q1549" s="238"/>
      <c r="S1549" s="235" t="s">
        <v>6</v>
      </c>
      <c r="T1549" s="236"/>
      <c r="U1549" s="237" t="s">
        <v>7</v>
      </c>
      <c r="V1549" s="238"/>
      <c r="X1549" s="235" t="s">
        <v>10</v>
      </c>
      <c r="Y1549" s="236"/>
      <c r="Z1549" s="237" t="s">
        <v>11</v>
      </c>
      <c r="AA1549" s="238"/>
      <c r="AB1549" s="4"/>
      <c r="AC1549" s="212" t="s">
        <v>70</v>
      </c>
      <c r="AE1549" s="213" t="s">
        <v>37</v>
      </c>
      <c r="AF1549" s="9"/>
      <c r="AG1549" s="29"/>
      <c r="AH1549" s="29"/>
      <c r="AI1549" s="29"/>
      <c r="AJ1549" s="29"/>
    </row>
    <row r="1550" spans="2:36" ht="18.649999999999999" customHeight="1" thickTop="1" thickBot="1">
      <c r="B1550" s="40">
        <f t="shared" ref="B1550" si="5271">B1543+$E$5</f>
        <v>1.0089999999999881</v>
      </c>
      <c r="D1550" s="24">
        <v>1</v>
      </c>
      <c r="E1550" s="25">
        <v>0</v>
      </c>
      <c r="F1550" s="26">
        <v>0</v>
      </c>
      <c r="G1550" s="27">
        <f t="shared" ref="G1550" si="5272">-1/($E$8*$B1550)</f>
        <v>-6.8068700377918221</v>
      </c>
      <c r="I1550" s="24">
        <v>1</v>
      </c>
      <c r="J1550" s="28">
        <v>0</v>
      </c>
      <c r="K1550" s="26">
        <v>0</v>
      </c>
      <c r="L1550" s="27">
        <v>0</v>
      </c>
      <c r="N1550" s="24">
        <f t="shared" ref="N1550" si="5273">D1550*I1550+F1550*I1553-E1550*J1550-G1550*J1553</f>
        <v>-0.85808864617934355</v>
      </c>
      <c r="O1550" s="28">
        <f t="shared" ref="O1550" si="5274">(D1550*J1550+E1550*I1550+F1550*J1553+G1550*I1553)</f>
        <v>0</v>
      </c>
      <c r="P1550" s="26">
        <f t="shared" ref="P1550" si="5275">D1550*K1550+F1550*K1553-E1550*L1550-G1550*L1553</f>
        <v>0</v>
      </c>
      <c r="Q1550" s="27">
        <f t="shared" ref="Q1550" si="5276">(D1550*L1550+E1550*K1550+F1550*L1553+G1550*K1553)</f>
        <v>-6.8068700377918221</v>
      </c>
      <c r="S1550" s="24">
        <v>1</v>
      </c>
      <c r="T1550" s="25">
        <v>0</v>
      </c>
      <c r="U1550" s="26">
        <v>0</v>
      </c>
      <c r="V1550" s="27">
        <f t="shared" ref="V1550" si="5277">-1/($T$8*$B1550)</f>
        <v>-6.8068700377918221</v>
      </c>
      <c r="X1550" s="24">
        <f t="shared" ref="X1550" si="5278">N1550*S1550+P1550*S1553-O1550*T1550-Q1550*T1553</f>
        <v>-0.85808864617934355</v>
      </c>
      <c r="Y1550" s="28">
        <f t="shared" ref="Y1550" si="5279">(N1550*T1550+O1550*S1550+P1550*T1553+Q1550*S1553)</f>
        <v>0</v>
      </c>
      <c r="Z1550" s="26">
        <f t="shared" ref="Z1550" si="5280">N1550*U1550+P1550*U1553-O1550*V1550-Q1550*V1553</f>
        <v>0</v>
      </c>
      <c r="AA1550" s="27">
        <f t="shared" ref="AA1550" si="5281">(N1550*V1550+O1550*U1550+P1550*V1553+Q1550*U1553)</f>
        <v>-0.96597214234430062</v>
      </c>
      <c r="AB1550" s="8"/>
      <c r="AC1550" s="214">
        <f t="shared" ref="AC1550" si="5282">20*LOG((2*$X$8)/(($X$8*X1550+Z1550+$Z$8*X1553+Z1553)^2+($X$8*Y1550+AA1550+$X$8*Y1553+AA1553)^2)^0.5)</f>
        <v>-0.49242105976709738</v>
      </c>
      <c r="AE1550" s="215">
        <f t="shared" ref="AE1550" si="5283">((X1550^2+Y1550^2)/(X1553^2+Y1553^2))^0.5</f>
        <v>3.1434979743607752</v>
      </c>
      <c r="AF1550" s="9"/>
      <c r="AG1550" s="29"/>
      <c r="AH1550" s="29"/>
      <c r="AI1550" s="29"/>
      <c r="AJ1550" s="29"/>
    </row>
    <row r="1551" spans="2:36" ht="18.649999999999999" customHeight="1" thickBot="1">
      <c r="D1551" s="30"/>
      <c r="G1551" s="31"/>
      <c r="I1551" s="30"/>
      <c r="K1551" s="239" t="s">
        <v>15</v>
      </c>
      <c r="L1551" s="240"/>
      <c r="N1551" s="30"/>
      <c r="P1551" s="239" t="s">
        <v>17</v>
      </c>
      <c r="Q1551" s="240"/>
      <c r="S1551" s="30"/>
      <c r="V1551" s="31"/>
      <c r="X1551" s="30"/>
      <c r="AA1551" s="31"/>
      <c r="AE1551" s="216"/>
      <c r="AF1551" s="9"/>
      <c r="AG1551" s="29"/>
      <c r="AH1551" s="29"/>
      <c r="AI1551" s="29"/>
      <c r="AJ1551" s="29"/>
    </row>
    <row r="1552" spans="2:36" ht="18.649999999999999" customHeight="1" thickBot="1">
      <c r="D1552" s="235" t="s">
        <v>12</v>
      </c>
      <c r="E1552" s="236"/>
      <c r="F1552" s="237" t="s">
        <v>13</v>
      </c>
      <c r="G1552" s="238"/>
      <c r="I1552" s="235" t="s">
        <v>14</v>
      </c>
      <c r="J1552" s="236"/>
      <c r="K1552" s="241"/>
      <c r="L1552" s="242"/>
      <c r="N1552" s="235" t="s">
        <v>16</v>
      </c>
      <c r="O1552" s="236"/>
      <c r="P1552" s="241"/>
      <c r="Q1552" s="242"/>
      <c r="S1552" s="235" t="s">
        <v>12</v>
      </c>
      <c r="T1552" s="236"/>
      <c r="U1552" s="237" t="s">
        <v>13</v>
      </c>
      <c r="V1552" s="238"/>
      <c r="X1552" s="235" t="s">
        <v>16</v>
      </c>
      <c r="Y1552" s="236"/>
      <c r="Z1552" s="237" t="s">
        <v>17</v>
      </c>
      <c r="AA1552" s="238"/>
      <c r="AB1552" s="4"/>
      <c r="AC1552" s="37" t="s">
        <v>71</v>
      </c>
      <c r="AE1552" s="217" t="s">
        <v>72</v>
      </c>
      <c r="AF1552" s="9"/>
      <c r="AG1552" s="29"/>
      <c r="AH1552" s="29"/>
      <c r="AI1552" s="29"/>
      <c r="AJ1552" s="29"/>
    </row>
    <row r="1553" spans="2:36" ht="18.649999999999999" customHeight="1" thickTop="1" thickBot="1">
      <c r="D1553" s="24">
        <v>0</v>
      </c>
      <c r="E1553" s="28">
        <v>0</v>
      </c>
      <c r="F1553" s="26">
        <v>1</v>
      </c>
      <c r="G1553" s="27">
        <v>0</v>
      </c>
      <c r="I1553" s="24">
        <v>0</v>
      </c>
      <c r="J1553" s="28">
        <f t="shared" ref="J1553" si="5284">IF(0=(1-$J$8*$K$8*$B1550^2),0,-1*(1-$J$8*$K$8*$B1550^2)/($B1550*$K$8))</f>
        <v>-0.27297254624566264</v>
      </c>
      <c r="K1553" s="26">
        <v>1</v>
      </c>
      <c r="L1553" s="27">
        <v>0</v>
      </c>
      <c r="N1553" s="24">
        <f t="shared" ref="N1553" si="5285">D1553*I1550+F1553*I1553-E1553*J1550-G1553*J1553</f>
        <v>0</v>
      </c>
      <c r="O1553" s="28">
        <f t="shared" ref="O1553" si="5286">(D1553*J1550+E1553*I1550+F1553*J1553+G1553*I1553)</f>
        <v>-0.27297254624566264</v>
      </c>
      <c r="P1553" s="26">
        <f t="shared" ref="P1553" si="5287">D1553*K1550+F1553*K1553-E1553*L1550-G1553*L1553</f>
        <v>1</v>
      </c>
      <c r="Q1553" s="27">
        <f t="shared" ref="Q1553" si="5288">(D1553*L1550+E1553*K1550+F1553*L1553+G1553*K1553)</f>
        <v>0</v>
      </c>
      <c r="S1553" s="24">
        <v>0</v>
      </c>
      <c r="T1553" s="28">
        <v>0</v>
      </c>
      <c r="U1553" s="26">
        <v>1</v>
      </c>
      <c r="V1553" s="27">
        <v>0</v>
      </c>
      <c r="X1553" s="24">
        <f t="shared" ref="X1553" si="5289">N1553*S1550+P1553*S1553-O1553*T1550-Q1553*T1553</f>
        <v>0</v>
      </c>
      <c r="Y1553" s="28">
        <f t="shared" ref="Y1553" si="5290">(N1553*T1550+O1553*S1550+P1553*T1553+Q1553*S1553)</f>
        <v>-0.27297254624566264</v>
      </c>
      <c r="Z1553" s="26">
        <f t="shared" ref="Z1553" si="5291">N1553*U1550+P1553*U1553-O1553*V1550-Q1553*V1553</f>
        <v>-0.85808864617934355</v>
      </c>
      <c r="AA1553" s="27">
        <f t="shared" ref="AA1553" si="5292">(N1553*V1550+O1553*U1550+P1553*V1553+Q1553*U1553)</f>
        <v>0</v>
      </c>
      <c r="AB1553" s="8"/>
      <c r="AC1553" s="39">
        <f t="shared" ref="AC1553" si="5293">(180/PI())*ATAN(-1*(($X$8*Y1550+AA1550+$X$8*Y1553+AA1553)/($X$8*X1550+Z1550+$X$8*X1553+Z1553)))</f>
        <v>-35.826314599639304</v>
      </c>
      <c r="AE1553" s="218">
        <f t="shared" ref="AE1553" si="5294">20*LOG(((($X$8*X1550+Z1550-$X$8*Y1553-Z1553)^2+($X$8*Y1550+AA1550-$X$8*Y1553-AA1553)^2)/(($X$8*X1550+Z1550+$X$8*X1553+Z1553)^2+($X$8*Y1550+AA1550+$X$8*Y1553+AA1553)^2))^0.5)</f>
        <v>-9.0719503890113451</v>
      </c>
      <c r="AF1553" s="9"/>
      <c r="AG1553" s="29"/>
      <c r="AH1553" s="29"/>
      <c r="AI1553" s="29"/>
      <c r="AJ1553" s="29"/>
    </row>
    <row r="1554" spans="2:36" ht="18.649999999999999" customHeight="1">
      <c r="AE1554" s="33"/>
    </row>
    <row r="1555" spans="2:36" ht="18.649999999999999" customHeight="1" thickBot="1">
      <c r="E1555" s="21" t="s">
        <v>0</v>
      </c>
      <c r="J1555" s="21" t="s">
        <v>1</v>
      </c>
      <c r="O1555" s="21" t="s">
        <v>2</v>
      </c>
      <c r="T1555" s="21" t="s">
        <v>3</v>
      </c>
      <c r="Y1555" s="21" t="s">
        <v>4</v>
      </c>
    </row>
    <row r="1556" spans="2:36" ht="18.649999999999999" customHeight="1" thickBot="1">
      <c r="B1556" s="20"/>
      <c r="D1556" s="235" t="s">
        <v>6</v>
      </c>
      <c r="E1556" s="236"/>
      <c r="F1556" s="237" t="s">
        <v>7</v>
      </c>
      <c r="G1556" s="238"/>
      <c r="I1556" s="235" t="s">
        <v>8</v>
      </c>
      <c r="J1556" s="236"/>
      <c r="K1556" s="237" t="s">
        <v>9</v>
      </c>
      <c r="L1556" s="238"/>
      <c r="N1556" s="235" t="s">
        <v>10</v>
      </c>
      <c r="O1556" s="236"/>
      <c r="P1556" s="237" t="s">
        <v>11</v>
      </c>
      <c r="Q1556" s="238"/>
      <c r="S1556" s="235" t="s">
        <v>6</v>
      </c>
      <c r="T1556" s="236"/>
      <c r="U1556" s="237" t="s">
        <v>7</v>
      </c>
      <c r="V1556" s="238"/>
      <c r="X1556" s="235" t="s">
        <v>10</v>
      </c>
      <c r="Y1556" s="236"/>
      <c r="Z1556" s="237" t="s">
        <v>11</v>
      </c>
      <c r="AA1556" s="238"/>
      <c r="AB1556" s="4"/>
      <c r="AC1556" s="212" t="s">
        <v>70</v>
      </c>
      <c r="AE1556" s="213" t="s">
        <v>37</v>
      </c>
      <c r="AF1556" s="9"/>
      <c r="AG1556" s="29"/>
      <c r="AH1556" s="29"/>
      <c r="AI1556" s="29"/>
      <c r="AJ1556" s="29"/>
    </row>
    <row r="1557" spans="2:36" ht="18.649999999999999" customHeight="1" thickTop="1" thickBot="1">
      <c r="B1557" s="40">
        <f t="shared" ref="B1557" si="5295">B1550+$E$5</f>
        <v>1.0094999999999881</v>
      </c>
      <c r="D1557" s="24">
        <v>1</v>
      </c>
      <c r="E1557" s="25">
        <v>0</v>
      </c>
      <c r="F1557" s="26">
        <v>0</v>
      </c>
      <c r="G1557" s="27">
        <f t="shared" ref="G1557" si="5296">-1/($E$8*$B1557)</f>
        <v>-6.803498631136156</v>
      </c>
      <c r="I1557" s="24">
        <v>1</v>
      </c>
      <c r="J1557" s="28">
        <v>0</v>
      </c>
      <c r="K1557" s="26">
        <v>0</v>
      </c>
      <c r="L1557" s="27">
        <v>0</v>
      </c>
      <c r="N1557" s="24">
        <f t="shared" ref="N1557" si="5297">D1557*I1557+F1557*I1560-E1557*J1557-G1557*J1560</f>
        <v>-0.85036493017656656</v>
      </c>
      <c r="O1557" s="28">
        <f t="shared" ref="O1557" si="5298">(D1557*J1557+E1557*I1557+F1557*J1560+G1557*I1560)</f>
        <v>0</v>
      </c>
      <c r="P1557" s="26">
        <f t="shared" ref="P1557" si="5299">D1557*K1557+F1557*K1560-E1557*L1557-G1557*L1560</f>
        <v>0</v>
      </c>
      <c r="Q1557" s="27">
        <f t="shared" ref="Q1557" si="5300">(D1557*L1557+E1557*K1557+F1557*L1560+G1557*K1560)</f>
        <v>-6.803498631136156</v>
      </c>
      <c r="S1557" s="24">
        <v>1</v>
      </c>
      <c r="T1557" s="25">
        <v>0</v>
      </c>
      <c r="U1557" s="26">
        <v>0</v>
      </c>
      <c r="V1557" s="27">
        <f t="shared" ref="V1557" si="5301">-1/($T$8*$B1557)</f>
        <v>-6.803498631136156</v>
      </c>
      <c r="X1557" s="24">
        <f t="shared" ref="X1557" si="5302">N1557*S1557+P1557*S1560-O1557*T1557-Q1557*T1560</f>
        <v>-0.85036493017656656</v>
      </c>
      <c r="Y1557" s="28">
        <f t="shared" ref="Y1557" si="5303">(N1557*T1557+O1557*S1557+P1557*T1560+Q1557*S1560)</f>
        <v>0</v>
      </c>
      <c r="Z1557" s="26">
        <f t="shared" ref="Z1557" si="5304">N1557*U1557+P1557*U1560-O1557*V1557-Q1557*V1560</f>
        <v>0</v>
      </c>
      <c r="AA1557" s="27">
        <f t="shared" ref="AA1557" si="5305">(N1557*V1557+O1557*U1557+P1557*V1560+Q1557*U1560)</f>
        <v>-1.0180419927136928</v>
      </c>
      <c r="AB1557" s="8"/>
      <c r="AC1557" s="214">
        <f t="shared" ref="AC1557" si="5306">20*LOG((2*$X$8)/(($X$8*X1557+Z1557+$Z$8*X1560+Z1560)^2+($X$8*Y1557+AA1557+$X$8*Y1560+AA1560)^2)^0.5)</f>
        <v>-0.56582782636388484</v>
      </c>
      <c r="AE1557" s="215">
        <f t="shared" ref="AE1557" si="5307">((X1557^2+Y1557^2)/(X1560^2+Y1560^2))^0.5</f>
        <v>3.1266570956197275</v>
      </c>
      <c r="AF1557" s="9"/>
      <c r="AG1557" s="29"/>
      <c r="AH1557" s="29"/>
      <c r="AI1557" s="29"/>
      <c r="AJ1557" s="29"/>
    </row>
    <row r="1558" spans="2:36" ht="18.649999999999999" customHeight="1" thickBot="1">
      <c r="D1558" s="30"/>
      <c r="G1558" s="31"/>
      <c r="I1558" s="30"/>
      <c r="K1558" s="239" t="s">
        <v>15</v>
      </c>
      <c r="L1558" s="240"/>
      <c r="N1558" s="30"/>
      <c r="P1558" s="239" t="s">
        <v>17</v>
      </c>
      <c r="Q1558" s="240"/>
      <c r="S1558" s="30"/>
      <c r="V1558" s="31"/>
      <c r="X1558" s="30"/>
      <c r="AA1558" s="31"/>
      <c r="AE1558" s="216"/>
      <c r="AF1558" s="9"/>
      <c r="AG1558" s="29"/>
      <c r="AH1558" s="29"/>
      <c r="AI1558" s="29"/>
      <c r="AJ1558" s="29"/>
    </row>
    <row r="1559" spans="2:36" ht="18.649999999999999" customHeight="1" thickBot="1">
      <c r="D1559" s="235" t="s">
        <v>12</v>
      </c>
      <c r="E1559" s="236"/>
      <c r="F1559" s="237" t="s">
        <v>13</v>
      </c>
      <c r="G1559" s="238"/>
      <c r="I1559" s="235" t="s">
        <v>14</v>
      </c>
      <c r="J1559" s="236"/>
      <c r="K1559" s="241"/>
      <c r="L1559" s="242"/>
      <c r="N1559" s="235" t="s">
        <v>16</v>
      </c>
      <c r="O1559" s="236"/>
      <c r="P1559" s="241"/>
      <c r="Q1559" s="242"/>
      <c r="S1559" s="235" t="s">
        <v>12</v>
      </c>
      <c r="T1559" s="236"/>
      <c r="U1559" s="237" t="s">
        <v>13</v>
      </c>
      <c r="V1559" s="238"/>
      <c r="X1559" s="235" t="s">
        <v>16</v>
      </c>
      <c r="Y1559" s="236"/>
      <c r="Z1559" s="237" t="s">
        <v>17</v>
      </c>
      <c r="AA1559" s="238"/>
      <c r="AB1559" s="4"/>
      <c r="AC1559" s="37" t="s">
        <v>71</v>
      </c>
      <c r="AE1559" s="217" t="s">
        <v>72</v>
      </c>
      <c r="AF1559" s="9"/>
      <c r="AG1559" s="29"/>
      <c r="AH1559" s="29"/>
      <c r="AI1559" s="29"/>
      <c r="AJ1559" s="29"/>
    </row>
    <row r="1560" spans="2:36" ht="18.649999999999999" customHeight="1" thickTop="1" thickBot="1">
      <c r="D1560" s="24">
        <v>0</v>
      </c>
      <c r="E1560" s="28">
        <v>0</v>
      </c>
      <c r="F1560" s="26">
        <v>1</v>
      </c>
      <c r="G1560" s="27">
        <v>0</v>
      </c>
      <c r="I1560" s="24">
        <v>0</v>
      </c>
      <c r="J1560" s="28">
        <f t="shared" ref="J1560" si="5308">IF(0=(1-$J$8*$K$8*$B1557^2),0,-1*(1-$J$8*$K$8*$B1557^2)/($B1557*$K$8))</f>
        <v>-0.27197255860512509</v>
      </c>
      <c r="K1560" s="26">
        <v>1</v>
      </c>
      <c r="L1560" s="27">
        <v>0</v>
      </c>
      <c r="N1560" s="24">
        <f t="shared" ref="N1560" si="5309">D1560*I1557+F1560*I1560-E1560*J1557-G1560*J1560</f>
        <v>0</v>
      </c>
      <c r="O1560" s="28">
        <f t="shared" ref="O1560" si="5310">(D1560*J1557+E1560*I1557+F1560*J1560+G1560*I1560)</f>
        <v>-0.27197255860512509</v>
      </c>
      <c r="P1560" s="26">
        <f t="shared" ref="P1560" si="5311">D1560*K1557+F1560*K1560-E1560*L1557-G1560*L1560</f>
        <v>1</v>
      </c>
      <c r="Q1560" s="27">
        <f t="shared" ref="Q1560" si="5312">(D1560*L1557+E1560*K1557+F1560*L1560+G1560*K1560)</f>
        <v>0</v>
      </c>
      <c r="S1560" s="24">
        <v>0</v>
      </c>
      <c r="T1560" s="28">
        <v>0</v>
      </c>
      <c r="U1560" s="26">
        <v>1</v>
      </c>
      <c r="V1560" s="27">
        <v>0</v>
      </c>
      <c r="X1560" s="24">
        <f t="shared" ref="X1560" si="5313">N1560*S1557+P1560*S1560-O1560*T1557-Q1560*T1560</f>
        <v>0</v>
      </c>
      <c r="Y1560" s="28">
        <f t="shared" ref="Y1560" si="5314">(N1560*T1557+O1560*S1557+P1560*T1560+Q1560*S1560)</f>
        <v>-0.27197255860512509</v>
      </c>
      <c r="Z1560" s="26">
        <f t="shared" ref="Z1560" si="5315">N1560*U1557+P1560*U1560-O1560*V1557-Q1560*V1560</f>
        <v>-0.85036493017656656</v>
      </c>
      <c r="AA1560" s="27">
        <f t="shared" ref="AA1560" si="5316">(N1560*V1557+O1560*U1557+P1560*V1560+Q1560*U1560)</f>
        <v>0</v>
      </c>
      <c r="AB1560" s="8"/>
      <c r="AC1560" s="39">
        <f t="shared" ref="AC1560" si="5317">(180/PI())*ATAN(-1*(($X$8*Y1557+AA1557+$X$8*Y1560+AA1560)/($X$8*X1557+Z1557+$X$8*X1560+Z1560)))</f>
        <v>-37.180551342845717</v>
      </c>
      <c r="AE1560" s="218">
        <f t="shared" ref="AE1560" si="5318">20*LOG(((($X$8*X1557+Z1557-$X$8*Y1560-Z1560)^2+($X$8*Y1557+AA1557-$X$8*Y1560-AA1560)^2)/(($X$8*X1557+Z1557+$X$8*X1560+Z1560)^2+($X$8*Y1557+AA1557+$X$8*Y1560+AA1560)^2))^0.5)</f>
        <v>-8.5889660843206368</v>
      </c>
      <c r="AF1560" s="9"/>
      <c r="AG1560" s="29"/>
      <c r="AH1560" s="29"/>
      <c r="AI1560" s="29"/>
      <c r="AJ1560" s="29"/>
    </row>
    <row r="1561" spans="2:36" ht="18.649999999999999" customHeight="1">
      <c r="AE1561" s="33"/>
    </row>
    <row r="1562" spans="2:36" ht="18.649999999999999" customHeight="1" thickBot="1">
      <c r="E1562" s="21" t="s">
        <v>0</v>
      </c>
      <c r="J1562" s="21" t="s">
        <v>1</v>
      </c>
      <c r="O1562" s="21" t="s">
        <v>2</v>
      </c>
      <c r="T1562" s="21" t="s">
        <v>3</v>
      </c>
      <c r="Y1562" s="21" t="s">
        <v>4</v>
      </c>
    </row>
    <row r="1563" spans="2:36" ht="18.649999999999999" customHeight="1" thickBot="1">
      <c r="B1563" s="20"/>
      <c r="D1563" s="235" t="s">
        <v>6</v>
      </c>
      <c r="E1563" s="236"/>
      <c r="F1563" s="237" t="s">
        <v>7</v>
      </c>
      <c r="G1563" s="238"/>
      <c r="I1563" s="235" t="s">
        <v>8</v>
      </c>
      <c r="J1563" s="236"/>
      <c r="K1563" s="237" t="s">
        <v>9</v>
      </c>
      <c r="L1563" s="238"/>
      <c r="N1563" s="235" t="s">
        <v>10</v>
      </c>
      <c r="O1563" s="236"/>
      <c r="P1563" s="237" t="s">
        <v>11</v>
      </c>
      <c r="Q1563" s="238"/>
      <c r="S1563" s="235" t="s">
        <v>6</v>
      </c>
      <c r="T1563" s="236"/>
      <c r="U1563" s="237" t="s">
        <v>7</v>
      </c>
      <c r="V1563" s="238"/>
      <c r="X1563" s="235" t="s">
        <v>10</v>
      </c>
      <c r="Y1563" s="236"/>
      <c r="Z1563" s="237" t="s">
        <v>11</v>
      </c>
      <c r="AA1563" s="238"/>
      <c r="AB1563" s="4"/>
      <c r="AC1563" s="212" t="s">
        <v>70</v>
      </c>
      <c r="AE1563" s="213" t="s">
        <v>37</v>
      </c>
      <c r="AF1563" s="9"/>
      <c r="AG1563" s="29"/>
      <c r="AH1563" s="29"/>
      <c r="AI1563" s="29"/>
      <c r="AJ1563" s="29"/>
    </row>
    <row r="1564" spans="2:36" ht="18.649999999999999" customHeight="1" thickTop="1" thickBot="1">
      <c r="B1564" s="40">
        <f t="shared" ref="B1564" si="5319">B1557+$E$5</f>
        <v>1.009999999999988</v>
      </c>
      <c r="D1564" s="24">
        <v>1</v>
      </c>
      <c r="E1564" s="25">
        <v>0</v>
      </c>
      <c r="F1564" s="26">
        <v>0</v>
      </c>
      <c r="G1564" s="27">
        <f t="shared" ref="G1564" si="5320">-1/($E$8*$B1564)</f>
        <v>-6.8001305625068804</v>
      </c>
      <c r="I1564" s="24">
        <v>1</v>
      </c>
      <c r="J1564" s="28">
        <v>0</v>
      </c>
      <c r="K1564" s="26">
        <v>0</v>
      </c>
      <c r="L1564" s="27">
        <v>0</v>
      </c>
      <c r="N1564" s="24">
        <f t="shared" ref="N1564" si="5321">D1564*I1564+F1564*I1567-E1564*J1564-G1564*J1567</f>
        <v>-0.84265268219958189</v>
      </c>
      <c r="O1564" s="28">
        <f t="shared" ref="O1564" si="5322">(D1564*J1564+E1564*I1564+F1564*J1567+G1564*I1567)</f>
        <v>0</v>
      </c>
      <c r="P1564" s="26">
        <f t="shared" ref="P1564" si="5323">D1564*K1564+F1564*K1567-E1564*L1564-G1564*L1567</f>
        <v>0</v>
      </c>
      <c r="Q1564" s="27">
        <f t="shared" ref="Q1564" si="5324">(D1564*L1564+E1564*K1564+F1564*L1567+G1564*K1567)</f>
        <v>-6.8001305625068804</v>
      </c>
      <c r="S1564" s="24">
        <v>1</v>
      </c>
      <c r="T1564" s="25">
        <v>0</v>
      </c>
      <c r="U1564" s="26">
        <v>0</v>
      </c>
      <c r="V1564" s="27">
        <f t="shared" ref="V1564" si="5325">-1/($T$8*$B1564)</f>
        <v>-6.8001305625068804</v>
      </c>
      <c r="X1564" s="24">
        <f t="shared" ref="X1564" si="5326">N1564*S1564+P1564*S1567-O1564*T1564-Q1564*T1567</f>
        <v>-0.84265268219958189</v>
      </c>
      <c r="Y1564" s="28">
        <f t="shared" ref="Y1564" si="5327">(N1564*T1564+O1564*S1564+P1564*T1567+Q1564*S1567)</f>
        <v>0</v>
      </c>
      <c r="Z1564" s="26">
        <f t="shared" ref="Z1564" si="5328">N1564*U1564+P1564*U1567-O1564*V1564-Q1564*V1567</f>
        <v>0</v>
      </c>
      <c r="AA1564" s="27">
        <f t="shared" ref="AA1564" si="5329">(N1564*V1564+O1564*U1564+P1564*V1567+Q1564*U1567)</f>
        <v>-1.0699823047031058</v>
      </c>
      <c r="AB1564" s="8"/>
      <c r="AC1564" s="214">
        <f t="shared" ref="AC1564" si="5330">20*LOG((2*$X$8)/(($X$8*X1564+Z1564+$Z$8*X1567+Z1567)^2+($X$8*Y1564+AA1564+$X$8*Y1567+AA1567)^2)^0.5)</f>
        <v>-0.64309672623952874</v>
      </c>
      <c r="AE1564" s="215">
        <f t="shared" ref="AE1564" si="5331">((X1564^2+Y1564^2)/(X1567^2+Y1567^2))^0.5</f>
        <v>3.1097277925233708</v>
      </c>
      <c r="AF1564" s="9"/>
      <c r="AG1564" s="29"/>
      <c r="AH1564" s="29"/>
      <c r="AI1564" s="29"/>
      <c r="AJ1564" s="29"/>
    </row>
    <row r="1565" spans="2:36" ht="18.649999999999999" customHeight="1" thickBot="1">
      <c r="D1565" s="30"/>
      <c r="G1565" s="31"/>
      <c r="I1565" s="30"/>
      <c r="K1565" s="239" t="s">
        <v>15</v>
      </c>
      <c r="L1565" s="240"/>
      <c r="N1565" s="30"/>
      <c r="P1565" s="239" t="s">
        <v>17</v>
      </c>
      <c r="Q1565" s="240"/>
      <c r="S1565" s="30"/>
      <c r="V1565" s="31"/>
      <c r="X1565" s="30"/>
      <c r="AA1565" s="31"/>
      <c r="AE1565" s="216"/>
      <c r="AF1565" s="9"/>
      <c r="AG1565" s="29"/>
      <c r="AH1565" s="29"/>
      <c r="AI1565" s="29"/>
      <c r="AJ1565" s="29"/>
    </row>
    <row r="1566" spans="2:36" ht="18.649999999999999" customHeight="1" thickBot="1">
      <c r="D1566" s="235" t="s">
        <v>12</v>
      </c>
      <c r="E1566" s="236"/>
      <c r="F1566" s="237" t="s">
        <v>13</v>
      </c>
      <c r="G1566" s="238"/>
      <c r="I1566" s="235" t="s">
        <v>14</v>
      </c>
      <c r="J1566" s="236"/>
      <c r="K1566" s="241"/>
      <c r="L1566" s="242"/>
      <c r="N1566" s="235" t="s">
        <v>16</v>
      </c>
      <c r="O1566" s="236"/>
      <c r="P1566" s="241"/>
      <c r="Q1566" s="242"/>
      <c r="S1566" s="235" t="s">
        <v>12</v>
      </c>
      <c r="T1566" s="236"/>
      <c r="U1566" s="237" t="s">
        <v>13</v>
      </c>
      <c r="V1566" s="238"/>
      <c r="X1566" s="235" t="s">
        <v>16</v>
      </c>
      <c r="Y1566" s="236"/>
      <c r="Z1566" s="237" t="s">
        <v>17</v>
      </c>
      <c r="AA1566" s="238"/>
      <c r="AB1566" s="4"/>
      <c r="AC1566" s="37" t="s">
        <v>71</v>
      </c>
      <c r="AE1566" s="217" t="s">
        <v>72</v>
      </c>
      <c r="AF1566" s="9"/>
      <c r="AG1566" s="29"/>
      <c r="AH1566" s="29"/>
      <c r="AI1566" s="29"/>
      <c r="AJ1566" s="29"/>
    </row>
    <row r="1567" spans="2:36" ht="18.649999999999999" customHeight="1" thickTop="1" thickBot="1">
      <c r="D1567" s="24">
        <v>0</v>
      </c>
      <c r="E1567" s="28">
        <v>0</v>
      </c>
      <c r="F1567" s="26">
        <v>1</v>
      </c>
      <c r="G1567" s="27">
        <v>0</v>
      </c>
      <c r="I1567" s="24">
        <v>0</v>
      </c>
      <c r="J1567" s="28">
        <f t="shared" ref="J1567" si="5332">IF(0=(1-$J$8*$K$8*$B1564^2),0,-1*(1-$J$8*$K$8*$B1564^2)/($B1564*$K$8))</f>
        <v>-0.27097313283353852</v>
      </c>
      <c r="K1567" s="26">
        <v>1</v>
      </c>
      <c r="L1567" s="27">
        <v>0</v>
      </c>
      <c r="N1567" s="24">
        <f t="shared" ref="N1567" si="5333">D1567*I1564+F1567*I1567-E1567*J1564-G1567*J1567</f>
        <v>0</v>
      </c>
      <c r="O1567" s="28">
        <f t="shared" ref="O1567" si="5334">(D1567*J1564+E1567*I1564+F1567*J1567+G1567*I1567)</f>
        <v>-0.27097313283353852</v>
      </c>
      <c r="P1567" s="26">
        <f t="shared" ref="P1567" si="5335">D1567*K1564+F1567*K1567-E1567*L1564-G1567*L1567</f>
        <v>1</v>
      </c>
      <c r="Q1567" s="27">
        <f t="shared" ref="Q1567" si="5336">(D1567*L1564+E1567*K1564+F1567*L1567+G1567*K1567)</f>
        <v>0</v>
      </c>
      <c r="S1567" s="24">
        <v>0</v>
      </c>
      <c r="T1567" s="28">
        <v>0</v>
      </c>
      <c r="U1567" s="26">
        <v>1</v>
      </c>
      <c r="V1567" s="27">
        <v>0</v>
      </c>
      <c r="X1567" s="24">
        <f t="shared" ref="X1567" si="5337">N1567*S1564+P1567*S1567-O1567*T1564-Q1567*T1567</f>
        <v>0</v>
      </c>
      <c r="Y1567" s="28">
        <f t="shared" ref="Y1567" si="5338">(N1567*T1564+O1567*S1564+P1567*T1567+Q1567*S1567)</f>
        <v>-0.27097313283353852</v>
      </c>
      <c r="Z1567" s="26">
        <f t="shared" ref="Z1567" si="5339">N1567*U1564+P1567*U1567-O1567*V1564-Q1567*V1567</f>
        <v>-0.84265268219958189</v>
      </c>
      <c r="AA1567" s="27">
        <f t="shared" ref="AA1567" si="5340">(N1567*V1564+O1567*U1564+P1567*V1567+Q1567*U1567)</f>
        <v>0</v>
      </c>
      <c r="AB1567" s="8"/>
      <c r="AC1567" s="39">
        <f t="shared" ref="AC1567" si="5341">(180/PI())*ATAN(-1*(($X$8*Y1564+AA1564+$X$8*Y1567+AA1567)/($X$8*X1564+Z1564+$X$8*X1567+Z1567)))</f>
        <v>-38.508390907282198</v>
      </c>
      <c r="AE1567" s="218">
        <f t="shared" ref="AE1567" si="5342">20*LOG(((($X$8*X1564+Z1564-$X$8*Y1567-Z1567)^2+($X$8*Y1564+AA1564-$X$8*Y1567-AA1567)^2)/(($X$8*X1564+Z1564+$X$8*X1567+Z1567)^2+($X$8*Y1564+AA1564+$X$8*Y1567+AA1567)^2))^0.5)</f>
        <v>-8.1398599711355786</v>
      </c>
      <c r="AF1567" s="9"/>
      <c r="AG1567" s="29"/>
      <c r="AH1567" s="29"/>
      <c r="AI1567" s="29"/>
      <c r="AJ1567" s="29"/>
    </row>
    <row r="1568" spans="2:36" ht="18.649999999999999" customHeight="1">
      <c r="AE1568" s="33"/>
    </row>
    <row r="1569" spans="2:36" ht="18.649999999999999" customHeight="1" thickBot="1">
      <c r="E1569" s="21" t="s">
        <v>0</v>
      </c>
      <c r="J1569" s="21" t="s">
        <v>1</v>
      </c>
      <c r="O1569" s="21" t="s">
        <v>2</v>
      </c>
      <c r="T1569" s="21" t="s">
        <v>3</v>
      </c>
      <c r="Y1569" s="21" t="s">
        <v>4</v>
      </c>
    </row>
    <row r="1570" spans="2:36" ht="18.649999999999999" customHeight="1" thickBot="1">
      <c r="B1570" s="20"/>
      <c r="D1570" s="235" t="s">
        <v>6</v>
      </c>
      <c r="E1570" s="236"/>
      <c r="F1570" s="237" t="s">
        <v>7</v>
      </c>
      <c r="G1570" s="238"/>
      <c r="I1570" s="235" t="s">
        <v>8</v>
      </c>
      <c r="J1570" s="236"/>
      <c r="K1570" s="237" t="s">
        <v>9</v>
      </c>
      <c r="L1570" s="238"/>
      <c r="N1570" s="235" t="s">
        <v>10</v>
      </c>
      <c r="O1570" s="236"/>
      <c r="P1570" s="237" t="s">
        <v>11</v>
      </c>
      <c r="Q1570" s="238"/>
      <c r="S1570" s="235" t="s">
        <v>6</v>
      </c>
      <c r="T1570" s="236"/>
      <c r="U1570" s="237" t="s">
        <v>7</v>
      </c>
      <c r="V1570" s="238"/>
      <c r="X1570" s="235" t="s">
        <v>10</v>
      </c>
      <c r="Y1570" s="236"/>
      <c r="Z1570" s="237" t="s">
        <v>11</v>
      </c>
      <c r="AA1570" s="238"/>
      <c r="AB1570" s="4"/>
      <c r="AC1570" s="212" t="s">
        <v>70</v>
      </c>
      <c r="AE1570" s="213" t="s">
        <v>37</v>
      </c>
      <c r="AF1570" s="9"/>
      <c r="AG1570" s="29"/>
      <c r="AH1570" s="29"/>
      <c r="AI1570" s="29"/>
      <c r="AJ1570" s="29"/>
    </row>
    <row r="1571" spans="2:36" ht="18.649999999999999" customHeight="1" thickTop="1" thickBot="1">
      <c r="B1571" s="40">
        <f t="shared" ref="B1571" si="5343">B1564+$E$5</f>
        <v>1.010499999999988</v>
      </c>
      <c r="D1571" s="24">
        <v>1</v>
      </c>
      <c r="E1571" s="25">
        <v>0</v>
      </c>
      <c r="F1571" s="26">
        <v>0</v>
      </c>
      <c r="G1571" s="27">
        <f t="shared" ref="G1571" si="5344">-1/($E$8*$B1571)</f>
        <v>-6.7967658269489855</v>
      </c>
      <c r="I1571" s="24">
        <v>1</v>
      </c>
      <c r="J1571" s="28">
        <v>0</v>
      </c>
      <c r="K1571" s="26">
        <v>0</v>
      </c>
      <c r="L1571" s="27">
        <v>0</v>
      </c>
      <c r="N1571" s="24">
        <f t="shared" ref="N1571" si="5345">D1571*I1571+F1571*I1574-E1571*J1571-G1571*J1574</f>
        <v>-0.83495187955628158</v>
      </c>
      <c r="O1571" s="28">
        <f t="shared" ref="O1571" si="5346">(D1571*J1571+E1571*I1571+F1571*J1574+G1571*I1574)</f>
        <v>0</v>
      </c>
      <c r="P1571" s="26">
        <f t="shared" ref="P1571" si="5347">D1571*K1571+F1571*K1574-E1571*L1571-G1571*L1574</f>
        <v>0</v>
      </c>
      <c r="Q1571" s="27">
        <f t="shared" ref="Q1571" si="5348">(D1571*L1571+E1571*K1571+F1571*L1574+G1571*K1574)</f>
        <v>-6.7967658269489855</v>
      </c>
      <c r="S1571" s="24">
        <v>1</v>
      </c>
      <c r="T1571" s="25">
        <v>0</v>
      </c>
      <c r="U1571" s="26">
        <v>0</v>
      </c>
      <c r="V1571" s="27">
        <f t="shared" ref="V1571" si="5349">-1/($T$8*$B1571)</f>
        <v>-6.7967658269489855</v>
      </c>
      <c r="X1571" s="24">
        <f t="shared" ref="X1571" si="5350">N1571*S1571+P1571*S1574-O1571*T1571-Q1571*T1574</f>
        <v>-0.83495187955628158</v>
      </c>
      <c r="Y1571" s="28">
        <f t="shared" ref="Y1571" si="5351">(N1571*T1571+O1571*S1571+P1571*T1574+Q1571*S1574)</f>
        <v>0</v>
      </c>
      <c r="Z1571" s="26">
        <f t="shared" ref="Z1571" si="5352">N1571*U1571+P1571*U1574-O1571*V1571-Q1571*V1574</f>
        <v>0</v>
      </c>
      <c r="AA1571" s="27">
        <f t="shared" ref="AA1571" si="5353">(N1571*V1571+O1571*U1571+P1571*V1574+Q1571*U1574)</f>
        <v>-1.1217934248340251</v>
      </c>
      <c r="AB1571" s="8"/>
      <c r="AC1571" s="214">
        <f t="shared" ref="AC1571" si="5354">20*LOG((2*$X$8)/(($X$8*X1571+Z1571+$Z$8*X1574+Z1574)^2+($X$8*Y1571+AA1571+$X$8*Y1574+AA1574)^2)^0.5)</f>
        <v>-0.72396587495849696</v>
      </c>
      <c r="AE1571" s="215">
        <f t="shared" ref="AE1571" si="5355">((X1571^2+Y1571^2)/(X1574^2+Y1574^2))^0.5</f>
        <v>3.0927091142505883</v>
      </c>
      <c r="AF1571" s="9"/>
      <c r="AG1571" s="29"/>
      <c r="AH1571" s="29"/>
      <c r="AI1571" s="29"/>
      <c r="AJ1571" s="29"/>
    </row>
    <row r="1572" spans="2:36" ht="18.649999999999999" customHeight="1" thickBot="1">
      <c r="D1572" s="30"/>
      <c r="G1572" s="31"/>
      <c r="I1572" s="30"/>
      <c r="K1572" s="239" t="s">
        <v>15</v>
      </c>
      <c r="L1572" s="240"/>
      <c r="N1572" s="30"/>
      <c r="P1572" s="239" t="s">
        <v>17</v>
      </c>
      <c r="Q1572" s="240"/>
      <c r="S1572" s="30"/>
      <c r="V1572" s="31"/>
      <c r="X1572" s="30"/>
      <c r="AA1572" s="31"/>
      <c r="AE1572" s="216"/>
      <c r="AF1572" s="9"/>
      <c r="AG1572" s="29"/>
      <c r="AH1572" s="29"/>
      <c r="AI1572" s="29"/>
      <c r="AJ1572" s="29"/>
    </row>
    <row r="1573" spans="2:36" ht="18.649999999999999" customHeight="1" thickBot="1">
      <c r="D1573" s="235" t="s">
        <v>12</v>
      </c>
      <c r="E1573" s="236"/>
      <c r="F1573" s="237" t="s">
        <v>13</v>
      </c>
      <c r="G1573" s="238"/>
      <c r="I1573" s="235" t="s">
        <v>14</v>
      </c>
      <c r="J1573" s="236"/>
      <c r="K1573" s="241"/>
      <c r="L1573" s="242"/>
      <c r="N1573" s="235" t="s">
        <v>16</v>
      </c>
      <c r="O1573" s="236"/>
      <c r="P1573" s="241"/>
      <c r="Q1573" s="242"/>
      <c r="S1573" s="235" t="s">
        <v>12</v>
      </c>
      <c r="T1573" s="236"/>
      <c r="U1573" s="237" t="s">
        <v>13</v>
      </c>
      <c r="V1573" s="238"/>
      <c r="X1573" s="235" t="s">
        <v>16</v>
      </c>
      <c r="Y1573" s="236"/>
      <c r="Z1573" s="237" t="s">
        <v>17</v>
      </c>
      <c r="AA1573" s="238"/>
      <c r="AB1573" s="4"/>
      <c r="AC1573" s="37" t="s">
        <v>71</v>
      </c>
      <c r="AE1573" s="217" t="s">
        <v>72</v>
      </c>
      <c r="AF1573" s="9"/>
      <c r="AG1573" s="29"/>
      <c r="AH1573" s="29"/>
      <c r="AI1573" s="29"/>
      <c r="AJ1573" s="29"/>
    </row>
    <row r="1574" spans="2:36" ht="18.649999999999999" customHeight="1" thickTop="1" thickBot="1">
      <c r="D1574" s="24">
        <v>0</v>
      </c>
      <c r="E1574" s="28">
        <v>0</v>
      </c>
      <c r="F1574" s="26">
        <v>1</v>
      </c>
      <c r="G1574" s="27">
        <v>0</v>
      </c>
      <c r="I1574" s="24">
        <v>0</v>
      </c>
      <c r="J1574" s="28">
        <f t="shared" ref="J1574" si="5356">IF(0=(1-$J$8*$K$8*$B1571^2),0,-1*(1-$J$8*$K$8*$B1571^2)/($B1571*$K$8))</f>
        <v>-0.26997426809685704</v>
      </c>
      <c r="K1574" s="26">
        <v>1</v>
      </c>
      <c r="L1574" s="27">
        <v>0</v>
      </c>
      <c r="N1574" s="24">
        <f t="shared" ref="N1574" si="5357">D1574*I1571+F1574*I1574-E1574*J1571-G1574*J1574</f>
        <v>0</v>
      </c>
      <c r="O1574" s="28">
        <f t="shared" ref="O1574" si="5358">(D1574*J1571+E1574*I1571+F1574*J1574+G1574*I1574)</f>
        <v>-0.26997426809685704</v>
      </c>
      <c r="P1574" s="26">
        <f t="shared" ref="P1574" si="5359">D1574*K1571+F1574*K1574-E1574*L1571-G1574*L1574</f>
        <v>1</v>
      </c>
      <c r="Q1574" s="27">
        <f t="shared" ref="Q1574" si="5360">(D1574*L1571+E1574*K1571+F1574*L1574+G1574*K1574)</f>
        <v>0</v>
      </c>
      <c r="S1574" s="24">
        <v>0</v>
      </c>
      <c r="T1574" s="28">
        <v>0</v>
      </c>
      <c r="U1574" s="26">
        <v>1</v>
      </c>
      <c r="V1574" s="27">
        <v>0</v>
      </c>
      <c r="X1574" s="24">
        <f t="shared" ref="X1574" si="5361">N1574*S1571+P1574*S1574-O1574*T1571-Q1574*T1574</f>
        <v>0</v>
      </c>
      <c r="Y1574" s="28">
        <f t="shared" ref="Y1574" si="5362">(N1574*T1571+O1574*S1571+P1574*T1574+Q1574*S1574)</f>
        <v>-0.26997426809685704</v>
      </c>
      <c r="Z1574" s="26">
        <f t="shared" ref="Z1574" si="5363">N1574*U1571+P1574*U1574-O1574*V1571-Q1574*V1574</f>
        <v>-0.83495187955628158</v>
      </c>
      <c r="AA1574" s="27">
        <f t="shared" ref="AA1574" si="5364">(N1574*V1571+O1574*U1571+P1574*V1574+Q1574*U1574)</f>
        <v>0</v>
      </c>
      <c r="AB1574" s="8"/>
      <c r="AC1574" s="39">
        <f t="shared" ref="AC1574" si="5365">(180/PI())*ATAN(-1*(($X$8*Y1571+AA1571+$X$8*Y1574+AA1574)/($X$8*X1571+Z1571+$X$8*X1574+Z1574)))</f>
        <v>-39.809240564335077</v>
      </c>
      <c r="AE1574" s="218">
        <f t="shared" ref="AE1574" si="5366">20*LOG(((($X$8*X1571+Z1571-$X$8*Y1574-Z1574)^2+($X$8*Y1571+AA1571-$X$8*Y1574-AA1574)^2)/(($X$8*X1571+Z1571+$X$8*X1574+Z1574)^2+($X$8*Y1571+AA1571+$X$8*Y1574+AA1574)^2))^0.5)</f>
        <v>-7.7219145865678396</v>
      </c>
      <c r="AF1574" s="9"/>
      <c r="AG1574" s="29"/>
      <c r="AH1574" s="29"/>
      <c r="AI1574" s="29"/>
      <c r="AJ1574" s="29"/>
    </row>
    <row r="1575" spans="2:36" ht="18.649999999999999" customHeight="1">
      <c r="AE1575" s="33"/>
    </row>
    <row r="1576" spans="2:36" ht="18.649999999999999" customHeight="1" thickBot="1">
      <c r="E1576" s="21" t="s">
        <v>0</v>
      </c>
      <c r="J1576" s="21" t="s">
        <v>1</v>
      </c>
      <c r="O1576" s="21" t="s">
        <v>2</v>
      </c>
      <c r="T1576" s="21" t="s">
        <v>3</v>
      </c>
      <c r="Y1576" s="21" t="s">
        <v>4</v>
      </c>
    </row>
    <row r="1577" spans="2:36" ht="18.649999999999999" customHeight="1" thickBot="1">
      <c r="B1577" s="20"/>
      <c r="D1577" s="235" t="s">
        <v>6</v>
      </c>
      <c r="E1577" s="236"/>
      <c r="F1577" s="237" t="s">
        <v>7</v>
      </c>
      <c r="G1577" s="238"/>
      <c r="I1577" s="235" t="s">
        <v>8</v>
      </c>
      <c r="J1577" s="236"/>
      <c r="K1577" s="237" t="s">
        <v>9</v>
      </c>
      <c r="L1577" s="238"/>
      <c r="N1577" s="235" t="s">
        <v>10</v>
      </c>
      <c r="O1577" s="236"/>
      <c r="P1577" s="237" t="s">
        <v>11</v>
      </c>
      <c r="Q1577" s="238"/>
      <c r="S1577" s="235" t="s">
        <v>6</v>
      </c>
      <c r="T1577" s="236"/>
      <c r="U1577" s="237" t="s">
        <v>7</v>
      </c>
      <c r="V1577" s="238"/>
      <c r="X1577" s="235" t="s">
        <v>10</v>
      </c>
      <c r="Y1577" s="236"/>
      <c r="Z1577" s="237" t="s">
        <v>11</v>
      </c>
      <c r="AA1577" s="238"/>
      <c r="AB1577" s="4"/>
      <c r="AC1577" s="212" t="s">
        <v>70</v>
      </c>
      <c r="AE1577" s="213" t="s">
        <v>37</v>
      </c>
      <c r="AF1577" s="9"/>
      <c r="AG1577" s="29"/>
      <c r="AH1577" s="29"/>
      <c r="AI1577" s="29"/>
      <c r="AJ1577" s="29"/>
    </row>
    <row r="1578" spans="2:36" ht="18.649999999999999" customHeight="1" thickTop="1" thickBot="1">
      <c r="B1578" s="40">
        <f t="shared" ref="B1578" si="5367">B1571+$E$5</f>
        <v>1.0109999999999879</v>
      </c>
      <c r="D1578" s="24">
        <v>1</v>
      </c>
      <c r="E1578" s="25">
        <v>0</v>
      </c>
      <c r="F1578" s="26">
        <v>0</v>
      </c>
      <c r="G1578" s="27">
        <f t="shared" ref="G1578" si="5368">-1/($E$8*$B1578)</f>
        <v>-6.7934044195172607</v>
      </c>
      <c r="I1578" s="24">
        <v>1</v>
      </c>
      <c r="J1578" s="28">
        <v>0</v>
      </c>
      <c r="K1578" s="26">
        <v>0</v>
      </c>
      <c r="L1578" s="27">
        <v>0</v>
      </c>
      <c r="N1578" s="24">
        <f t="shared" ref="N1578" si="5369">D1578*I1578+F1578*I1581-E1578*J1578-G1578*J1581</f>
        <v>-0.82726249961065501</v>
      </c>
      <c r="O1578" s="28">
        <f t="shared" ref="O1578" si="5370">(D1578*J1578+E1578*I1578+F1578*J1581+G1578*I1581)</f>
        <v>0</v>
      </c>
      <c r="P1578" s="26">
        <f t="shared" ref="P1578" si="5371">D1578*K1578+F1578*K1581-E1578*L1578-G1578*L1581</f>
        <v>0</v>
      </c>
      <c r="Q1578" s="27">
        <f t="shared" ref="Q1578" si="5372">(D1578*L1578+E1578*K1578+F1578*L1581+G1578*K1581)</f>
        <v>-6.7934044195172607</v>
      </c>
      <c r="S1578" s="24">
        <v>1</v>
      </c>
      <c r="T1578" s="25">
        <v>0</v>
      </c>
      <c r="U1578" s="26">
        <v>0</v>
      </c>
      <c r="V1578" s="27">
        <f t="shared" ref="V1578" si="5373">-1/($T$8*$B1578)</f>
        <v>-6.7934044195172607</v>
      </c>
      <c r="X1578" s="24">
        <f t="shared" ref="X1578" si="5374">N1578*S1578+P1578*S1581-O1578*T1578-Q1578*T1581</f>
        <v>-0.82726249961065501</v>
      </c>
      <c r="Y1578" s="28">
        <f t="shared" ref="Y1578" si="5375">(N1578*T1578+O1578*S1578+P1578*T1581+Q1578*S1581)</f>
        <v>0</v>
      </c>
      <c r="Z1578" s="26">
        <f t="shared" ref="Z1578" si="5376">N1578*U1578+P1578*U1581-O1578*V1578-Q1578*V1581</f>
        <v>0</v>
      </c>
      <c r="AA1578" s="27">
        <f t="shared" ref="AA1578" si="5377">(N1578*V1578+O1578*U1578+P1578*V1581+Q1578*U1581)</f>
        <v>-1.173475698561341</v>
      </c>
      <c r="AB1578" s="8"/>
      <c r="AC1578" s="214">
        <f t="shared" ref="AC1578" si="5378">20*LOG((2*$X$8)/(($X$8*X1578+Z1578+$Z$8*X1581+Z1581)^2+($X$8*Y1578+AA1578+$X$8*Y1581+AA1581)^2)^0.5)</f>
        <v>-0.80817600322250294</v>
      </c>
      <c r="AE1578" s="215">
        <f t="shared" ref="AE1578" si="5379">((X1578^2+Y1578^2)/(X1581^2+Y1581^2))^0.5</f>
        <v>3.0756000969501587</v>
      </c>
      <c r="AF1578" s="9"/>
      <c r="AG1578" s="29"/>
      <c r="AH1578" s="29"/>
      <c r="AI1578" s="29"/>
      <c r="AJ1578" s="29"/>
    </row>
    <row r="1579" spans="2:36" ht="18.649999999999999" customHeight="1" thickBot="1">
      <c r="D1579" s="30"/>
      <c r="G1579" s="31"/>
      <c r="I1579" s="30"/>
      <c r="K1579" s="239" t="s">
        <v>15</v>
      </c>
      <c r="L1579" s="240"/>
      <c r="N1579" s="30"/>
      <c r="P1579" s="239" t="s">
        <v>17</v>
      </c>
      <c r="Q1579" s="240"/>
      <c r="S1579" s="30"/>
      <c r="V1579" s="31"/>
      <c r="X1579" s="30"/>
      <c r="AA1579" s="31"/>
      <c r="AE1579" s="216"/>
      <c r="AF1579" s="9"/>
      <c r="AG1579" s="29"/>
      <c r="AH1579" s="29"/>
      <c r="AI1579" s="29"/>
      <c r="AJ1579" s="29"/>
    </row>
    <row r="1580" spans="2:36" ht="18.649999999999999" customHeight="1" thickBot="1">
      <c r="D1580" s="235" t="s">
        <v>12</v>
      </c>
      <c r="E1580" s="236"/>
      <c r="F1580" s="237" t="s">
        <v>13</v>
      </c>
      <c r="G1580" s="238"/>
      <c r="I1580" s="235" t="s">
        <v>14</v>
      </c>
      <c r="J1580" s="236"/>
      <c r="K1580" s="241"/>
      <c r="L1580" s="242"/>
      <c r="N1580" s="235" t="s">
        <v>16</v>
      </c>
      <c r="O1580" s="236"/>
      <c r="P1580" s="241"/>
      <c r="Q1580" s="242"/>
      <c r="S1580" s="235" t="s">
        <v>12</v>
      </c>
      <c r="T1580" s="236"/>
      <c r="U1580" s="237" t="s">
        <v>13</v>
      </c>
      <c r="V1580" s="238"/>
      <c r="X1580" s="235" t="s">
        <v>16</v>
      </c>
      <c r="Y1580" s="236"/>
      <c r="Z1580" s="237" t="s">
        <v>17</v>
      </c>
      <c r="AA1580" s="238"/>
      <c r="AB1580" s="4"/>
      <c r="AC1580" s="37" t="s">
        <v>71</v>
      </c>
      <c r="AE1580" s="217" t="s">
        <v>72</v>
      </c>
      <c r="AF1580" s="9"/>
      <c r="AG1580" s="29"/>
      <c r="AH1580" s="29"/>
      <c r="AI1580" s="29"/>
      <c r="AJ1580" s="29"/>
    </row>
    <row r="1581" spans="2:36" ht="18.649999999999999" customHeight="1" thickTop="1" thickBot="1">
      <c r="D1581" s="24">
        <v>0</v>
      </c>
      <c r="E1581" s="28">
        <v>0</v>
      </c>
      <c r="F1581" s="26">
        <v>1</v>
      </c>
      <c r="G1581" s="27">
        <v>0</v>
      </c>
      <c r="I1581" s="24">
        <v>0</v>
      </c>
      <c r="J1581" s="28">
        <f t="shared" ref="J1581" si="5380">IF(0=(1-$J$8*$K$8*$B1578^2),0,-1*(1-$J$8*$K$8*$B1578^2)/($B1578*$K$8))</f>
        <v>-0.26897596356268455</v>
      </c>
      <c r="K1581" s="26">
        <v>1</v>
      </c>
      <c r="L1581" s="27">
        <v>0</v>
      </c>
      <c r="N1581" s="24">
        <f t="shared" ref="N1581" si="5381">D1581*I1578+F1581*I1581-E1581*J1578-G1581*J1581</f>
        <v>0</v>
      </c>
      <c r="O1581" s="28">
        <f t="shared" ref="O1581" si="5382">(D1581*J1578+E1581*I1578+F1581*J1581+G1581*I1581)</f>
        <v>-0.26897596356268455</v>
      </c>
      <c r="P1581" s="26">
        <f t="shared" ref="P1581" si="5383">D1581*K1578+F1581*K1581-E1581*L1578-G1581*L1581</f>
        <v>1</v>
      </c>
      <c r="Q1581" s="27">
        <f t="shared" ref="Q1581" si="5384">(D1581*L1578+E1581*K1578+F1581*L1581+G1581*K1581)</f>
        <v>0</v>
      </c>
      <c r="S1581" s="24">
        <v>0</v>
      </c>
      <c r="T1581" s="28">
        <v>0</v>
      </c>
      <c r="U1581" s="26">
        <v>1</v>
      </c>
      <c r="V1581" s="27">
        <v>0</v>
      </c>
      <c r="X1581" s="24">
        <f t="shared" ref="X1581" si="5385">N1581*S1578+P1581*S1581-O1581*T1578-Q1581*T1581</f>
        <v>0</v>
      </c>
      <c r="Y1581" s="28">
        <f t="shared" ref="Y1581" si="5386">(N1581*T1578+O1581*S1578+P1581*T1581+Q1581*S1581)</f>
        <v>-0.26897596356268455</v>
      </c>
      <c r="Z1581" s="26">
        <f t="shared" ref="Z1581" si="5387">N1581*U1578+P1581*U1581-O1581*V1578-Q1581*V1581</f>
        <v>-0.82726249961065501</v>
      </c>
      <c r="AA1581" s="27">
        <f t="shared" ref="AA1581" si="5388">(N1581*V1578+O1581*U1578+P1581*V1581+Q1581*U1581)</f>
        <v>0</v>
      </c>
      <c r="AB1581" s="8"/>
      <c r="AC1581" s="39">
        <f t="shared" ref="AC1581" si="5389">(180/PI())*ATAN(-1*(($X$8*Y1578+AA1578+$X$8*Y1581+AA1581)/($X$8*X1578+Z1578+$X$8*X1581+Z1581)))</f>
        <v>-41.082641499295441</v>
      </c>
      <c r="AE1581" s="218">
        <f t="shared" ref="AE1581" si="5390">20*LOG(((($X$8*X1578+Z1578-$X$8*Y1581-Z1581)^2+($X$8*Y1578+AA1578-$X$8*Y1581-AA1581)^2)/(($X$8*X1578+Z1578+$X$8*X1581+Z1581)^2+($X$8*Y1578+AA1578+$X$8*Y1581+AA1581)^2))^0.5)</f>
        <v>-7.3325935268202134</v>
      </c>
      <c r="AF1581" s="9"/>
      <c r="AG1581" s="29"/>
      <c r="AH1581" s="29"/>
      <c r="AI1581" s="29"/>
      <c r="AJ1581" s="29"/>
    </row>
    <row r="1582" spans="2:36" ht="18.649999999999999" customHeight="1">
      <c r="AE1582" s="33"/>
    </row>
    <row r="1583" spans="2:36" ht="18.649999999999999" customHeight="1" thickBot="1">
      <c r="E1583" s="21" t="s">
        <v>0</v>
      </c>
      <c r="J1583" s="21" t="s">
        <v>1</v>
      </c>
      <c r="O1583" s="21" t="s">
        <v>2</v>
      </c>
      <c r="T1583" s="21" t="s">
        <v>3</v>
      </c>
      <c r="Y1583" s="21" t="s">
        <v>4</v>
      </c>
    </row>
    <row r="1584" spans="2:36" ht="18.649999999999999" customHeight="1" thickBot="1">
      <c r="B1584" s="20"/>
      <c r="D1584" s="235" t="s">
        <v>6</v>
      </c>
      <c r="E1584" s="236"/>
      <c r="F1584" s="237" t="s">
        <v>7</v>
      </c>
      <c r="G1584" s="238"/>
      <c r="I1584" s="235" t="s">
        <v>8</v>
      </c>
      <c r="J1584" s="236"/>
      <c r="K1584" s="237" t="s">
        <v>9</v>
      </c>
      <c r="L1584" s="238"/>
      <c r="N1584" s="235" t="s">
        <v>10</v>
      </c>
      <c r="O1584" s="236"/>
      <c r="P1584" s="237" t="s">
        <v>11</v>
      </c>
      <c r="Q1584" s="238"/>
      <c r="S1584" s="235" t="s">
        <v>6</v>
      </c>
      <c r="T1584" s="236"/>
      <c r="U1584" s="237" t="s">
        <v>7</v>
      </c>
      <c r="V1584" s="238"/>
      <c r="X1584" s="235" t="s">
        <v>10</v>
      </c>
      <c r="Y1584" s="236"/>
      <c r="Z1584" s="237" t="s">
        <v>11</v>
      </c>
      <c r="AA1584" s="238"/>
      <c r="AB1584" s="4"/>
      <c r="AC1584" s="212" t="s">
        <v>70</v>
      </c>
      <c r="AE1584" s="213" t="s">
        <v>37</v>
      </c>
      <c r="AF1584" s="9"/>
      <c r="AG1584" s="29"/>
      <c r="AH1584" s="29"/>
      <c r="AI1584" s="29"/>
      <c r="AJ1584" s="29"/>
    </row>
    <row r="1585" spans="2:36" ht="18.649999999999999" customHeight="1" thickTop="1" thickBot="1">
      <c r="B1585" s="40">
        <f t="shared" ref="B1585" si="5391">B1578+$E$5</f>
        <v>1.0114999999999879</v>
      </c>
      <c r="D1585" s="24">
        <v>1</v>
      </c>
      <c r="E1585" s="25">
        <v>0</v>
      </c>
      <c r="F1585" s="26">
        <v>0</v>
      </c>
      <c r="G1585" s="27">
        <f t="shared" ref="G1585" si="5392">-1/($E$8*$B1585)</f>
        <v>-6.7900463352762728</v>
      </c>
      <c r="I1585" s="24">
        <v>1</v>
      </c>
      <c r="J1585" s="28">
        <v>0</v>
      </c>
      <c r="K1585" s="26">
        <v>0</v>
      </c>
      <c r="L1585" s="27">
        <v>0</v>
      </c>
      <c r="N1585" s="24">
        <f t="shared" ref="N1585" si="5393">D1585*I1585+F1585*I1588-E1585*J1585-G1585*J1588</f>
        <v>-0.8195845197826257</v>
      </c>
      <c r="O1585" s="28">
        <f t="shared" ref="O1585" si="5394">(D1585*J1585+E1585*I1585+F1585*J1588+G1585*I1588)</f>
        <v>0</v>
      </c>
      <c r="P1585" s="26">
        <f t="shared" ref="P1585" si="5395">D1585*K1585+F1585*K1588-E1585*L1585-G1585*L1588</f>
        <v>0</v>
      </c>
      <c r="Q1585" s="27">
        <f t="shared" ref="Q1585" si="5396">(D1585*L1585+E1585*K1585+F1585*L1588+G1585*K1588)</f>
        <v>-6.7900463352762728</v>
      </c>
      <c r="S1585" s="24">
        <v>1</v>
      </c>
      <c r="T1585" s="25">
        <v>0</v>
      </c>
      <c r="U1585" s="26">
        <v>0</v>
      </c>
      <c r="V1585" s="27">
        <f t="shared" ref="V1585" si="5397">-1/($T$8*$B1585)</f>
        <v>-6.7900463352762728</v>
      </c>
      <c r="X1585" s="24">
        <f t="shared" ref="X1585" si="5398">N1585*S1585+P1585*S1588-O1585*T1585-Q1585*T1588</f>
        <v>-0.8195845197826257</v>
      </c>
      <c r="Y1585" s="28">
        <f t="shared" ref="Y1585" si="5399">(N1585*T1585+O1585*S1585+P1585*T1588+Q1585*S1588)</f>
        <v>0</v>
      </c>
      <c r="Z1585" s="26">
        <f t="shared" ref="Z1585" si="5400">N1585*U1585+P1585*U1588-O1585*V1585-Q1585*V1588</f>
        <v>0</v>
      </c>
      <c r="AA1585" s="27">
        <f t="shared" ref="AA1585" si="5401">(N1585*V1585+O1585*U1585+P1585*V1588+Q1585*U1588)</f>
        <v>-1.2250294702770912</v>
      </c>
      <c r="AB1585" s="8"/>
      <c r="AC1585" s="214">
        <f t="shared" ref="AC1585" si="5402">20*LOG((2*$X$8)/(($X$8*X1585+Z1585+$Z$8*X1588+Z1588)^2+($X$8*Y1585+AA1585+$X$8*Y1588+AA1588)^2)^0.5)</f>
        <v>-0.89547209400277106</v>
      </c>
      <c r="AE1585" s="215">
        <f t="shared" ref="AE1585" si="5403">((X1585^2+Y1585^2)/(X1588^2+Y1588^2))^0.5</f>
        <v>3.0583997635152445</v>
      </c>
      <c r="AF1585" s="9"/>
      <c r="AG1585" s="29"/>
      <c r="AH1585" s="29"/>
      <c r="AI1585" s="29"/>
      <c r="AJ1585" s="29"/>
    </row>
    <row r="1586" spans="2:36" ht="18.649999999999999" customHeight="1" thickBot="1">
      <c r="D1586" s="30"/>
      <c r="G1586" s="31"/>
      <c r="I1586" s="30"/>
      <c r="K1586" s="239" t="s">
        <v>15</v>
      </c>
      <c r="L1586" s="240"/>
      <c r="N1586" s="30"/>
      <c r="P1586" s="239" t="s">
        <v>17</v>
      </c>
      <c r="Q1586" s="240"/>
      <c r="S1586" s="30"/>
      <c r="V1586" s="31"/>
      <c r="X1586" s="30"/>
      <c r="AA1586" s="31"/>
      <c r="AE1586" s="216"/>
      <c r="AF1586" s="9"/>
      <c r="AG1586" s="29"/>
      <c r="AH1586" s="29"/>
      <c r="AI1586" s="29"/>
      <c r="AJ1586" s="29"/>
    </row>
    <row r="1587" spans="2:36" ht="18.649999999999999" customHeight="1" thickBot="1">
      <c r="D1587" s="235" t="s">
        <v>12</v>
      </c>
      <c r="E1587" s="236"/>
      <c r="F1587" s="237" t="s">
        <v>13</v>
      </c>
      <c r="G1587" s="238"/>
      <c r="I1587" s="235" t="s">
        <v>14</v>
      </c>
      <c r="J1587" s="236"/>
      <c r="K1587" s="241"/>
      <c r="L1587" s="242"/>
      <c r="N1587" s="235" t="s">
        <v>16</v>
      </c>
      <c r="O1587" s="236"/>
      <c r="P1587" s="241"/>
      <c r="Q1587" s="242"/>
      <c r="S1587" s="235" t="s">
        <v>12</v>
      </c>
      <c r="T1587" s="236"/>
      <c r="U1587" s="237" t="s">
        <v>13</v>
      </c>
      <c r="V1587" s="238"/>
      <c r="X1587" s="235" t="s">
        <v>16</v>
      </c>
      <c r="Y1587" s="236"/>
      <c r="Z1587" s="237" t="s">
        <v>17</v>
      </c>
      <c r="AA1587" s="238"/>
      <c r="AB1587" s="4"/>
      <c r="AC1587" s="37" t="s">
        <v>71</v>
      </c>
      <c r="AE1587" s="217" t="s">
        <v>72</v>
      </c>
      <c r="AF1587" s="9"/>
      <c r="AG1587" s="29"/>
      <c r="AH1587" s="29"/>
      <c r="AI1587" s="29"/>
      <c r="AJ1587" s="29"/>
    </row>
    <row r="1588" spans="2:36" ht="18.649999999999999" customHeight="1" thickTop="1" thickBot="1">
      <c r="D1588" s="24">
        <v>0</v>
      </c>
      <c r="E1588" s="28">
        <v>0</v>
      </c>
      <c r="F1588" s="26">
        <v>1</v>
      </c>
      <c r="G1588" s="27">
        <v>0</v>
      </c>
      <c r="I1588" s="24">
        <v>0</v>
      </c>
      <c r="J1588" s="28">
        <f t="shared" ref="J1588" si="5404">IF(0=(1-$J$8*$K$8*$B1585^2),0,-1*(1-$J$8*$K$8*$B1585^2)/($B1585*$K$8))</f>
        <v>-0.26797821840027114</v>
      </c>
      <c r="K1588" s="26">
        <v>1</v>
      </c>
      <c r="L1588" s="27">
        <v>0</v>
      </c>
      <c r="N1588" s="24">
        <f t="shared" ref="N1588" si="5405">D1588*I1585+F1588*I1588-E1588*J1585-G1588*J1588</f>
        <v>0</v>
      </c>
      <c r="O1588" s="28">
        <f t="shared" ref="O1588" si="5406">(D1588*J1585+E1588*I1585+F1588*J1588+G1588*I1588)</f>
        <v>-0.26797821840027114</v>
      </c>
      <c r="P1588" s="26">
        <f t="shared" ref="P1588" si="5407">D1588*K1585+F1588*K1588-E1588*L1585-G1588*L1588</f>
        <v>1</v>
      </c>
      <c r="Q1588" s="27">
        <f t="shared" ref="Q1588" si="5408">(D1588*L1585+E1588*K1585+F1588*L1588+G1588*K1588)</f>
        <v>0</v>
      </c>
      <c r="S1588" s="24">
        <v>0</v>
      </c>
      <c r="T1588" s="28">
        <v>0</v>
      </c>
      <c r="U1588" s="26">
        <v>1</v>
      </c>
      <c r="V1588" s="27">
        <v>0</v>
      </c>
      <c r="X1588" s="24">
        <f t="shared" ref="X1588" si="5409">N1588*S1585+P1588*S1588-O1588*T1585-Q1588*T1588</f>
        <v>0</v>
      </c>
      <c r="Y1588" s="28">
        <f t="shared" ref="Y1588" si="5410">(N1588*T1585+O1588*S1585+P1588*T1588+Q1588*S1588)</f>
        <v>-0.26797821840027114</v>
      </c>
      <c r="Z1588" s="26">
        <f t="shared" ref="Z1588" si="5411">N1588*U1585+P1588*U1588-O1588*V1585-Q1588*V1588</f>
        <v>-0.8195845197826257</v>
      </c>
      <c r="AA1588" s="27">
        <f t="shared" ref="AA1588" si="5412">(N1588*V1585+O1588*U1585+P1588*V1588+Q1588*U1588)</f>
        <v>0</v>
      </c>
      <c r="AB1588" s="8"/>
      <c r="AC1588" s="39">
        <f t="shared" ref="AC1588" si="5413">(180/PI())*ATAN(-1*(($X$8*Y1585+AA1585+$X$8*Y1588+AA1588)/($X$8*X1585+Z1585+$X$8*X1588+Z1588)))</f>
        <v>-42.328261286511299</v>
      </c>
      <c r="AE1588" s="218">
        <f t="shared" ref="AE1588" si="5414">20*LOG(((($X$8*X1585+Z1585-$X$8*Y1588-Z1588)^2+($X$8*Y1585+AA1585-$X$8*Y1588-AA1588)^2)/(($X$8*X1585+Z1585+$X$8*X1588+Z1588)^2+($X$8*Y1585+AA1585+$X$8*Y1588+AA1588)^2))^0.5)</f>
        <v>-6.969560187322962</v>
      </c>
      <c r="AF1588" s="9"/>
      <c r="AG1588" s="29"/>
      <c r="AH1588" s="29"/>
      <c r="AI1588" s="29"/>
      <c r="AJ1588" s="29"/>
    </row>
    <row r="1589" spans="2:36" ht="18.649999999999999" customHeight="1">
      <c r="AE1589" s="33"/>
    </row>
    <row r="1590" spans="2:36" ht="18.649999999999999" customHeight="1" thickBot="1">
      <c r="E1590" s="21" t="s">
        <v>0</v>
      </c>
      <c r="J1590" s="21" t="s">
        <v>1</v>
      </c>
      <c r="O1590" s="21" t="s">
        <v>2</v>
      </c>
      <c r="T1590" s="21" t="s">
        <v>3</v>
      </c>
      <c r="Y1590" s="21" t="s">
        <v>4</v>
      </c>
    </row>
    <row r="1591" spans="2:36" ht="18.649999999999999" customHeight="1" thickBot="1">
      <c r="B1591" s="20"/>
      <c r="D1591" s="235" t="s">
        <v>6</v>
      </c>
      <c r="E1591" s="236"/>
      <c r="F1591" s="237" t="s">
        <v>7</v>
      </c>
      <c r="G1591" s="238"/>
      <c r="I1591" s="235" t="s">
        <v>8</v>
      </c>
      <c r="J1591" s="236"/>
      <c r="K1591" s="237" t="s">
        <v>9</v>
      </c>
      <c r="L1591" s="238"/>
      <c r="N1591" s="235" t="s">
        <v>10</v>
      </c>
      <c r="O1591" s="236"/>
      <c r="P1591" s="237" t="s">
        <v>11</v>
      </c>
      <c r="Q1591" s="238"/>
      <c r="S1591" s="235" t="s">
        <v>6</v>
      </c>
      <c r="T1591" s="236"/>
      <c r="U1591" s="237" t="s">
        <v>7</v>
      </c>
      <c r="V1591" s="238"/>
      <c r="X1591" s="235" t="s">
        <v>10</v>
      </c>
      <c r="Y1591" s="236"/>
      <c r="Z1591" s="237" t="s">
        <v>11</v>
      </c>
      <c r="AA1591" s="238"/>
      <c r="AB1591" s="4"/>
      <c r="AC1591" s="212" t="s">
        <v>70</v>
      </c>
      <c r="AE1591" s="213" t="s">
        <v>37</v>
      </c>
      <c r="AF1591" s="9"/>
      <c r="AG1591" s="29"/>
      <c r="AH1591" s="29"/>
      <c r="AI1591" s="29"/>
      <c r="AJ1591" s="29"/>
    </row>
    <row r="1592" spans="2:36" ht="18.649999999999999" customHeight="1" thickTop="1" thickBot="1">
      <c r="B1592" s="40">
        <f t="shared" ref="B1592" si="5415">B1585+$E$5</f>
        <v>1.0119999999999878</v>
      </c>
      <c r="D1592" s="24">
        <v>1</v>
      </c>
      <c r="E1592" s="25">
        <v>0</v>
      </c>
      <c r="F1592" s="26">
        <v>0</v>
      </c>
      <c r="G1592" s="27">
        <f t="shared" ref="G1592" si="5416">-1/($E$8*$B1592)</f>
        <v>-6.7866915693003467</v>
      </c>
      <c r="I1592" s="24">
        <v>1</v>
      </c>
      <c r="J1592" s="28">
        <v>0</v>
      </c>
      <c r="K1592" s="26">
        <v>0</v>
      </c>
      <c r="L1592" s="27">
        <v>0</v>
      </c>
      <c r="N1592" s="24">
        <f t="shared" ref="N1592" si="5417">D1592*I1592+F1592*I1595-E1592*J1592-G1592*J1595</f>
        <v>-0.81191791754788278</v>
      </c>
      <c r="O1592" s="28">
        <f t="shared" ref="O1592" si="5418">(D1592*J1592+E1592*I1592+F1592*J1595+G1592*I1595)</f>
        <v>0</v>
      </c>
      <c r="P1592" s="26">
        <f t="shared" ref="P1592" si="5419">D1592*K1592+F1592*K1595-E1592*L1592-G1592*L1595</f>
        <v>0</v>
      </c>
      <c r="Q1592" s="27">
        <f t="shared" ref="Q1592" si="5420">(D1592*L1592+E1592*K1592+F1592*L1595+G1592*K1595)</f>
        <v>-6.7866915693003467</v>
      </c>
      <c r="S1592" s="24">
        <v>1</v>
      </c>
      <c r="T1592" s="25">
        <v>0</v>
      </c>
      <c r="U1592" s="26">
        <v>0</v>
      </c>
      <c r="V1592" s="27">
        <f t="shared" ref="V1592" si="5421">-1/($T$8*$B1592)</f>
        <v>-6.7866915693003467</v>
      </c>
      <c r="X1592" s="24">
        <f t="shared" ref="X1592" si="5422">N1592*S1592+P1592*S1595-O1592*T1592-Q1592*T1595</f>
        <v>-0.81191791754788278</v>
      </c>
      <c r="Y1592" s="28">
        <f t="shared" ref="Y1592" si="5423">(N1592*T1592+O1592*S1592+P1592*T1595+Q1592*S1595)</f>
        <v>0</v>
      </c>
      <c r="Z1592" s="26">
        <f t="shared" ref="Z1592" si="5424">N1592*U1592+P1592*U1595-O1592*V1592-Q1592*V1595</f>
        <v>0</v>
      </c>
      <c r="AA1592" s="27">
        <f t="shared" ref="AA1592" si="5425">(N1592*V1592+O1592*U1592+P1592*V1595+Q1592*U1595)</f>
        <v>-1.2764550833142367</v>
      </c>
      <c r="AB1592" s="8"/>
      <c r="AC1592" s="214">
        <f t="shared" ref="AC1592" si="5426">20*LOG((2*$X$8)/(($X$8*X1592+Z1592+$Z$8*X1595+Z1595)^2+($X$8*Y1592+AA1592+$X$8*Y1595+AA1595)^2)^0.5)</f>
        <v>-0.98560480432940012</v>
      </c>
      <c r="AE1592" s="215">
        <f t="shared" ref="AE1592" si="5427">((X1592^2+Y1592^2)/(X1595^2+Y1595^2))^0.5</f>
        <v>3.041107123353171</v>
      </c>
      <c r="AF1592" s="9"/>
      <c r="AG1592" s="29"/>
      <c r="AH1592" s="29"/>
      <c r="AI1592" s="29"/>
      <c r="AJ1592" s="29"/>
    </row>
    <row r="1593" spans="2:36" ht="18.649999999999999" customHeight="1" thickBot="1">
      <c r="D1593" s="30"/>
      <c r="G1593" s="31"/>
      <c r="I1593" s="30"/>
      <c r="K1593" s="239" t="s">
        <v>15</v>
      </c>
      <c r="L1593" s="240"/>
      <c r="N1593" s="30"/>
      <c r="P1593" s="239" t="s">
        <v>17</v>
      </c>
      <c r="Q1593" s="240"/>
      <c r="S1593" s="30"/>
      <c r="V1593" s="31"/>
      <c r="X1593" s="30"/>
      <c r="AA1593" s="31"/>
      <c r="AE1593" s="216"/>
      <c r="AF1593" s="9"/>
      <c r="AG1593" s="29"/>
      <c r="AH1593" s="29"/>
      <c r="AI1593" s="29"/>
      <c r="AJ1593" s="29"/>
    </row>
    <row r="1594" spans="2:36" ht="18.649999999999999" customHeight="1" thickBot="1">
      <c r="D1594" s="235" t="s">
        <v>12</v>
      </c>
      <c r="E1594" s="236"/>
      <c r="F1594" s="237" t="s">
        <v>13</v>
      </c>
      <c r="G1594" s="238"/>
      <c r="I1594" s="235" t="s">
        <v>14</v>
      </c>
      <c r="J1594" s="236"/>
      <c r="K1594" s="241"/>
      <c r="L1594" s="242"/>
      <c r="N1594" s="235" t="s">
        <v>16</v>
      </c>
      <c r="O1594" s="236"/>
      <c r="P1594" s="241"/>
      <c r="Q1594" s="242"/>
      <c r="S1594" s="235" t="s">
        <v>12</v>
      </c>
      <c r="T1594" s="236"/>
      <c r="U1594" s="237" t="s">
        <v>13</v>
      </c>
      <c r="V1594" s="238"/>
      <c r="X1594" s="235" t="s">
        <v>16</v>
      </c>
      <c r="Y1594" s="236"/>
      <c r="Z1594" s="237" t="s">
        <v>17</v>
      </c>
      <c r="AA1594" s="238"/>
      <c r="AB1594" s="4"/>
      <c r="AC1594" s="37" t="s">
        <v>71</v>
      </c>
      <c r="AE1594" s="217" t="s">
        <v>72</v>
      </c>
      <c r="AF1594" s="9"/>
      <c r="AG1594" s="29"/>
      <c r="AH1594" s="29"/>
      <c r="AI1594" s="29"/>
      <c r="AJ1594" s="29"/>
    </row>
    <row r="1595" spans="2:36" ht="18.649999999999999" customHeight="1" thickTop="1" thickBot="1">
      <c r="D1595" s="24">
        <v>0</v>
      </c>
      <c r="E1595" s="28">
        <v>0</v>
      </c>
      <c r="F1595" s="26">
        <v>1</v>
      </c>
      <c r="G1595" s="27">
        <v>0</v>
      </c>
      <c r="I1595" s="24">
        <v>0</v>
      </c>
      <c r="J1595" s="28">
        <f t="shared" ref="J1595" si="5428">IF(0=(1-$J$8*$K$8*$B1592^2),0,-1*(1-$J$8*$K$8*$B1592^2)/($B1592*$K$8))</f>
        <v>-0.26698103178050819</v>
      </c>
      <c r="K1595" s="26">
        <v>1</v>
      </c>
      <c r="L1595" s="27">
        <v>0</v>
      </c>
      <c r="N1595" s="24">
        <f t="shared" ref="N1595" si="5429">D1595*I1592+F1595*I1595-E1595*J1592-G1595*J1595</f>
        <v>0</v>
      </c>
      <c r="O1595" s="28">
        <f t="shared" ref="O1595" si="5430">(D1595*J1592+E1595*I1592+F1595*J1595+G1595*I1595)</f>
        <v>-0.26698103178050819</v>
      </c>
      <c r="P1595" s="26">
        <f t="shared" ref="P1595" si="5431">D1595*K1592+F1595*K1595-E1595*L1592-G1595*L1595</f>
        <v>1</v>
      </c>
      <c r="Q1595" s="27">
        <f t="shared" ref="Q1595" si="5432">(D1595*L1592+E1595*K1592+F1595*L1595+G1595*K1595)</f>
        <v>0</v>
      </c>
      <c r="S1595" s="24">
        <v>0</v>
      </c>
      <c r="T1595" s="28">
        <v>0</v>
      </c>
      <c r="U1595" s="26">
        <v>1</v>
      </c>
      <c r="V1595" s="27">
        <v>0</v>
      </c>
      <c r="X1595" s="24">
        <f t="shared" ref="X1595" si="5433">N1595*S1592+P1595*S1595-O1595*T1592-Q1595*T1595</f>
        <v>0</v>
      </c>
      <c r="Y1595" s="28">
        <f t="shared" ref="Y1595" si="5434">(N1595*T1592+O1595*S1592+P1595*T1595+Q1595*S1595)</f>
        <v>-0.26698103178050819</v>
      </c>
      <c r="Z1595" s="26">
        <f t="shared" ref="Z1595" si="5435">N1595*U1592+P1595*U1595-O1595*V1592-Q1595*V1595</f>
        <v>-0.81191791754788278</v>
      </c>
      <c r="AA1595" s="27">
        <f t="shared" ref="AA1595" si="5436">(N1595*V1592+O1595*U1592+P1595*V1595+Q1595*U1595)</f>
        <v>0</v>
      </c>
      <c r="AB1595" s="8"/>
      <c r="AC1595" s="39">
        <f t="shared" ref="AC1595" si="5437">(180/PI())*ATAN(-1*(($X$8*Y1592+AA1592+$X$8*Y1595+AA1595)/($X$8*X1592+Z1592+$X$8*X1595+Z1595)))</f>
        <v>-43.54588565998629</v>
      </c>
      <c r="AE1595" s="218">
        <f t="shared" ref="AE1595" si="5438">20*LOG(((($X$8*X1592+Z1592-$X$8*Y1595-Z1595)^2+($X$8*Y1592+AA1592-$X$8*Y1595-AA1595)^2)/(($X$8*X1592+Z1592+$X$8*X1595+Z1595)^2+($X$8*Y1592+AA1592+$X$8*Y1595+AA1595)^2))^0.5)</f>
        <v>-6.6306779492092716</v>
      </c>
      <c r="AF1595" s="9"/>
      <c r="AG1595" s="29"/>
      <c r="AH1595" s="29"/>
      <c r="AI1595" s="29"/>
      <c r="AJ1595" s="29"/>
    </row>
    <row r="1596" spans="2:36" ht="18.649999999999999" customHeight="1">
      <c r="AE1596" s="33"/>
    </row>
    <row r="1597" spans="2:36" ht="18.649999999999999" customHeight="1" thickBot="1">
      <c r="E1597" s="21" t="s">
        <v>0</v>
      </c>
      <c r="J1597" s="21" t="s">
        <v>1</v>
      </c>
      <c r="O1597" s="21" t="s">
        <v>2</v>
      </c>
      <c r="T1597" s="21" t="s">
        <v>3</v>
      </c>
      <c r="Y1597" s="21" t="s">
        <v>4</v>
      </c>
    </row>
    <row r="1598" spans="2:36" ht="18.649999999999999" customHeight="1" thickBot="1">
      <c r="B1598" s="20"/>
      <c r="D1598" s="235" t="s">
        <v>6</v>
      </c>
      <c r="E1598" s="236"/>
      <c r="F1598" s="237" t="s">
        <v>7</v>
      </c>
      <c r="G1598" s="238"/>
      <c r="I1598" s="235" t="s">
        <v>8</v>
      </c>
      <c r="J1598" s="236"/>
      <c r="K1598" s="237" t="s">
        <v>9</v>
      </c>
      <c r="L1598" s="238"/>
      <c r="N1598" s="235" t="s">
        <v>10</v>
      </c>
      <c r="O1598" s="236"/>
      <c r="P1598" s="237" t="s">
        <v>11</v>
      </c>
      <c r="Q1598" s="238"/>
      <c r="S1598" s="235" t="s">
        <v>6</v>
      </c>
      <c r="T1598" s="236"/>
      <c r="U1598" s="237" t="s">
        <v>7</v>
      </c>
      <c r="V1598" s="238"/>
      <c r="X1598" s="235" t="s">
        <v>10</v>
      </c>
      <c r="Y1598" s="236"/>
      <c r="Z1598" s="237" t="s">
        <v>11</v>
      </c>
      <c r="AA1598" s="238"/>
      <c r="AB1598" s="4"/>
      <c r="AC1598" s="212" t="s">
        <v>70</v>
      </c>
      <c r="AE1598" s="213" t="s">
        <v>37</v>
      </c>
      <c r="AF1598" s="9"/>
      <c r="AG1598" s="29"/>
      <c r="AH1598" s="29"/>
      <c r="AI1598" s="29"/>
      <c r="AJ1598" s="29"/>
    </row>
    <row r="1599" spans="2:36" ht="18.649999999999999" customHeight="1" thickTop="1" thickBot="1">
      <c r="B1599" s="40">
        <f t="shared" ref="B1599" si="5439">B1592+$E$5</f>
        <v>1.0124999999999877</v>
      </c>
      <c r="D1599" s="24">
        <v>1</v>
      </c>
      <c r="E1599" s="25">
        <v>0</v>
      </c>
      <c r="F1599" s="26">
        <v>0</v>
      </c>
      <c r="G1599" s="27">
        <f t="shared" ref="G1599" si="5440">-1/($E$8*$B1599)</f>
        <v>-6.7833401166735321</v>
      </c>
      <c r="I1599" s="24">
        <v>1</v>
      </c>
      <c r="J1599" s="28">
        <v>0</v>
      </c>
      <c r="K1599" s="26">
        <v>0</v>
      </c>
      <c r="L1599" s="27">
        <v>0</v>
      </c>
      <c r="N1599" s="24">
        <f t="shared" ref="N1599" si="5441">D1599*I1599+F1599*I1602-E1599*J1599-G1599*J1602</f>
        <v>-0.80426267043771982</v>
      </c>
      <c r="O1599" s="28">
        <f t="shared" ref="O1599" si="5442">(D1599*J1599+E1599*I1599+F1599*J1602+G1599*I1602)</f>
        <v>0</v>
      </c>
      <c r="P1599" s="26">
        <f t="shared" ref="P1599" si="5443">D1599*K1599+F1599*K1602-E1599*L1599-G1599*L1602</f>
        <v>0</v>
      </c>
      <c r="Q1599" s="27">
        <f t="shared" ref="Q1599" si="5444">(D1599*L1599+E1599*K1599+F1599*L1602+G1599*K1602)</f>
        <v>-6.7833401166735321</v>
      </c>
      <c r="S1599" s="24">
        <v>1</v>
      </c>
      <c r="T1599" s="25">
        <v>0</v>
      </c>
      <c r="U1599" s="26">
        <v>0</v>
      </c>
      <c r="V1599" s="27">
        <f t="shared" ref="V1599" si="5445">-1/($T$8*$B1599)</f>
        <v>-6.7833401166735321</v>
      </c>
      <c r="X1599" s="24">
        <f t="shared" ref="X1599" si="5446">N1599*S1599+P1599*S1602-O1599*T1599-Q1599*T1602</f>
        <v>-0.80426267043771982</v>
      </c>
      <c r="Y1599" s="28">
        <f t="shared" ref="Y1599" si="5447">(N1599*T1599+O1599*S1599+P1599*T1602+Q1599*S1602)</f>
        <v>0</v>
      </c>
      <c r="Z1599" s="26">
        <f t="shared" ref="Z1599" si="5448">N1599*U1599+P1599*U1602-O1599*V1599-Q1599*V1602</f>
        <v>0</v>
      </c>
      <c r="AA1599" s="27">
        <f t="shared" ref="AA1599" si="5449">(N1599*V1599+O1599*U1599+P1599*V1602+Q1599*U1602)</f>
        <v>-1.3277528799503635</v>
      </c>
      <c r="AB1599" s="8"/>
      <c r="AC1599" s="214">
        <f t="shared" ref="AC1599" si="5450">20*LOG((2*$X$8)/(($X$8*X1599+Z1599+$Z$8*X1602+Z1602)^2+($X$8*Y1599+AA1599+$X$8*Y1602+AA1602)^2)^0.5)</f>
        <v>-1.0783316738719473</v>
      </c>
      <c r="AE1599" s="215">
        <f t="shared" ref="AE1599" si="5451">((X1599^2+Y1599^2)/(X1602^2+Y1602^2))^0.5</f>
        <v>3.0237211721504087</v>
      </c>
      <c r="AF1599" s="9"/>
      <c r="AG1599" s="29"/>
      <c r="AH1599" s="29"/>
      <c r="AI1599" s="29"/>
      <c r="AJ1599" s="29"/>
    </row>
    <row r="1600" spans="2:36" ht="18.649999999999999" customHeight="1" thickBot="1">
      <c r="D1600" s="30"/>
      <c r="G1600" s="31"/>
      <c r="I1600" s="30"/>
      <c r="K1600" s="239" t="s">
        <v>15</v>
      </c>
      <c r="L1600" s="240"/>
      <c r="N1600" s="30"/>
      <c r="P1600" s="239" t="s">
        <v>17</v>
      </c>
      <c r="Q1600" s="240"/>
      <c r="S1600" s="30"/>
      <c r="V1600" s="31"/>
      <c r="X1600" s="30"/>
      <c r="AA1600" s="31"/>
      <c r="AE1600" s="216"/>
      <c r="AF1600" s="9"/>
      <c r="AG1600" s="29"/>
      <c r="AH1600" s="29"/>
      <c r="AI1600" s="29"/>
      <c r="AJ1600" s="29"/>
    </row>
    <row r="1601" spans="2:36" ht="18.649999999999999" customHeight="1" thickBot="1">
      <c r="D1601" s="235" t="s">
        <v>12</v>
      </c>
      <c r="E1601" s="236"/>
      <c r="F1601" s="237" t="s">
        <v>13</v>
      </c>
      <c r="G1601" s="238"/>
      <c r="I1601" s="235" t="s">
        <v>14</v>
      </c>
      <c r="J1601" s="236"/>
      <c r="K1601" s="241"/>
      <c r="L1601" s="242"/>
      <c r="N1601" s="235" t="s">
        <v>16</v>
      </c>
      <c r="O1601" s="236"/>
      <c r="P1601" s="241"/>
      <c r="Q1601" s="242"/>
      <c r="S1601" s="235" t="s">
        <v>12</v>
      </c>
      <c r="T1601" s="236"/>
      <c r="U1601" s="237" t="s">
        <v>13</v>
      </c>
      <c r="V1601" s="238"/>
      <c r="X1601" s="235" t="s">
        <v>16</v>
      </c>
      <c r="Y1601" s="236"/>
      <c r="Z1601" s="237" t="s">
        <v>17</v>
      </c>
      <c r="AA1601" s="238"/>
      <c r="AB1601" s="4"/>
      <c r="AC1601" s="37" t="s">
        <v>71</v>
      </c>
      <c r="AE1601" s="217" t="s">
        <v>72</v>
      </c>
      <c r="AF1601" s="9"/>
      <c r="AG1601" s="29"/>
      <c r="AH1601" s="29"/>
      <c r="AI1601" s="29"/>
      <c r="AJ1601" s="29"/>
    </row>
    <row r="1602" spans="2:36" ht="18.649999999999999" customHeight="1" thickTop="1" thickBot="1">
      <c r="D1602" s="24">
        <v>0</v>
      </c>
      <c r="E1602" s="28">
        <v>0</v>
      </c>
      <c r="F1602" s="26">
        <v>1</v>
      </c>
      <c r="G1602" s="27">
        <v>0</v>
      </c>
      <c r="I1602" s="24">
        <v>0</v>
      </c>
      <c r="J1602" s="28">
        <f t="shared" ref="J1602" si="5452">IF(0=(1-$J$8*$K$8*$B1599^2),0,-1*(1-$J$8*$K$8*$B1599^2)/($B1599*$K$8))</f>
        <v>-0.26598440287592545</v>
      </c>
      <c r="K1602" s="26">
        <v>1</v>
      </c>
      <c r="L1602" s="27">
        <v>0</v>
      </c>
      <c r="N1602" s="24">
        <f t="shared" ref="N1602" si="5453">D1602*I1599+F1602*I1602-E1602*J1599-G1602*J1602</f>
        <v>0</v>
      </c>
      <c r="O1602" s="28">
        <f t="shared" ref="O1602" si="5454">(D1602*J1599+E1602*I1599+F1602*J1602+G1602*I1602)</f>
        <v>-0.26598440287592545</v>
      </c>
      <c r="P1602" s="26">
        <f t="shared" ref="P1602" si="5455">D1602*K1599+F1602*K1602-E1602*L1599-G1602*L1602</f>
        <v>1</v>
      </c>
      <c r="Q1602" s="27">
        <f t="shared" ref="Q1602" si="5456">(D1602*L1599+E1602*K1599+F1602*L1602+G1602*K1602)</f>
        <v>0</v>
      </c>
      <c r="S1602" s="24">
        <v>0</v>
      </c>
      <c r="T1602" s="28">
        <v>0</v>
      </c>
      <c r="U1602" s="26">
        <v>1</v>
      </c>
      <c r="V1602" s="27">
        <v>0</v>
      </c>
      <c r="X1602" s="24">
        <f t="shared" ref="X1602" si="5457">N1602*S1599+P1602*S1602-O1602*T1599-Q1602*T1602</f>
        <v>0</v>
      </c>
      <c r="Y1602" s="28">
        <f t="shared" ref="Y1602" si="5458">(N1602*T1599+O1602*S1599+P1602*T1602+Q1602*S1602)</f>
        <v>-0.26598440287592545</v>
      </c>
      <c r="Z1602" s="26">
        <f t="shared" ref="Z1602" si="5459">N1602*U1599+P1602*U1602-O1602*V1599-Q1602*V1602</f>
        <v>-0.80426267043771982</v>
      </c>
      <c r="AA1602" s="27">
        <f t="shared" ref="AA1602" si="5460">(N1602*V1599+O1602*U1599+P1602*V1602+Q1602*U1602)</f>
        <v>0</v>
      </c>
      <c r="AB1602" s="8"/>
      <c r="AC1602" s="39">
        <f t="shared" ref="AC1602" si="5461">(180/PI())*ATAN(-1*(($X$8*Y1599+AA1599+$X$8*Y1602+AA1602)/($X$8*X1599+Z1599+$X$8*X1602+Z1602)))</f>
        <v>-44.735409805521627</v>
      </c>
      <c r="AE1602" s="218">
        <f t="shared" ref="AE1602" si="5462">20*LOG(((($X$8*X1599+Z1599-$X$8*Y1602-Z1602)^2+($X$8*Y1599+AA1599-$X$8*Y1602-AA1602)^2)/(($X$8*X1599+Z1599+$X$8*X1602+Z1602)^2+($X$8*Y1599+AA1599+$X$8*Y1602+AA1602)^2))^0.5)</f>
        <v>-6.3140009001129513</v>
      </c>
      <c r="AF1602" s="9"/>
      <c r="AG1602" s="29"/>
      <c r="AH1602" s="29"/>
      <c r="AI1602" s="29"/>
      <c r="AJ1602" s="29"/>
    </row>
    <row r="1603" spans="2:36" ht="18.649999999999999" customHeight="1">
      <c r="AE1603" s="33"/>
    </row>
    <row r="1604" spans="2:36" ht="18.649999999999999" customHeight="1" thickBot="1">
      <c r="E1604" s="21" t="s">
        <v>0</v>
      </c>
      <c r="J1604" s="21" t="s">
        <v>1</v>
      </c>
      <c r="O1604" s="21" t="s">
        <v>2</v>
      </c>
      <c r="T1604" s="21" t="s">
        <v>3</v>
      </c>
      <c r="Y1604" s="21" t="s">
        <v>4</v>
      </c>
    </row>
    <row r="1605" spans="2:36" ht="18.649999999999999" customHeight="1" thickBot="1">
      <c r="B1605" s="20"/>
      <c r="D1605" s="235" t="s">
        <v>6</v>
      </c>
      <c r="E1605" s="236"/>
      <c r="F1605" s="237" t="s">
        <v>7</v>
      </c>
      <c r="G1605" s="238"/>
      <c r="I1605" s="235" t="s">
        <v>8</v>
      </c>
      <c r="J1605" s="236"/>
      <c r="K1605" s="237" t="s">
        <v>9</v>
      </c>
      <c r="L1605" s="238"/>
      <c r="N1605" s="235" t="s">
        <v>10</v>
      </c>
      <c r="O1605" s="236"/>
      <c r="P1605" s="237" t="s">
        <v>11</v>
      </c>
      <c r="Q1605" s="238"/>
      <c r="S1605" s="235" t="s">
        <v>6</v>
      </c>
      <c r="T1605" s="236"/>
      <c r="U1605" s="237" t="s">
        <v>7</v>
      </c>
      <c r="V1605" s="238"/>
      <c r="X1605" s="235" t="s">
        <v>10</v>
      </c>
      <c r="Y1605" s="236"/>
      <c r="Z1605" s="237" t="s">
        <v>11</v>
      </c>
      <c r="AA1605" s="238"/>
      <c r="AB1605" s="4"/>
      <c r="AC1605" s="212" t="s">
        <v>70</v>
      </c>
      <c r="AE1605" s="213" t="s">
        <v>37</v>
      </c>
      <c r="AF1605" s="9"/>
      <c r="AG1605" s="29"/>
      <c r="AH1605" s="29"/>
      <c r="AI1605" s="29"/>
      <c r="AJ1605" s="29"/>
    </row>
    <row r="1606" spans="2:36" ht="18.649999999999999" customHeight="1" thickTop="1" thickBot="1">
      <c r="B1606" s="40">
        <f t="shared" ref="B1606" si="5463">B1599+$E$5</f>
        <v>1.0129999999999877</v>
      </c>
      <c r="D1606" s="24">
        <v>1</v>
      </c>
      <c r="E1606" s="25">
        <v>0</v>
      </c>
      <c r="F1606" s="26">
        <v>0</v>
      </c>
      <c r="G1606" s="27">
        <f t="shared" ref="G1606" si="5464">-1/($E$8*$B1606)</f>
        <v>-6.7799919724895874</v>
      </c>
      <c r="I1606" s="24">
        <v>1</v>
      </c>
      <c r="J1606" s="28">
        <v>0</v>
      </c>
      <c r="K1606" s="26">
        <v>0</v>
      </c>
      <c r="L1606" s="27">
        <v>0</v>
      </c>
      <c r="N1606" s="24">
        <f t="shared" ref="N1606" si="5465">D1606*I1606+F1606*I1609-E1606*J1606-G1606*J1609</f>
        <v>-0.7966187560388629</v>
      </c>
      <c r="O1606" s="28">
        <f t="shared" ref="O1606" si="5466">(D1606*J1606+E1606*I1606+F1606*J1609+G1606*I1609)</f>
        <v>0</v>
      </c>
      <c r="P1606" s="26">
        <f t="shared" ref="P1606" si="5467">D1606*K1606+F1606*K1609-E1606*L1606-G1606*L1609</f>
        <v>0</v>
      </c>
      <c r="Q1606" s="27">
        <f t="shared" ref="Q1606" si="5468">(D1606*L1606+E1606*K1606+F1606*L1609+G1606*K1609)</f>
        <v>-6.7799919724895874</v>
      </c>
      <c r="S1606" s="24">
        <v>1</v>
      </c>
      <c r="T1606" s="25">
        <v>0</v>
      </c>
      <c r="U1606" s="26">
        <v>0</v>
      </c>
      <c r="V1606" s="27">
        <f t="shared" ref="V1606" si="5469">-1/($T$8*$B1606)</f>
        <v>-6.7799919724895874</v>
      </c>
      <c r="X1606" s="24">
        <f t="shared" ref="X1606" si="5470">N1606*S1606+P1606*S1609-O1606*T1606-Q1606*T1609</f>
        <v>-0.7966187560388629</v>
      </c>
      <c r="Y1606" s="28">
        <f t="shared" ref="Y1606" si="5471">(N1606*T1606+O1606*S1606+P1606*T1609+Q1606*S1609)</f>
        <v>0</v>
      </c>
      <c r="Z1606" s="26">
        <f t="shared" ref="Z1606" si="5472">N1606*U1606+P1606*U1609-O1606*V1606-Q1606*V1609</f>
        <v>0</v>
      </c>
      <c r="AA1606" s="27">
        <f t="shared" ref="AA1606" si="5473">(N1606*V1606+O1606*U1606+P1606*V1609+Q1606*U1609)</f>
        <v>-1.3789232014114559</v>
      </c>
      <c r="AB1606" s="8"/>
      <c r="AC1606" s="214">
        <f t="shared" ref="AC1606" si="5474">20*LOG((2*$X$8)/(($X$8*X1606+Z1606+$Z$8*X1609+Z1609)^2+($X$8*Y1606+AA1606+$X$8*Y1609+AA1609)^2)^0.5)</f>
        <v>-1.1734181270970898</v>
      </c>
      <c r="AE1606" s="215">
        <f t="shared" ref="AE1606" si="5475">((X1606^2+Y1606^2)/(X1609^2+Y1609^2))^0.5</f>
        <v>3.0062408916326042</v>
      </c>
      <c r="AF1606" s="9"/>
      <c r="AG1606" s="29"/>
      <c r="AH1606" s="29"/>
      <c r="AI1606" s="29"/>
      <c r="AJ1606" s="29"/>
    </row>
    <row r="1607" spans="2:36" ht="18.649999999999999" customHeight="1" thickBot="1">
      <c r="D1607" s="30"/>
      <c r="G1607" s="31"/>
      <c r="I1607" s="30"/>
      <c r="K1607" s="239" t="s">
        <v>15</v>
      </c>
      <c r="L1607" s="240"/>
      <c r="N1607" s="30"/>
      <c r="P1607" s="239" t="s">
        <v>17</v>
      </c>
      <c r="Q1607" s="240"/>
      <c r="S1607" s="30"/>
      <c r="V1607" s="31"/>
      <c r="X1607" s="30"/>
      <c r="AA1607" s="31"/>
      <c r="AE1607" s="216"/>
      <c r="AF1607" s="9"/>
      <c r="AG1607" s="29"/>
      <c r="AH1607" s="29"/>
      <c r="AI1607" s="29"/>
      <c r="AJ1607" s="29"/>
    </row>
    <row r="1608" spans="2:36" ht="18.649999999999999" customHeight="1" thickBot="1">
      <c r="D1608" s="235" t="s">
        <v>12</v>
      </c>
      <c r="E1608" s="236"/>
      <c r="F1608" s="237" t="s">
        <v>13</v>
      </c>
      <c r="G1608" s="238"/>
      <c r="I1608" s="235" t="s">
        <v>14</v>
      </c>
      <c r="J1608" s="236"/>
      <c r="K1608" s="241"/>
      <c r="L1608" s="242"/>
      <c r="N1608" s="235" t="s">
        <v>16</v>
      </c>
      <c r="O1608" s="236"/>
      <c r="P1608" s="241"/>
      <c r="Q1608" s="242"/>
      <c r="S1608" s="235" t="s">
        <v>12</v>
      </c>
      <c r="T1608" s="236"/>
      <c r="U1608" s="237" t="s">
        <v>13</v>
      </c>
      <c r="V1608" s="238"/>
      <c r="X1608" s="235" t="s">
        <v>16</v>
      </c>
      <c r="Y1608" s="236"/>
      <c r="Z1608" s="237" t="s">
        <v>17</v>
      </c>
      <c r="AA1608" s="238"/>
      <c r="AB1608" s="4"/>
      <c r="AC1608" s="37" t="s">
        <v>71</v>
      </c>
      <c r="AE1608" s="217" t="s">
        <v>72</v>
      </c>
      <c r="AF1608" s="9"/>
      <c r="AG1608" s="29"/>
      <c r="AH1608" s="29"/>
      <c r="AI1608" s="29"/>
      <c r="AJ1608" s="29"/>
    </row>
    <row r="1609" spans="2:36" ht="18.649999999999999" customHeight="1" thickTop="1" thickBot="1">
      <c r="D1609" s="24">
        <v>0</v>
      </c>
      <c r="E1609" s="28">
        <v>0</v>
      </c>
      <c r="F1609" s="26">
        <v>1</v>
      </c>
      <c r="G1609" s="27">
        <v>0</v>
      </c>
      <c r="I1609" s="24">
        <v>0</v>
      </c>
      <c r="J1609" s="28">
        <f t="shared" ref="J1609" si="5476">IF(0=(1-$J$8*$K$8*$B1606^2),0,-1*(1-$J$8*$K$8*$B1606^2)/($B1606*$K$8))</f>
        <v>-0.26498833086068557</v>
      </c>
      <c r="K1609" s="26">
        <v>1</v>
      </c>
      <c r="L1609" s="27">
        <v>0</v>
      </c>
      <c r="N1609" s="24">
        <f t="shared" ref="N1609" si="5477">D1609*I1606+F1609*I1609-E1609*J1606-G1609*J1609</f>
        <v>0</v>
      </c>
      <c r="O1609" s="28">
        <f t="shared" ref="O1609" si="5478">(D1609*J1606+E1609*I1606+F1609*J1609+G1609*I1609)</f>
        <v>-0.26498833086068557</v>
      </c>
      <c r="P1609" s="26">
        <f t="shared" ref="P1609" si="5479">D1609*K1606+F1609*K1609-E1609*L1606-G1609*L1609</f>
        <v>1</v>
      </c>
      <c r="Q1609" s="27">
        <f t="shared" ref="Q1609" si="5480">(D1609*L1606+E1609*K1606+F1609*L1609+G1609*K1609)</f>
        <v>0</v>
      </c>
      <c r="S1609" s="24">
        <v>0</v>
      </c>
      <c r="T1609" s="28">
        <v>0</v>
      </c>
      <c r="U1609" s="26">
        <v>1</v>
      </c>
      <c r="V1609" s="27">
        <v>0</v>
      </c>
      <c r="X1609" s="24">
        <f t="shared" ref="X1609" si="5481">N1609*S1606+P1609*S1609-O1609*T1606-Q1609*T1609</f>
        <v>0</v>
      </c>
      <c r="Y1609" s="28">
        <f t="shared" ref="Y1609" si="5482">(N1609*T1606+O1609*S1606+P1609*T1609+Q1609*S1609)</f>
        <v>-0.26498833086068557</v>
      </c>
      <c r="Z1609" s="26">
        <f t="shared" ref="Z1609" si="5483">N1609*U1606+P1609*U1609-O1609*V1606-Q1609*V1609</f>
        <v>-0.7966187560388629</v>
      </c>
      <c r="AA1609" s="27">
        <f t="shared" ref="AA1609" si="5484">(N1609*V1606+O1609*U1606+P1609*V1609+Q1609*U1609)</f>
        <v>0</v>
      </c>
      <c r="AB1609" s="8"/>
      <c r="AC1609" s="39">
        <f t="shared" ref="AC1609" si="5485">(180/PI())*ATAN(-1*(($X$8*Y1606+AA1606+$X$8*Y1609+AA1609)/($X$8*X1606+Z1606+$X$8*X1609+Z1609)))</f>
        <v>-45.896829379280277</v>
      </c>
      <c r="AE1609" s="218">
        <f t="shared" ref="AE1609" si="5486">20*LOG(((($X$8*X1606+Z1606-$X$8*Y1609-Z1609)^2+($X$8*Y1606+AA1606-$X$8*Y1609-AA1609)^2)/(($X$8*X1606+Z1606+$X$8*X1609+Z1609)^2+($X$8*Y1606+AA1606+$X$8*Y1609+AA1609)^2))^0.5)</f>
        <v>-6.0177601971809649</v>
      </c>
      <c r="AF1609" s="9"/>
      <c r="AG1609" s="29"/>
      <c r="AH1609" s="29"/>
      <c r="AI1609" s="29"/>
      <c r="AJ1609" s="29"/>
    </row>
    <row r="1610" spans="2:36" ht="18.649999999999999" customHeight="1">
      <c r="AE1610" s="33"/>
    </row>
    <row r="1611" spans="2:36" ht="18.649999999999999" customHeight="1" thickBot="1">
      <c r="E1611" s="21" t="s">
        <v>0</v>
      </c>
      <c r="J1611" s="21" t="s">
        <v>1</v>
      </c>
      <c r="O1611" s="21" t="s">
        <v>2</v>
      </c>
      <c r="T1611" s="21" t="s">
        <v>3</v>
      </c>
      <c r="Y1611" s="21" t="s">
        <v>4</v>
      </c>
    </row>
    <row r="1612" spans="2:36" ht="18.649999999999999" customHeight="1" thickBot="1">
      <c r="B1612" s="20"/>
      <c r="D1612" s="235" t="s">
        <v>6</v>
      </c>
      <c r="E1612" s="236"/>
      <c r="F1612" s="237" t="s">
        <v>7</v>
      </c>
      <c r="G1612" s="238"/>
      <c r="I1612" s="235" t="s">
        <v>8</v>
      </c>
      <c r="J1612" s="236"/>
      <c r="K1612" s="237" t="s">
        <v>9</v>
      </c>
      <c r="L1612" s="238"/>
      <c r="N1612" s="235" t="s">
        <v>10</v>
      </c>
      <c r="O1612" s="236"/>
      <c r="P1612" s="237" t="s">
        <v>11</v>
      </c>
      <c r="Q1612" s="238"/>
      <c r="S1612" s="235" t="s">
        <v>6</v>
      </c>
      <c r="T1612" s="236"/>
      <c r="U1612" s="237" t="s">
        <v>7</v>
      </c>
      <c r="V1612" s="238"/>
      <c r="X1612" s="235" t="s">
        <v>10</v>
      </c>
      <c r="Y1612" s="236"/>
      <c r="Z1612" s="237" t="s">
        <v>11</v>
      </c>
      <c r="AA1612" s="238"/>
      <c r="AB1612" s="4"/>
      <c r="AC1612" s="212" t="s">
        <v>70</v>
      </c>
      <c r="AE1612" s="213" t="s">
        <v>37</v>
      </c>
      <c r="AF1612" s="9"/>
      <c r="AG1612" s="29"/>
      <c r="AH1612" s="29"/>
      <c r="AI1612" s="29"/>
      <c r="AJ1612" s="29"/>
    </row>
    <row r="1613" spans="2:36" ht="18.649999999999999" customHeight="1" thickTop="1" thickBot="1">
      <c r="B1613" s="40">
        <f t="shared" ref="B1613" si="5487">B1606+$E$5</f>
        <v>1.0134999999999876</v>
      </c>
      <c r="D1613" s="24">
        <v>1</v>
      </c>
      <c r="E1613" s="25">
        <v>0</v>
      </c>
      <c r="F1613" s="26">
        <v>0</v>
      </c>
      <c r="G1613" s="27">
        <f t="shared" ref="G1613" si="5488">-1/($E$8*$B1613)</f>
        <v>-6.7766471318519503</v>
      </c>
      <c r="I1613" s="24">
        <v>1</v>
      </c>
      <c r="J1613" s="28">
        <v>0</v>
      </c>
      <c r="K1613" s="26">
        <v>0</v>
      </c>
      <c r="L1613" s="27">
        <v>0</v>
      </c>
      <c r="N1613" s="24">
        <f t="shared" ref="N1613" si="5489">D1613*I1613+F1613*I1616-E1613*J1613-G1613*J1616</f>
        <v>-0.7889861519933159</v>
      </c>
      <c r="O1613" s="28">
        <f t="shared" ref="O1613" si="5490">(D1613*J1613+E1613*I1613+F1613*J1616+G1613*I1616)</f>
        <v>0</v>
      </c>
      <c r="P1613" s="26">
        <f t="shared" ref="P1613" si="5491">D1613*K1613+F1613*K1616-E1613*L1613-G1613*L1616</f>
        <v>0</v>
      </c>
      <c r="Q1613" s="27">
        <f t="shared" ref="Q1613" si="5492">(D1613*L1613+E1613*K1613+F1613*L1616+G1613*K1616)</f>
        <v>-6.7766471318519503</v>
      </c>
      <c r="S1613" s="24">
        <v>1</v>
      </c>
      <c r="T1613" s="25">
        <v>0</v>
      </c>
      <c r="U1613" s="26">
        <v>0</v>
      </c>
      <c r="V1613" s="27">
        <f t="shared" ref="V1613" si="5493">-1/($T$8*$B1613)</f>
        <v>-6.7766471318519503</v>
      </c>
      <c r="X1613" s="24">
        <f t="shared" ref="X1613" si="5494">N1613*S1613+P1613*S1616-O1613*T1613-Q1613*T1616</f>
        <v>-0.7889861519933159</v>
      </c>
      <c r="Y1613" s="28">
        <f t="shared" ref="Y1613" si="5495">(N1613*T1613+O1613*S1613+P1613*T1616+Q1613*S1616)</f>
        <v>0</v>
      </c>
      <c r="Z1613" s="26">
        <f t="shared" ref="Z1613" si="5496">N1613*U1613+P1613*U1616-O1613*V1613-Q1613*V1616</f>
        <v>0</v>
      </c>
      <c r="AA1613" s="27">
        <f t="shared" ref="AA1613" si="5497">(N1613*V1613+O1613*U1613+P1613*V1616+Q1613*U1616)</f>
        <v>-1.4299663878755391</v>
      </c>
      <c r="AB1613" s="8"/>
      <c r="AC1613" s="214">
        <f t="shared" ref="AC1613" si="5498">20*LOG((2*$X$8)/(($X$8*X1613+Z1613+$Z$8*X1616+Z1616)^2+($X$8*Y1613+AA1613+$X$8*Y1616+AA1616)^2)^0.5)</f>
        <v>-1.2706382794726543</v>
      </c>
      <c r="AE1613" s="215">
        <f t="shared" ref="AE1613" si="5499">((X1613^2+Y1613^2)/(X1616^2+Y1616^2))^0.5</f>
        <v>2.988665249319598</v>
      </c>
      <c r="AF1613" s="9"/>
      <c r="AG1613" s="29"/>
      <c r="AH1613" s="29"/>
      <c r="AI1613" s="29"/>
      <c r="AJ1613" s="29"/>
    </row>
    <row r="1614" spans="2:36" ht="18.649999999999999" customHeight="1" thickBot="1">
      <c r="D1614" s="30"/>
      <c r="G1614" s="31"/>
      <c r="I1614" s="30"/>
      <c r="K1614" s="239" t="s">
        <v>15</v>
      </c>
      <c r="L1614" s="240"/>
      <c r="N1614" s="30"/>
      <c r="P1614" s="239" t="s">
        <v>17</v>
      </c>
      <c r="Q1614" s="240"/>
      <c r="S1614" s="30"/>
      <c r="V1614" s="31"/>
      <c r="X1614" s="30"/>
      <c r="AA1614" s="31"/>
      <c r="AE1614" s="216"/>
      <c r="AF1614" s="9"/>
      <c r="AG1614" s="29"/>
      <c r="AH1614" s="29"/>
      <c r="AI1614" s="29"/>
      <c r="AJ1614" s="29"/>
    </row>
    <row r="1615" spans="2:36" ht="18.649999999999999" customHeight="1" thickBot="1">
      <c r="D1615" s="235" t="s">
        <v>12</v>
      </c>
      <c r="E1615" s="236"/>
      <c r="F1615" s="237" t="s">
        <v>13</v>
      </c>
      <c r="G1615" s="238"/>
      <c r="I1615" s="235" t="s">
        <v>14</v>
      </c>
      <c r="J1615" s="236"/>
      <c r="K1615" s="241"/>
      <c r="L1615" s="242"/>
      <c r="N1615" s="235" t="s">
        <v>16</v>
      </c>
      <c r="O1615" s="236"/>
      <c r="P1615" s="241"/>
      <c r="Q1615" s="242"/>
      <c r="S1615" s="235" t="s">
        <v>12</v>
      </c>
      <c r="T1615" s="236"/>
      <c r="U1615" s="237" t="s">
        <v>13</v>
      </c>
      <c r="V1615" s="238"/>
      <c r="X1615" s="235" t="s">
        <v>16</v>
      </c>
      <c r="Y1615" s="236"/>
      <c r="Z1615" s="237" t="s">
        <v>17</v>
      </c>
      <c r="AA1615" s="238"/>
      <c r="AB1615" s="4"/>
      <c r="AC1615" s="37" t="s">
        <v>71</v>
      </c>
      <c r="AE1615" s="217" t="s">
        <v>72</v>
      </c>
      <c r="AF1615" s="9"/>
      <c r="AG1615" s="29"/>
      <c r="AH1615" s="29"/>
      <c r="AI1615" s="29"/>
      <c r="AJ1615" s="29"/>
    </row>
    <row r="1616" spans="2:36" ht="18.649999999999999" customHeight="1" thickTop="1" thickBot="1">
      <c r="D1616" s="24">
        <v>0</v>
      </c>
      <c r="E1616" s="28">
        <v>0</v>
      </c>
      <c r="F1616" s="26">
        <v>1</v>
      </c>
      <c r="G1616" s="27">
        <v>0</v>
      </c>
      <c r="I1616" s="24">
        <v>0</v>
      </c>
      <c r="J1616" s="28">
        <f t="shared" ref="J1616" si="5500">IF(0=(1-$J$8*$K$8*$B1613^2),0,-1*(1-$J$8*$K$8*$B1613^2)/($B1613*$K$8))</f>
        <v>-0.26399281491058163</v>
      </c>
      <c r="K1616" s="26">
        <v>1</v>
      </c>
      <c r="L1616" s="27">
        <v>0</v>
      </c>
      <c r="N1616" s="24">
        <f t="shared" ref="N1616" si="5501">D1616*I1613+F1616*I1616-E1616*J1613-G1616*J1616</f>
        <v>0</v>
      </c>
      <c r="O1616" s="28">
        <f t="shared" ref="O1616" si="5502">(D1616*J1613+E1616*I1613+F1616*J1616+G1616*I1616)</f>
        <v>-0.26399281491058163</v>
      </c>
      <c r="P1616" s="26">
        <f t="shared" ref="P1616" si="5503">D1616*K1613+F1616*K1616-E1616*L1613-G1616*L1616</f>
        <v>1</v>
      </c>
      <c r="Q1616" s="27">
        <f t="shared" ref="Q1616" si="5504">(D1616*L1613+E1616*K1613+F1616*L1616+G1616*K1616)</f>
        <v>0</v>
      </c>
      <c r="S1616" s="24">
        <v>0</v>
      </c>
      <c r="T1616" s="28">
        <v>0</v>
      </c>
      <c r="U1616" s="26">
        <v>1</v>
      </c>
      <c r="V1616" s="27">
        <v>0</v>
      </c>
      <c r="X1616" s="24">
        <f t="shared" ref="X1616" si="5505">N1616*S1613+P1616*S1616-O1616*T1613-Q1616*T1616</f>
        <v>0</v>
      </c>
      <c r="Y1616" s="28">
        <f t="shared" ref="Y1616" si="5506">(N1616*T1613+O1616*S1613+P1616*T1616+Q1616*S1616)</f>
        <v>-0.26399281491058163</v>
      </c>
      <c r="Z1616" s="26">
        <f t="shared" ref="Z1616" si="5507">N1616*U1613+P1616*U1616-O1616*V1613-Q1616*V1616</f>
        <v>-0.7889861519933159</v>
      </c>
      <c r="AA1616" s="27">
        <f t="shared" ref="AA1616" si="5508">(N1616*V1613+O1616*U1613+P1616*V1616+Q1616*U1616)</f>
        <v>0</v>
      </c>
      <c r="AB1616" s="8"/>
      <c r="AC1616" s="39">
        <f t="shared" ref="AC1616" si="5509">(180/PI())*ATAN(-1*(($X$8*Y1613+AA1613+$X$8*Y1616+AA1616)/($X$8*X1613+Z1613+$X$8*X1616+Z1616)))</f>
        <v>-47.030231433701026</v>
      </c>
      <c r="AE1616" s="218">
        <f t="shared" ref="AE1616" si="5510">20*LOG(((($X$8*X1613+Z1613-$X$8*Y1616-Z1616)^2+($X$8*Y1613+AA1613-$X$8*Y1616-AA1616)^2)/(($X$8*X1613+Z1613+$X$8*X1616+Z1616)^2+($X$8*Y1613+AA1613+$X$8*Y1616+AA1616)^2))^0.5)</f>
        <v>-5.7403488998209298</v>
      </c>
      <c r="AF1616" s="9"/>
      <c r="AG1616" s="29"/>
      <c r="AH1616" s="29"/>
      <c r="AI1616" s="29"/>
      <c r="AJ1616" s="29"/>
    </row>
    <row r="1617" spans="2:36" ht="18.649999999999999" customHeight="1">
      <c r="AE1617" s="33"/>
    </row>
    <row r="1618" spans="2:36" ht="18.649999999999999" customHeight="1" thickBot="1">
      <c r="E1618" s="21" t="s">
        <v>0</v>
      </c>
      <c r="J1618" s="21" t="s">
        <v>1</v>
      </c>
      <c r="O1618" s="21" t="s">
        <v>2</v>
      </c>
      <c r="T1618" s="21" t="s">
        <v>3</v>
      </c>
      <c r="Y1618" s="21" t="s">
        <v>4</v>
      </c>
    </row>
    <row r="1619" spans="2:36" ht="18.649999999999999" customHeight="1" thickBot="1">
      <c r="B1619" s="20"/>
      <c r="D1619" s="235" t="s">
        <v>6</v>
      </c>
      <c r="E1619" s="236"/>
      <c r="F1619" s="237" t="s">
        <v>7</v>
      </c>
      <c r="G1619" s="238"/>
      <c r="I1619" s="235" t="s">
        <v>8</v>
      </c>
      <c r="J1619" s="236"/>
      <c r="K1619" s="237" t="s">
        <v>9</v>
      </c>
      <c r="L1619" s="238"/>
      <c r="N1619" s="235" t="s">
        <v>10</v>
      </c>
      <c r="O1619" s="236"/>
      <c r="P1619" s="237" t="s">
        <v>11</v>
      </c>
      <c r="Q1619" s="238"/>
      <c r="S1619" s="235" t="s">
        <v>6</v>
      </c>
      <c r="T1619" s="236"/>
      <c r="U1619" s="237" t="s">
        <v>7</v>
      </c>
      <c r="V1619" s="238"/>
      <c r="X1619" s="235" t="s">
        <v>10</v>
      </c>
      <c r="Y1619" s="236"/>
      <c r="Z1619" s="237" t="s">
        <v>11</v>
      </c>
      <c r="AA1619" s="238"/>
      <c r="AB1619" s="4"/>
      <c r="AC1619" s="212" t="s">
        <v>70</v>
      </c>
      <c r="AE1619" s="213" t="s">
        <v>37</v>
      </c>
      <c r="AF1619" s="9"/>
      <c r="AG1619" s="29"/>
      <c r="AH1619" s="29"/>
      <c r="AI1619" s="29"/>
      <c r="AJ1619" s="29"/>
    </row>
    <row r="1620" spans="2:36" ht="18.649999999999999" customHeight="1" thickTop="1" thickBot="1">
      <c r="B1620" s="40">
        <f t="shared" ref="B1620" si="5511">B1613+$E$5</f>
        <v>1.0139999999999876</v>
      </c>
      <c r="D1620" s="24">
        <v>1</v>
      </c>
      <c r="E1620" s="25">
        <v>0</v>
      </c>
      <c r="F1620" s="26">
        <v>0</v>
      </c>
      <c r="G1620" s="27">
        <f t="shared" ref="G1620" si="5512">-1/($E$8*$B1620)</f>
        <v>-6.7733055898737202</v>
      </c>
      <c r="I1620" s="24">
        <v>1</v>
      </c>
      <c r="J1620" s="28">
        <v>0</v>
      </c>
      <c r="K1620" s="26">
        <v>0</v>
      </c>
      <c r="L1620" s="27">
        <v>0</v>
      </c>
      <c r="N1620" s="24">
        <f t="shared" ref="N1620" si="5513">D1620*I1620+F1620*I1623-E1620*J1620-G1620*J1623</f>
        <v>-0.78136483599819195</v>
      </c>
      <c r="O1620" s="28">
        <f t="shared" ref="O1620" si="5514">(D1620*J1620+E1620*I1620+F1620*J1623+G1620*I1623)</f>
        <v>0</v>
      </c>
      <c r="P1620" s="26">
        <f t="shared" ref="P1620" si="5515">D1620*K1620+F1620*K1623-E1620*L1620-G1620*L1623</f>
        <v>0</v>
      </c>
      <c r="Q1620" s="27">
        <f t="shared" ref="Q1620" si="5516">(D1620*L1620+E1620*K1620+F1620*L1623+G1620*K1623)</f>
        <v>-6.7733055898737202</v>
      </c>
      <c r="S1620" s="24">
        <v>1</v>
      </c>
      <c r="T1620" s="25">
        <v>0</v>
      </c>
      <c r="U1620" s="26">
        <v>0</v>
      </c>
      <c r="V1620" s="27">
        <f t="shared" ref="V1620" si="5517">-1/($T$8*$B1620)</f>
        <v>-6.7733055898737202</v>
      </c>
      <c r="X1620" s="24">
        <f t="shared" ref="X1620" si="5518">N1620*S1620+P1620*S1623-O1620*T1620-Q1620*T1623</f>
        <v>-0.78136483599819195</v>
      </c>
      <c r="Y1620" s="28">
        <f t="shared" ref="Y1620" si="5519">(N1620*T1620+O1620*S1620+P1620*T1623+Q1620*S1623)</f>
        <v>0</v>
      </c>
      <c r="Z1620" s="26">
        <f t="shared" ref="Z1620" si="5520">N1620*U1620+P1620*U1623-O1620*V1620-Q1620*V1623</f>
        <v>0</v>
      </c>
      <c r="AA1620" s="27">
        <f t="shared" ref="AA1620" si="5521">(N1620*V1620+O1620*U1620+P1620*V1623+Q1620*U1623)</f>
        <v>-1.4808827784764036</v>
      </c>
      <c r="AB1620" s="8"/>
      <c r="AC1620" s="214">
        <f t="shared" ref="AC1620" si="5522">20*LOG((2*$X$8)/(($X$8*X1620+Z1620+$Z$8*X1623+Z1623)^2+($X$8*Y1620+AA1620+$X$8*Y1623+AA1623)^2)^0.5)</f>
        <v>-1.3697755609434201</v>
      </c>
      <c r="AE1620" s="215">
        <f t="shared" ref="AE1620" si="5523">((X1620^2+Y1620^2)/(X1623^2+Y1623^2))^0.5</f>
        <v>2.9709931982752398</v>
      </c>
      <c r="AF1620" s="9"/>
      <c r="AG1620" s="29"/>
      <c r="AH1620" s="29"/>
      <c r="AI1620" s="29"/>
      <c r="AJ1620" s="29"/>
    </row>
    <row r="1621" spans="2:36" ht="18.649999999999999" customHeight="1" thickBot="1">
      <c r="D1621" s="30"/>
      <c r="G1621" s="31"/>
      <c r="I1621" s="30"/>
      <c r="K1621" s="239" t="s">
        <v>15</v>
      </c>
      <c r="L1621" s="240"/>
      <c r="N1621" s="30"/>
      <c r="P1621" s="239" t="s">
        <v>17</v>
      </c>
      <c r="Q1621" s="240"/>
      <c r="S1621" s="30"/>
      <c r="V1621" s="31"/>
      <c r="X1621" s="30"/>
      <c r="AA1621" s="31"/>
      <c r="AE1621" s="216"/>
      <c r="AF1621" s="9"/>
      <c r="AG1621" s="29"/>
      <c r="AH1621" s="29"/>
      <c r="AI1621" s="29"/>
      <c r="AJ1621" s="29"/>
    </row>
    <row r="1622" spans="2:36" ht="18.649999999999999" customHeight="1" thickBot="1">
      <c r="D1622" s="235" t="s">
        <v>12</v>
      </c>
      <c r="E1622" s="236"/>
      <c r="F1622" s="237" t="s">
        <v>13</v>
      </c>
      <c r="G1622" s="238"/>
      <c r="I1622" s="235" t="s">
        <v>14</v>
      </c>
      <c r="J1622" s="236"/>
      <c r="K1622" s="241"/>
      <c r="L1622" s="242"/>
      <c r="N1622" s="235" t="s">
        <v>16</v>
      </c>
      <c r="O1622" s="236"/>
      <c r="P1622" s="241"/>
      <c r="Q1622" s="242"/>
      <c r="S1622" s="235" t="s">
        <v>12</v>
      </c>
      <c r="T1622" s="236"/>
      <c r="U1622" s="237" t="s">
        <v>13</v>
      </c>
      <c r="V1622" s="238"/>
      <c r="X1622" s="235" t="s">
        <v>16</v>
      </c>
      <c r="Y1622" s="236"/>
      <c r="Z1622" s="237" t="s">
        <v>17</v>
      </c>
      <c r="AA1622" s="238"/>
      <c r="AB1622" s="4"/>
      <c r="AC1622" s="37" t="s">
        <v>71</v>
      </c>
      <c r="AE1622" s="217" t="s">
        <v>72</v>
      </c>
      <c r="AF1622" s="9"/>
      <c r="AG1622" s="29"/>
      <c r="AH1622" s="29"/>
      <c r="AI1622" s="29"/>
      <c r="AJ1622" s="29"/>
    </row>
    <row r="1623" spans="2:36" ht="18.649999999999999" customHeight="1" thickTop="1" thickBot="1">
      <c r="D1623" s="24">
        <v>0</v>
      </c>
      <c r="E1623" s="28">
        <v>0</v>
      </c>
      <c r="F1623" s="26">
        <v>1</v>
      </c>
      <c r="G1623" s="27">
        <v>0</v>
      </c>
      <c r="I1623" s="24">
        <v>0</v>
      </c>
      <c r="J1623" s="28">
        <f t="shared" ref="J1623" si="5524">IF(0=(1-$J$8*$K$8*$B1620^2),0,-1*(1-$J$8*$K$8*$B1620^2)/($B1620*$K$8))</f>
        <v>-0.26299785420303223</v>
      </c>
      <c r="K1623" s="26">
        <v>1</v>
      </c>
      <c r="L1623" s="27">
        <v>0</v>
      </c>
      <c r="N1623" s="24">
        <f t="shared" ref="N1623" si="5525">D1623*I1620+F1623*I1623-E1623*J1620-G1623*J1623</f>
        <v>0</v>
      </c>
      <c r="O1623" s="28">
        <f t="shared" ref="O1623" si="5526">(D1623*J1620+E1623*I1620+F1623*J1623+G1623*I1623)</f>
        <v>-0.26299785420303223</v>
      </c>
      <c r="P1623" s="26">
        <f t="shared" ref="P1623" si="5527">D1623*K1620+F1623*K1623-E1623*L1620-G1623*L1623</f>
        <v>1</v>
      </c>
      <c r="Q1623" s="27">
        <f t="shared" ref="Q1623" si="5528">(D1623*L1620+E1623*K1620+F1623*L1623+G1623*K1623)</f>
        <v>0</v>
      </c>
      <c r="S1623" s="24">
        <v>0</v>
      </c>
      <c r="T1623" s="28">
        <v>0</v>
      </c>
      <c r="U1623" s="26">
        <v>1</v>
      </c>
      <c r="V1623" s="27">
        <v>0</v>
      </c>
      <c r="X1623" s="24">
        <f t="shared" ref="X1623" si="5529">N1623*S1620+P1623*S1623-O1623*T1620-Q1623*T1623</f>
        <v>0</v>
      </c>
      <c r="Y1623" s="28">
        <f t="shared" ref="Y1623" si="5530">(N1623*T1620+O1623*S1620+P1623*T1623+Q1623*S1623)</f>
        <v>-0.26299785420303223</v>
      </c>
      <c r="Z1623" s="26">
        <f t="shared" ref="Z1623" si="5531">N1623*U1620+P1623*U1623-O1623*V1620-Q1623*V1623</f>
        <v>-0.78136483599819195</v>
      </c>
      <c r="AA1623" s="27">
        <f t="shared" ref="AA1623" si="5532">(N1623*V1620+O1623*U1620+P1623*V1623+Q1623*U1623)</f>
        <v>0</v>
      </c>
      <c r="AB1623" s="8"/>
      <c r="AC1623" s="39">
        <f t="shared" ref="AC1623" si="5533">(180/PI())*ATAN(-1*(($X$8*Y1620+AA1620+$X$8*Y1623+AA1623)/($X$8*X1620+Z1620+$X$8*X1623+Z1623)))</f>
        <v>-48.135785406448164</v>
      </c>
      <c r="AE1623" s="218">
        <f t="shared" ref="AE1623" si="5534">20*LOG(((($X$8*X1620+Z1620-$X$8*Y1623-Z1623)^2+($X$8*Y1620+AA1620-$X$8*Y1623-AA1623)^2)/(($X$8*X1620+Z1620+$X$8*X1623+Z1623)^2+($X$8*Y1620+AA1620+$X$8*Y1623+AA1623)^2))^0.5)</f>
        <v>-5.480306793530195</v>
      </c>
      <c r="AF1623" s="9"/>
      <c r="AG1623" s="29"/>
      <c r="AH1623" s="29"/>
      <c r="AI1623" s="29"/>
      <c r="AJ1623" s="29"/>
    </row>
    <row r="1624" spans="2:36" ht="18.649999999999999" customHeight="1">
      <c r="AE1624" s="33"/>
    </row>
    <row r="1625" spans="2:36" ht="18.649999999999999" customHeight="1" thickBot="1">
      <c r="E1625" s="21" t="s">
        <v>0</v>
      </c>
      <c r="J1625" s="21" t="s">
        <v>1</v>
      </c>
      <c r="O1625" s="21" t="s">
        <v>2</v>
      </c>
      <c r="T1625" s="21" t="s">
        <v>3</v>
      </c>
      <c r="Y1625" s="21" t="s">
        <v>4</v>
      </c>
    </row>
    <row r="1626" spans="2:36" ht="18.649999999999999" customHeight="1" thickBot="1">
      <c r="B1626" s="20"/>
      <c r="D1626" s="235" t="s">
        <v>6</v>
      </c>
      <c r="E1626" s="236"/>
      <c r="F1626" s="237" t="s">
        <v>7</v>
      </c>
      <c r="G1626" s="238"/>
      <c r="I1626" s="235" t="s">
        <v>8</v>
      </c>
      <c r="J1626" s="236"/>
      <c r="K1626" s="237" t="s">
        <v>9</v>
      </c>
      <c r="L1626" s="238"/>
      <c r="N1626" s="235" t="s">
        <v>10</v>
      </c>
      <c r="O1626" s="236"/>
      <c r="P1626" s="237" t="s">
        <v>11</v>
      </c>
      <c r="Q1626" s="238"/>
      <c r="S1626" s="235" t="s">
        <v>6</v>
      </c>
      <c r="T1626" s="236"/>
      <c r="U1626" s="237" t="s">
        <v>7</v>
      </c>
      <c r="V1626" s="238"/>
      <c r="X1626" s="235" t="s">
        <v>10</v>
      </c>
      <c r="Y1626" s="236"/>
      <c r="Z1626" s="237" t="s">
        <v>11</v>
      </c>
      <c r="AA1626" s="238"/>
      <c r="AB1626" s="4"/>
      <c r="AC1626" s="212" t="s">
        <v>70</v>
      </c>
      <c r="AE1626" s="213" t="s">
        <v>37</v>
      </c>
      <c r="AF1626" s="9"/>
      <c r="AG1626" s="29"/>
      <c r="AH1626" s="29"/>
      <c r="AI1626" s="29"/>
      <c r="AJ1626" s="29"/>
    </row>
    <row r="1627" spans="2:36" ht="18.649999999999999" customHeight="1" thickTop="1" thickBot="1">
      <c r="B1627" s="40">
        <f t="shared" ref="B1627" si="5535">B1620+$E$5</f>
        <v>1.0144999999999875</v>
      </c>
      <c r="D1627" s="24">
        <v>1</v>
      </c>
      <c r="E1627" s="25">
        <v>0</v>
      </c>
      <c r="F1627" s="26">
        <v>0</v>
      </c>
      <c r="G1627" s="27">
        <f t="shared" ref="G1627" si="5536">-1/($E$8*$B1627)</f>
        <v>-6.7699673416776269</v>
      </c>
      <c r="I1627" s="24">
        <v>1</v>
      </c>
      <c r="J1627" s="28">
        <v>0</v>
      </c>
      <c r="K1627" s="26">
        <v>0</v>
      </c>
      <c r="L1627" s="27">
        <v>0</v>
      </c>
      <c r="N1627" s="24">
        <f t="shared" ref="N1627" si="5537">D1627*I1627+F1627*I1630-E1627*J1627-G1627*J1630</f>
        <v>-0.77375478580554802</v>
      </c>
      <c r="O1627" s="28">
        <f t="shared" ref="O1627" si="5538">(D1627*J1627+E1627*I1627+F1627*J1630+G1627*I1630)</f>
        <v>0</v>
      </c>
      <c r="P1627" s="26">
        <f t="shared" ref="P1627" si="5539">D1627*K1627+F1627*K1630-E1627*L1627-G1627*L1630</f>
        <v>0</v>
      </c>
      <c r="Q1627" s="27">
        <f t="shared" ref="Q1627" si="5540">(D1627*L1627+E1627*K1627+F1627*L1630+G1627*K1630)</f>
        <v>-6.7699673416776269</v>
      </c>
      <c r="S1627" s="24">
        <v>1</v>
      </c>
      <c r="T1627" s="25">
        <v>0</v>
      </c>
      <c r="U1627" s="26">
        <v>0</v>
      </c>
      <c r="V1627" s="27">
        <f t="shared" ref="V1627" si="5541">-1/($T$8*$B1627)</f>
        <v>-6.7699673416776269</v>
      </c>
      <c r="X1627" s="24">
        <f t="shared" ref="X1627" si="5542">N1627*S1627+P1627*S1630-O1627*T1627-Q1627*T1630</f>
        <v>-0.77375478580554802</v>
      </c>
      <c r="Y1627" s="28">
        <f t="shared" ref="Y1627" si="5543">(N1627*T1627+O1627*S1627+P1627*T1630+Q1627*S1630)</f>
        <v>0</v>
      </c>
      <c r="Z1627" s="26">
        <f t="shared" ref="Z1627" si="5544">N1627*U1627+P1627*U1630-O1627*V1627-Q1627*V1630</f>
        <v>0</v>
      </c>
      <c r="AA1627" s="27">
        <f t="shared" ref="AA1627" si="5545">(N1627*V1627+O1627*U1627+P1627*V1630+Q1627*U1630)</f>
        <v>-1.5316727113072997</v>
      </c>
      <c r="AB1627" s="8"/>
      <c r="AC1627" s="214">
        <f t="shared" ref="AC1627" si="5546">20*LOG((2*$X$8)/(($X$8*X1627+Z1627+$Z$8*X1630+Z1630)^2+($X$8*Y1627+AA1627+$X$8*Y1630+AA1630)^2)^0.5)</f>
        <v>-1.4706231718043106</v>
      </c>
      <c r="AE1627" s="215">
        <f t="shared" ref="AE1627" si="5547">((X1627^2+Y1627^2)/(X1630^2+Y1630^2))^0.5</f>
        <v>2.9532236768519069</v>
      </c>
      <c r="AF1627" s="9"/>
      <c r="AG1627" s="29"/>
      <c r="AH1627" s="29"/>
      <c r="AI1627" s="29"/>
      <c r="AJ1627" s="29"/>
    </row>
    <row r="1628" spans="2:36" ht="18.649999999999999" customHeight="1" thickBot="1">
      <c r="D1628" s="30"/>
      <c r="G1628" s="31"/>
      <c r="I1628" s="30"/>
      <c r="K1628" s="239" t="s">
        <v>15</v>
      </c>
      <c r="L1628" s="240"/>
      <c r="N1628" s="30"/>
      <c r="P1628" s="239" t="s">
        <v>17</v>
      </c>
      <c r="Q1628" s="240"/>
      <c r="S1628" s="30"/>
      <c r="V1628" s="31"/>
      <c r="X1628" s="30"/>
      <c r="AA1628" s="31"/>
      <c r="AE1628" s="216"/>
      <c r="AF1628" s="9"/>
      <c r="AG1628" s="29"/>
      <c r="AH1628" s="29"/>
      <c r="AI1628" s="29"/>
      <c r="AJ1628" s="29"/>
    </row>
    <row r="1629" spans="2:36" ht="18.649999999999999" customHeight="1" thickBot="1">
      <c r="D1629" s="235" t="s">
        <v>12</v>
      </c>
      <c r="E1629" s="236"/>
      <c r="F1629" s="237" t="s">
        <v>13</v>
      </c>
      <c r="G1629" s="238"/>
      <c r="I1629" s="235" t="s">
        <v>14</v>
      </c>
      <c r="J1629" s="236"/>
      <c r="K1629" s="241"/>
      <c r="L1629" s="242"/>
      <c r="N1629" s="235" t="s">
        <v>16</v>
      </c>
      <c r="O1629" s="236"/>
      <c r="P1629" s="241"/>
      <c r="Q1629" s="242"/>
      <c r="S1629" s="235" t="s">
        <v>12</v>
      </c>
      <c r="T1629" s="236"/>
      <c r="U1629" s="237" t="s">
        <v>13</v>
      </c>
      <c r="V1629" s="238"/>
      <c r="X1629" s="235" t="s">
        <v>16</v>
      </c>
      <c r="Y1629" s="236"/>
      <c r="Z1629" s="237" t="s">
        <v>17</v>
      </c>
      <c r="AA1629" s="238"/>
      <c r="AB1629" s="4"/>
      <c r="AC1629" s="37" t="s">
        <v>71</v>
      </c>
      <c r="AE1629" s="217" t="s">
        <v>72</v>
      </c>
      <c r="AF1629" s="9"/>
      <c r="AG1629" s="29"/>
      <c r="AH1629" s="29"/>
      <c r="AI1629" s="29"/>
      <c r="AJ1629" s="29"/>
    </row>
    <row r="1630" spans="2:36" ht="18.649999999999999" customHeight="1" thickTop="1" thickBot="1">
      <c r="D1630" s="24">
        <v>0</v>
      </c>
      <c r="E1630" s="28">
        <v>0</v>
      </c>
      <c r="F1630" s="26">
        <v>1</v>
      </c>
      <c r="G1630" s="27">
        <v>0</v>
      </c>
      <c r="I1630" s="24">
        <v>0</v>
      </c>
      <c r="J1630" s="28">
        <f t="shared" ref="J1630" si="5548">IF(0=(1-$J$8*$K$8*$B1627^2),0,-1*(1-$J$8*$K$8*$B1627^2)/($B1627*$K$8))</f>
        <v>-0.26200344791707725</v>
      </c>
      <c r="K1630" s="26">
        <v>1</v>
      </c>
      <c r="L1630" s="27">
        <v>0</v>
      </c>
      <c r="N1630" s="24">
        <f t="shared" ref="N1630" si="5549">D1630*I1627+F1630*I1630-E1630*J1627-G1630*J1630</f>
        <v>0</v>
      </c>
      <c r="O1630" s="28">
        <f t="shared" ref="O1630" si="5550">(D1630*J1627+E1630*I1627+F1630*J1630+G1630*I1630)</f>
        <v>-0.26200344791707725</v>
      </c>
      <c r="P1630" s="26">
        <f t="shared" ref="P1630" si="5551">D1630*K1627+F1630*K1630-E1630*L1627-G1630*L1630</f>
        <v>1</v>
      </c>
      <c r="Q1630" s="27">
        <f t="shared" ref="Q1630" si="5552">(D1630*L1627+E1630*K1627+F1630*L1630+G1630*K1630)</f>
        <v>0</v>
      </c>
      <c r="S1630" s="24">
        <v>0</v>
      </c>
      <c r="T1630" s="28">
        <v>0</v>
      </c>
      <c r="U1630" s="26">
        <v>1</v>
      </c>
      <c r="V1630" s="27">
        <v>0</v>
      </c>
      <c r="X1630" s="24">
        <f t="shared" ref="X1630" si="5553">N1630*S1627+P1630*S1630-O1630*T1627-Q1630*T1630</f>
        <v>0</v>
      </c>
      <c r="Y1630" s="28">
        <f t="shared" ref="Y1630" si="5554">(N1630*T1627+O1630*S1627+P1630*T1630+Q1630*S1630)</f>
        <v>-0.26200344791707725</v>
      </c>
      <c r="Z1630" s="26">
        <f t="shared" ref="Z1630" si="5555">N1630*U1627+P1630*U1630-O1630*V1627-Q1630*V1630</f>
        <v>-0.77375478580554802</v>
      </c>
      <c r="AA1630" s="27">
        <f t="shared" ref="AA1630" si="5556">(N1630*V1627+O1630*U1627+P1630*V1630+Q1630*U1630)</f>
        <v>0</v>
      </c>
      <c r="AB1630" s="8"/>
      <c r="AC1630" s="39">
        <f t="shared" ref="AC1630" si="5557">(180/PI())*ATAN(-1*(($X$8*Y1627+AA1627+$X$8*Y1630+AA1630)/($X$8*X1627+Z1627+$X$8*X1630+Z1630)))</f>
        <v>-49.213734302694149</v>
      </c>
      <c r="AE1630" s="218">
        <f t="shared" ref="AE1630" si="5558">20*LOG(((($X$8*X1627+Z1627-$X$8*Y1630-Z1630)^2+($X$8*Y1627+AA1627-$X$8*Y1630-AA1630)^2)/(($X$8*X1627+Z1627+$X$8*X1630+Z1630)^2+($X$8*Y1627+AA1627+$X$8*Y1630+AA1630)^2))^0.5)</f>
        <v>-5.2363059805559438</v>
      </c>
      <c r="AF1630" s="9"/>
      <c r="AG1630" s="29"/>
      <c r="AH1630" s="29"/>
      <c r="AI1630" s="29"/>
      <c r="AJ1630" s="29"/>
    </row>
    <row r="1631" spans="2:36" ht="18.649999999999999" customHeight="1">
      <c r="AE1631" s="33"/>
    </row>
    <row r="1632" spans="2:36" ht="18.649999999999999" customHeight="1" thickBot="1">
      <c r="E1632" s="21" t="s">
        <v>0</v>
      </c>
      <c r="J1632" s="21" t="s">
        <v>1</v>
      </c>
      <c r="O1632" s="21" t="s">
        <v>2</v>
      </c>
      <c r="T1632" s="21" t="s">
        <v>3</v>
      </c>
      <c r="Y1632" s="21" t="s">
        <v>4</v>
      </c>
    </row>
    <row r="1633" spans="2:36" ht="18.649999999999999" customHeight="1" thickBot="1">
      <c r="B1633" s="20"/>
      <c r="D1633" s="235" t="s">
        <v>6</v>
      </c>
      <c r="E1633" s="236"/>
      <c r="F1633" s="237" t="s">
        <v>7</v>
      </c>
      <c r="G1633" s="238"/>
      <c r="I1633" s="235" t="s">
        <v>8</v>
      </c>
      <c r="J1633" s="236"/>
      <c r="K1633" s="237" t="s">
        <v>9</v>
      </c>
      <c r="L1633" s="238"/>
      <c r="N1633" s="235" t="s">
        <v>10</v>
      </c>
      <c r="O1633" s="236"/>
      <c r="P1633" s="237" t="s">
        <v>11</v>
      </c>
      <c r="Q1633" s="238"/>
      <c r="S1633" s="235" t="s">
        <v>6</v>
      </c>
      <c r="T1633" s="236"/>
      <c r="U1633" s="237" t="s">
        <v>7</v>
      </c>
      <c r="V1633" s="238"/>
      <c r="X1633" s="235" t="s">
        <v>10</v>
      </c>
      <c r="Y1633" s="236"/>
      <c r="Z1633" s="237" t="s">
        <v>11</v>
      </c>
      <c r="AA1633" s="238"/>
      <c r="AB1633" s="4"/>
      <c r="AC1633" s="212" t="s">
        <v>70</v>
      </c>
      <c r="AE1633" s="213" t="s">
        <v>37</v>
      </c>
      <c r="AF1633" s="9"/>
      <c r="AG1633" s="29"/>
      <c r="AH1633" s="29"/>
      <c r="AI1633" s="29"/>
      <c r="AJ1633" s="29"/>
    </row>
    <row r="1634" spans="2:36" ht="18.649999999999999" customHeight="1" thickTop="1" thickBot="1">
      <c r="B1634" s="40">
        <f t="shared" ref="B1634" si="5559">B1627+$E$5</f>
        <v>1.0149999999999875</v>
      </c>
      <c r="D1634" s="24">
        <v>1</v>
      </c>
      <c r="E1634" s="25">
        <v>0</v>
      </c>
      <c r="F1634" s="26">
        <v>0</v>
      </c>
      <c r="G1634" s="27">
        <f t="shared" ref="G1634" si="5560">-1/($E$8*$B1634)</f>
        <v>-6.7666323823960122</v>
      </c>
      <c r="I1634" s="24">
        <v>1</v>
      </c>
      <c r="J1634" s="28">
        <v>0</v>
      </c>
      <c r="K1634" s="26">
        <v>0</v>
      </c>
      <c r="L1634" s="27">
        <v>0</v>
      </c>
      <c r="N1634" s="24">
        <f t="shared" ref="N1634" si="5561">D1634*I1634+F1634*I1637-E1634*J1634-G1634*J1637</f>
        <v>-0.76615597922222567</v>
      </c>
      <c r="O1634" s="28">
        <f t="shared" ref="O1634" si="5562">(D1634*J1634+E1634*I1634+F1634*J1637+G1634*I1637)</f>
        <v>0</v>
      </c>
      <c r="P1634" s="26">
        <f t="shared" ref="P1634" si="5563">D1634*K1634+F1634*K1637-E1634*L1634-G1634*L1637</f>
        <v>0</v>
      </c>
      <c r="Q1634" s="27">
        <f t="shared" ref="Q1634" si="5564">(D1634*L1634+E1634*K1634+F1634*L1637+G1634*K1637)</f>
        <v>-6.7666323823960122</v>
      </c>
      <c r="S1634" s="24">
        <v>1</v>
      </c>
      <c r="T1634" s="25">
        <v>0</v>
      </c>
      <c r="U1634" s="26">
        <v>0</v>
      </c>
      <c r="V1634" s="27">
        <f t="shared" ref="V1634" si="5565">-1/($T$8*$B1634)</f>
        <v>-6.7666323823960122</v>
      </c>
      <c r="X1634" s="24">
        <f t="shared" ref="X1634" si="5566">N1634*S1634+P1634*S1637-O1634*T1634-Q1634*T1637</f>
        <v>-0.76615597922222567</v>
      </c>
      <c r="Y1634" s="28">
        <f t="shared" ref="Y1634" si="5567">(N1634*T1634+O1634*S1634+P1634*T1637+Q1634*S1637)</f>
        <v>0</v>
      </c>
      <c r="Z1634" s="26">
        <f t="shared" ref="Z1634" si="5568">N1634*U1634+P1634*U1637-O1634*V1634-Q1634*V1637</f>
        <v>0</v>
      </c>
      <c r="AA1634" s="27">
        <f t="shared" ref="AA1634" si="5569">(N1634*V1634+O1634*U1634+P1634*V1637+Q1634*U1637)</f>
        <v>-1.5823365234245736</v>
      </c>
      <c r="AB1634" s="8"/>
      <c r="AC1634" s="214">
        <f t="shared" ref="AC1634" si="5570">20*LOG((2*$X$8)/(($X$8*X1634+Z1634+$Z$8*X1637+Z1637)^2+($X$8*Y1634+AA1634+$X$8*Y1637+AA1637)^2)^0.5)</f>
        <v>-1.5729843872390727</v>
      </c>
      <c r="AE1634" s="215">
        <f t="shared" ref="AE1634" si="5571">((X1634^2+Y1634^2)/(X1637^2+Y1637^2))^0.5</f>
        <v>2.935355608429604</v>
      </c>
      <c r="AF1634" s="9"/>
      <c r="AG1634" s="29"/>
      <c r="AH1634" s="29"/>
      <c r="AI1634" s="29"/>
      <c r="AJ1634" s="29"/>
    </row>
    <row r="1635" spans="2:36" ht="18.649999999999999" customHeight="1" thickBot="1">
      <c r="D1635" s="30"/>
      <c r="G1635" s="31"/>
      <c r="I1635" s="30"/>
      <c r="K1635" s="239" t="s">
        <v>15</v>
      </c>
      <c r="L1635" s="240"/>
      <c r="N1635" s="30"/>
      <c r="P1635" s="239" t="s">
        <v>17</v>
      </c>
      <c r="Q1635" s="240"/>
      <c r="S1635" s="30"/>
      <c r="V1635" s="31"/>
      <c r="X1635" s="30"/>
      <c r="AA1635" s="31"/>
      <c r="AE1635" s="216"/>
      <c r="AF1635" s="9"/>
      <c r="AG1635" s="29"/>
      <c r="AH1635" s="29"/>
      <c r="AI1635" s="29"/>
      <c r="AJ1635" s="29"/>
    </row>
    <row r="1636" spans="2:36" ht="18.649999999999999" customHeight="1" thickBot="1">
      <c r="D1636" s="235" t="s">
        <v>12</v>
      </c>
      <c r="E1636" s="236"/>
      <c r="F1636" s="237" t="s">
        <v>13</v>
      </c>
      <c r="G1636" s="238"/>
      <c r="I1636" s="235" t="s">
        <v>14</v>
      </c>
      <c r="J1636" s="236"/>
      <c r="K1636" s="241"/>
      <c r="L1636" s="242"/>
      <c r="N1636" s="235" t="s">
        <v>16</v>
      </c>
      <c r="O1636" s="236"/>
      <c r="P1636" s="241"/>
      <c r="Q1636" s="242"/>
      <c r="S1636" s="235" t="s">
        <v>12</v>
      </c>
      <c r="T1636" s="236"/>
      <c r="U1636" s="237" t="s">
        <v>13</v>
      </c>
      <c r="V1636" s="238"/>
      <c r="X1636" s="235" t="s">
        <v>16</v>
      </c>
      <c r="Y1636" s="236"/>
      <c r="Z1636" s="237" t="s">
        <v>17</v>
      </c>
      <c r="AA1636" s="238"/>
      <c r="AB1636" s="4"/>
      <c r="AC1636" s="37" t="s">
        <v>71</v>
      </c>
      <c r="AE1636" s="217" t="s">
        <v>72</v>
      </c>
      <c r="AF1636" s="9"/>
      <c r="AG1636" s="29"/>
      <c r="AH1636" s="29"/>
      <c r="AI1636" s="29"/>
      <c r="AJ1636" s="29"/>
    </row>
    <row r="1637" spans="2:36" ht="18.649999999999999" customHeight="1" thickTop="1" thickBot="1">
      <c r="D1637" s="24">
        <v>0</v>
      </c>
      <c r="E1637" s="28">
        <v>0</v>
      </c>
      <c r="F1637" s="26">
        <v>1</v>
      </c>
      <c r="G1637" s="27">
        <v>0</v>
      </c>
      <c r="I1637" s="24">
        <v>0</v>
      </c>
      <c r="J1637" s="28">
        <f t="shared" ref="J1637" si="5572">IF(0=(1-$J$8*$K$8*$B1634^2),0,-1*(1-$J$8*$K$8*$B1634^2)/($B1634*$K$8))</f>
        <v>-0.26100959523337419</v>
      </c>
      <c r="K1637" s="26">
        <v>1</v>
      </c>
      <c r="L1637" s="27">
        <v>0</v>
      </c>
      <c r="N1637" s="24">
        <f t="shared" ref="N1637" si="5573">D1637*I1634+F1637*I1637-E1637*J1634-G1637*J1637</f>
        <v>0</v>
      </c>
      <c r="O1637" s="28">
        <f t="shared" ref="O1637" si="5574">(D1637*J1634+E1637*I1634+F1637*J1637+G1637*I1637)</f>
        <v>-0.26100959523337419</v>
      </c>
      <c r="P1637" s="26">
        <f t="shared" ref="P1637" si="5575">D1637*K1634+F1637*K1637-E1637*L1634-G1637*L1637</f>
        <v>1</v>
      </c>
      <c r="Q1637" s="27">
        <f t="shared" ref="Q1637" si="5576">(D1637*L1634+E1637*K1634+F1637*L1637+G1637*K1637)</f>
        <v>0</v>
      </c>
      <c r="S1637" s="24">
        <v>0</v>
      </c>
      <c r="T1637" s="28">
        <v>0</v>
      </c>
      <c r="U1637" s="26">
        <v>1</v>
      </c>
      <c r="V1637" s="27">
        <v>0</v>
      </c>
      <c r="X1637" s="24">
        <f t="shared" ref="X1637" si="5577">N1637*S1634+P1637*S1637-O1637*T1634-Q1637*T1637</f>
        <v>0</v>
      </c>
      <c r="Y1637" s="28">
        <f t="shared" ref="Y1637" si="5578">(N1637*T1634+O1637*S1634+P1637*T1637+Q1637*S1637)</f>
        <v>-0.26100959523337419</v>
      </c>
      <c r="Z1637" s="26">
        <f t="shared" ref="Z1637" si="5579">N1637*U1634+P1637*U1637-O1637*V1634-Q1637*V1637</f>
        <v>-0.76615597922222567</v>
      </c>
      <c r="AA1637" s="27">
        <f t="shared" ref="AA1637" si="5580">(N1637*V1634+O1637*U1634+P1637*V1637+Q1637*U1637)</f>
        <v>0</v>
      </c>
      <c r="AB1637" s="8"/>
      <c r="AC1637" s="39">
        <f t="shared" ref="AC1637" si="5581">(180/PI())*ATAN(-1*(($X$8*Y1634+AA1634+$X$8*Y1637+AA1637)/($X$8*X1634+Z1634+$X$8*X1637+Z1637)))</f>
        <v>-50.26438617646604</v>
      </c>
      <c r="AE1637" s="218">
        <f t="shared" ref="AE1637" si="5582">20*LOG(((($X$8*X1634+Z1634-$X$8*Y1637-Z1637)^2+($X$8*Y1634+AA1634-$X$8*Y1637-AA1637)^2)/(($X$8*X1634+Z1634+$X$8*X1637+Z1637)^2+($X$8*Y1634+AA1634+$X$8*Y1637+AA1637)^2))^0.5)</f>
        <v>-5.0071375912524889</v>
      </c>
      <c r="AF1637" s="9"/>
      <c r="AG1637" s="29"/>
      <c r="AH1637" s="29"/>
      <c r="AI1637" s="29"/>
      <c r="AJ1637" s="29"/>
    </row>
    <row r="1638" spans="2:36" ht="18.649999999999999" customHeight="1">
      <c r="AE1638" s="33"/>
    </row>
    <row r="1639" spans="2:36" ht="18.649999999999999" customHeight="1" thickBot="1">
      <c r="E1639" s="21" t="s">
        <v>0</v>
      </c>
      <c r="J1639" s="21" t="s">
        <v>1</v>
      </c>
      <c r="O1639" s="21" t="s">
        <v>2</v>
      </c>
      <c r="T1639" s="21" t="s">
        <v>3</v>
      </c>
      <c r="Y1639" s="21" t="s">
        <v>4</v>
      </c>
    </row>
    <row r="1640" spans="2:36" ht="18.649999999999999" customHeight="1" thickBot="1">
      <c r="B1640" s="20"/>
      <c r="D1640" s="235" t="s">
        <v>6</v>
      </c>
      <c r="E1640" s="236"/>
      <c r="F1640" s="237" t="s">
        <v>7</v>
      </c>
      <c r="G1640" s="238"/>
      <c r="I1640" s="235" t="s">
        <v>8</v>
      </c>
      <c r="J1640" s="236"/>
      <c r="K1640" s="237" t="s">
        <v>9</v>
      </c>
      <c r="L1640" s="238"/>
      <c r="N1640" s="235" t="s">
        <v>10</v>
      </c>
      <c r="O1640" s="236"/>
      <c r="P1640" s="237" t="s">
        <v>11</v>
      </c>
      <c r="Q1640" s="238"/>
      <c r="S1640" s="235" t="s">
        <v>6</v>
      </c>
      <c r="T1640" s="236"/>
      <c r="U1640" s="237" t="s">
        <v>7</v>
      </c>
      <c r="V1640" s="238"/>
      <c r="X1640" s="235" t="s">
        <v>10</v>
      </c>
      <c r="Y1640" s="236"/>
      <c r="Z1640" s="237" t="s">
        <v>11</v>
      </c>
      <c r="AA1640" s="238"/>
      <c r="AB1640" s="4"/>
      <c r="AC1640" s="212" t="s">
        <v>70</v>
      </c>
      <c r="AE1640" s="213" t="s">
        <v>37</v>
      </c>
      <c r="AF1640" s="9"/>
      <c r="AG1640" s="29"/>
      <c r="AH1640" s="29"/>
      <c r="AI1640" s="29"/>
      <c r="AJ1640" s="29"/>
    </row>
    <row r="1641" spans="2:36" ht="18.649999999999999" customHeight="1" thickTop="1" thickBot="1">
      <c r="B1641" s="40">
        <f t="shared" ref="B1641" si="5583">B1634+$E$5</f>
        <v>1.0154999999999874</v>
      </c>
      <c r="D1641" s="24">
        <v>1</v>
      </c>
      <c r="E1641" s="25">
        <v>0</v>
      </c>
      <c r="F1641" s="26">
        <v>0</v>
      </c>
      <c r="G1641" s="27">
        <f t="shared" ref="G1641" si="5584">-1/($E$8*$B1641)</f>
        <v>-6.7633007071708056</v>
      </c>
      <c r="I1641" s="24">
        <v>1</v>
      </c>
      <c r="J1641" s="28">
        <v>0</v>
      </c>
      <c r="K1641" s="26">
        <v>0</v>
      </c>
      <c r="L1641" s="27">
        <v>0</v>
      </c>
      <c r="N1641" s="24">
        <f t="shared" ref="N1641" si="5585">D1641*I1641+F1641*I1644-E1641*J1641-G1641*J1644</f>
        <v>-0.75856839410969457</v>
      </c>
      <c r="O1641" s="28">
        <f t="shared" ref="O1641" si="5586">(D1641*J1641+E1641*I1641+F1641*J1644+G1641*I1644)</f>
        <v>0</v>
      </c>
      <c r="P1641" s="26">
        <f t="shared" ref="P1641" si="5587">D1641*K1641+F1641*K1644-E1641*L1641-G1641*L1644</f>
        <v>0</v>
      </c>
      <c r="Q1641" s="27">
        <f t="shared" ref="Q1641" si="5588">(D1641*L1641+E1641*K1641+F1641*L1644+G1641*K1644)</f>
        <v>-6.7633007071708056</v>
      </c>
      <c r="S1641" s="24">
        <v>1</v>
      </c>
      <c r="T1641" s="25">
        <v>0</v>
      </c>
      <c r="U1641" s="26">
        <v>0</v>
      </c>
      <c r="V1641" s="27">
        <f t="shared" ref="V1641" si="5589">-1/($T$8*$B1641)</f>
        <v>-6.7633007071708056</v>
      </c>
      <c r="X1641" s="24">
        <f t="shared" ref="X1641" si="5590">N1641*S1641+P1641*S1644-O1641*T1641-Q1641*T1644</f>
        <v>-0.75856839410969457</v>
      </c>
      <c r="Y1641" s="28">
        <f t="shared" ref="Y1641" si="5591">(N1641*T1641+O1641*S1641+P1641*T1644+Q1641*S1644)</f>
        <v>0</v>
      </c>
      <c r="Z1641" s="26">
        <f t="shared" ref="Z1641" si="5592">N1641*U1641+P1641*U1644-O1641*V1641-Q1641*V1644</f>
        <v>0</v>
      </c>
      <c r="AA1641" s="27">
        <f t="shared" ref="AA1641" si="5593">(N1641*V1641+O1641*U1641+P1641*V1644+Q1641*U1644)</f>
        <v>-1.6328745508512856</v>
      </c>
      <c r="AB1641" s="8"/>
      <c r="AC1641" s="214">
        <f t="shared" ref="AC1641" si="5594">20*LOG((2*$X$8)/(($X$8*X1641+Z1641+$Z$8*X1644+Z1644)^2+($X$8*Y1641+AA1641+$X$8*Y1644+AA1644)^2)^0.5)</f>
        <v>-1.6766727272865762</v>
      </c>
      <c r="AE1641" s="215">
        <f t="shared" ref="AE1641" si="5595">((X1641^2+Y1641^2)/(X1644^2+Y1644^2))^0.5</f>
        <v>2.9173879011494948</v>
      </c>
      <c r="AF1641" s="9"/>
      <c r="AG1641" s="29"/>
      <c r="AH1641" s="29"/>
      <c r="AI1641" s="29"/>
      <c r="AJ1641" s="29"/>
    </row>
    <row r="1642" spans="2:36" ht="18.649999999999999" customHeight="1" thickBot="1">
      <c r="D1642" s="30"/>
      <c r="G1642" s="31"/>
      <c r="I1642" s="30"/>
      <c r="K1642" s="239" t="s">
        <v>15</v>
      </c>
      <c r="L1642" s="240"/>
      <c r="N1642" s="30"/>
      <c r="P1642" s="239" t="s">
        <v>17</v>
      </c>
      <c r="Q1642" s="240"/>
      <c r="S1642" s="30"/>
      <c r="V1642" s="31"/>
      <c r="X1642" s="30"/>
      <c r="AA1642" s="31"/>
      <c r="AE1642" s="216"/>
      <c r="AF1642" s="9"/>
      <c r="AG1642" s="29"/>
      <c r="AH1642" s="29"/>
      <c r="AI1642" s="29"/>
      <c r="AJ1642" s="29"/>
    </row>
    <row r="1643" spans="2:36" ht="18.649999999999999" customHeight="1" thickBot="1">
      <c r="D1643" s="235" t="s">
        <v>12</v>
      </c>
      <c r="E1643" s="236"/>
      <c r="F1643" s="237" t="s">
        <v>13</v>
      </c>
      <c r="G1643" s="238"/>
      <c r="I1643" s="235" t="s">
        <v>14</v>
      </c>
      <c r="J1643" s="236"/>
      <c r="K1643" s="241"/>
      <c r="L1643" s="242"/>
      <c r="N1643" s="235" t="s">
        <v>16</v>
      </c>
      <c r="O1643" s="236"/>
      <c r="P1643" s="241"/>
      <c r="Q1643" s="242"/>
      <c r="S1643" s="235" t="s">
        <v>12</v>
      </c>
      <c r="T1643" s="236"/>
      <c r="U1643" s="237" t="s">
        <v>13</v>
      </c>
      <c r="V1643" s="238"/>
      <c r="X1643" s="235" t="s">
        <v>16</v>
      </c>
      <c r="Y1643" s="236"/>
      <c r="Z1643" s="237" t="s">
        <v>17</v>
      </c>
      <c r="AA1643" s="238"/>
      <c r="AB1643" s="4"/>
      <c r="AC1643" s="37" t="s">
        <v>71</v>
      </c>
      <c r="AE1643" s="217" t="s">
        <v>72</v>
      </c>
      <c r="AF1643" s="9"/>
      <c r="AG1643" s="29"/>
      <c r="AH1643" s="29"/>
      <c r="AI1643" s="29"/>
      <c r="AJ1643" s="29"/>
    </row>
    <row r="1644" spans="2:36" ht="18.649999999999999" customHeight="1" thickTop="1" thickBot="1">
      <c r="D1644" s="24">
        <v>0</v>
      </c>
      <c r="E1644" s="28">
        <v>0</v>
      </c>
      <c r="F1644" s="26">
        <v>1</v>
      </c>
      <c r="G1644" s="27">
        <v>0</v>
      </c>
      <c r="I1644" s="24">
        <v>0</v>
      </c>
      <c r="J1644" s="28">
        <f t="shared" ref="J1644" si="5596">IF(0=(1-$J$8*$K$8*$B1641^2),0,-1*(1-$J$8*$K$8*$B1641^2)/($B1641*$K$8))</f>
        <v>-0.26001629533419507</v>
      </c>
      <c r="K1644" s="26">
        <v>1</v>
      </c>
      <c r="L1644" s="27">
        <v>0</v>
      </c>
      <c r="N1644" s="24">
        <f t="shared" ref="N1644" si="5597">D1644*I1641+F1644*I1644-E1644*J1641-G1644*J1644</f>
        <v>0</v>
      </c>
      <c r="O1644" s="28">
        <f t="shared" ref="O1644" si="5598">(D1644*J1641+E1644*I1641+F1644*J1644+G1644*I1644)</f>
        <v>-0.26001629533419507</v>
      </c>
      <c r="P1644" s="26">
        <f t="shared" ref="P1644" si="5599">D1644*K1641+F1644*K1644-E1644*L1641-G1644*L1644</f>
        <v>1</v>
      </c>
      <c r="Q1644" s="27">
        <f t="shared" ref="Q1644" si="5600">(D1644*L1641+E1644*K1641+F1644*L1644+G1644*K1644)</f>
        <v>0</v>
      </c>
      <c r="S1644" s="24">
        <v>0</v>
      </c>
      <c r="T1644" s="28">
        <v>0</v>
      </c>
      <c r="U1644" s="26">
        <v>1</v>
      </c>
      <c r="V1644" s="27">
        <v>0</v>
      </c>
      <c r="X1644" s="24">
        <f t="shared" ref="X1644" si="5601">N1644*S1641+P1644*S1644-O1644*T1641-Q1644*T1644</f>
        <v>0</v>
      </c>
      <c r="Y1644" s="28">
        <f t="shared" ref="Y1644" si="5602">(N1644*T1641+O1644*S1641+P1644*T1644+Q1644*S1644)</f>
        <v>-0.26001629533419507</v>
      </c>
      <c r="Z1644" s="26">
        <f t="shared" ref="Z1644" si="5603">N1644*U1641+P1644*U1644-O1644*V1641-Q1644*V1644</f>
        <v>-0.75856839410969457</v>
      </c>
      <c r="AA1644" s="27">
        <f t="shared" ref="AA1644" si="5604">(N1644*V1641+O1644*U1641+P1644*V1644+Q1644*U1644)</f>
        <v>0</v>
      </c>
      <c r="AB1644" s="8"/>
      <c r="AC1644" s="39">
        <f t="shared" ref="AC1644" si="5605">(180/PI())*ATAN(-1*(($X$8*Y1641+AA1641+$X$8*Y1644+AA1644)/($X$8*X1641+Z1641+$X$8*X1644+Z1644)))</f>
        <v>-51.288105993732238</v>
      </c>
      <c r="AE1644" s="218">
        <f t="shared" ref="AE1644" si="5606">20*LOG(((($X$8*X1641+Z1641-$X$8*Y1644-Z1644)^2+($X$8*Y1641+AA1641-$X$8*Y1644-AA1644)^2)/(($X$8*X1641+Z1641+$X$8*X1644+Z1644)^2+($X$8*Y1641+AA1641+$X$8*Y1644+AA1644)^2))^0.5)</f>
        <v>-4.7916997354329958</v>
      </c>
      <c r="AF1644" s="9"/>
      <c r="AG1644" s="29"/>
      <c r="AH1644" s="29"/>
      <c r="AI1644" s="29"/>
      <c r="AJ1644" s="29"/>
    </row>
    <row r="1645" spans="2:36" ht="18.649999999999999" customHeight="1">
      <c r="AE1645" s="33"/>
    </row>
    <row r="1646" spans="2:36" ht="18.649999999999999" customHeight="1" thickBot="1">
      <c r="E1646" s="21" t="s">
        <v>0</v>
      </c>
      <c r="J1646" s="21" t="s">
        <v>1</v>
      </c>
      <c r="O1646" s="21" t="s">
        <v>2</v>
      </c>
      <c r="T1646" s="21" t="s">
        <v>3</v>
      </c>
      <c r="Y1646" s="21" t="s">
        <v>4</v>
      </c>
    </row>
    <row r="1647" spans="2:36" ht="18.649999999999999" customHeight="1" thickBot="1">
      <c r="B1647" s="20"/>
      <c r="D1647" s="235" t="s">
        <v>6</v>
      </c>
      <c r="E1647" s="236"/>
      <c r="F1647" s="237" t="s">
        <v>7</v>
      </c>
      <c r="G1647" s="238"/>
      <c r="I1647" s="235" t="s">
        <v>8</v>
      </c>
      <c r="J1647" s="236"/>
      <c r="K1647" s="237" t="s">
        <v>9</v>
      </c>
      <c r="L1647" s="238"/>
      <c r="N1647" s="235" t="s">
        <v>10</v>
      </c>
      <c r="O1647" s="236"/>
      <c r="P1647" s="237" t="s">
        <v>11</v>
      </c>
      <c r="Q1647" s="238"/>
      <c r="S1647" s="235" t="s">
        <v>6</v>
      </c>
      <c r="T1647" s="236"/>
      <c r="U1647" s="237" t="s">
        <v>7</v>
      </c>
      <c r="V1647" s="238"/>
      <c r="X1647" s="235" t="s">
        <v>10</v>
      </c>
      <c r="Y1647" s="236"/>
      <c r="Z1647" s="237" t="s">
        <v>11</v>
      </c>
      <c r="AA1647" s="238"/>
      <c r="AB1647" s="4"/>
      <c r="AC1647" s="212" t="s">
        <v>70</v>
      </c>
      <c r="AE1647" s="213" t="s">
        <v>37</v>
      </c>
      <c r="AF1647" s="9"/>
      <c r="AG1647" s="29"/>
      <c r="AH1647" s="29"/>
      <c r="AI1647" s="29"/>
      <c r="AJ1647" s="29"/>
    </row>
    <row r="1648" spans="2:36" ht="18.649999999999999" customHeight="1" thickTop="1" thickBot="1">
      <c r="B1648" s="40">
        <f t="shared" ref="B1648" si="5607">B1641+$E$5</f>
        <v>1.0159999999999874</v>
      </c>
      <c r="D1648" s="24">
        <v>1</v>
      </c>
      <c r="E1648" s="25">
        <v>0</v>
      </c>
      <c r="F1648" s="26">
        <v>0</v>
      </c>
      <c r="G1648" s="27">
        <f t="shared" ref="G1648" si="5608">-1/($E$8*$B1648)</f>
        <v>-6.7599723111534971</v>
      </c>
      <c r="I1648" s="24">
        <v>1</v>
      </c>
      <c r="J1648" s="28">
        <v>0</v>
      </c>
      <c r="K1648" s="26">
        <v>0</v>
      </c>
      <c r="L1648" s="27">
        <v>0</v>
      </c>
      <c r="N1648" s="24">
        <f t="shared" ref="N1648" si="5609">D1648*I1648+F1648*I1651-E1648*J1648-G1648*J1651</f>
        <v>-0.7509920083838777</v>
      </c>
      <c r="O1648" s="28">
        <f t="shared" ref="O1648" si="5610">(D1648*J1648+E1648*I1648+F1648*J1651+G1648*I1651)</f>
        <v>0</v>
      </c>
      <c r="P1648" s="26">
        <f t="shared" ref="P1648" si="5611">D1648*K1648+F1648*K1651-E1648*L1648-G1648*L1651</f>
        <v>0</v>
      </c>
      <c r="Q1648" s="27">
        <f t="shared" ref="Q1648" si="5612">(D1648*L1648+E1648*K1648+F1648*L1651+G1648*K1651)</f>
        <v>-6.7599723111534971</v>
      </c>
      <c r="S1648" s="24">
        <v>1</v>
      </c>
      <c r="T1648" s="25">
        <v>0</v>
      </c>
      <c r="U1648" s="26">
        <v>0</v>
      </c>
      <c r="V1648" s="27">
        <f t="shared" ref="V1648" si="5613">-1/($T$8*$B1648)</f>
        <v>-6.7599723111534971</v>
      </c>
      <c r="X1648" s="24">
        <f t="shared" ref="X1648" si="5614">N1648*S1648+P1648*S1651-O1648*T1648-Q1648*T1651</f>
        <v>-0.7509920083838777</v>
      </c>
      <c r="Y1648" s="28">
        <f t="shared" ref="Y1648" si="5615">(N1648*T1648+O1648*S1648+P1648*T1651+Q1648*S1651)</f>
        <v>0</v>
      </c>
      <c r="Z1648" s="26">
        <f t="shared" ref="Z1648" si="5616">N1648*U1648+P1648*U1651-O1648*V1648-Q1648*V1651</f>
        <v>0</v>
      </c>
      <c r="AA1648" s="27">
        <f t="shared" ref="AA1648" si="5617">(N1648*V1648+O1648*U1648+P1648*V1651+Q1648*U1651)</f>
        <v>-1.683287128580929</v>
      </c>
      <c r="AB1648" s="8"/>
      <c r="AC1648" s="214">
        <f t="shared" ref="AC1648" si="5618">20*LOG((2*$X$8)/(($X$8*X1648+Z1648+$Z$8*X1651+Z1651)^2+($X$8*Y1648+AA1648+$X$8*Y1651+AA1651)^2)^0.5)</f>
        <v>-1.7815120089551724</v>
      </c>
      <c r="AE1648" s="215">
        <f t="shared" ref="AE1648" si="5619">((X1648^2+Y1648^2)/(X1651^2+Y1651^2))^0.5</f>
        <v>2.8993194476416959</v>
      </c>
      <c r="AF1648" s="9"/>
      <c r="AG1648" s="29"/>
      <c r="AH1648" s="29"/>
      <c r="AI1648" s="29"/>
      <c r="AJ1648" s="29"/>
    </row>
    <row r="1649" spans="2:36" ht="18.649999999999999" customHeight="1" thickBot="1">
      <c r="D1649" s="30"/>
      <c r="G1649" s="31"/>
      <c r="I1649" s="30"/>
      <c r="K1649" s="239" t="s">
        <v>15</v>
      </c>
      <c r="L1649" s="240"/>
      <c r="N1649" s="30"/>
      <c r="P1649" s="239" t="s">
        <v>17</v>
      </c>
      <c r="Q1649" s="240"/>
      <c r="S1649" s="30"/>
      <c r="V1649" s="31"/>
      <c r="X1649" s="30"/>
      <c r="AA1649" s="31"/>
      <c r="AE1649" s="216"/>
      <c r="AF1649" s="9"/>
      <c r="AG1649" s="29"/>
      <c r="AH1649" s="29"/>
      <c r="AI1649" s="29"/>
      <c r="AJ1649" s="29"/>
    </row>
    <row r="1650" spans="2:36" ht="18.649999999999999" customHeight="1" thickBot="1">
      <c r="D1650" s="235" t="s">
        <v>12</v>
      </c>
      <c r="E1650" s="236"/>
      <c r="F1650" s="237" t="s">
        <v>13</v>
      </c>
      <c r="G1650" s="238"/>
      <c r="I1650" s="235" t="s">
        <v>14</v>
      </c>
      <c r="J1650" s="236"/>
      <c r="K1650" s="241"/>
      <c r="L1650" s="242"/>
      <c r="N1650" s="235" t="s">
        <v>16</v>
      </c>
      <c r="O1650" s="236"/>
      <c r="P1650" s="241"/>
      <c r="Q1650" s="242"/>
      <c r="S1650" s="235" t="s">
        <v>12</v>
      </c>
      <c r="T1650" s="236"/>
      <c r="U1650" s="237" t="s">
        <v>13</v>
      </c>
      <c r="V1650" s="238"/>
      <c r="X1650" s="235" t="s">
        <v>16</v>
      </c>
      <c r="Y1650" s="236"/>
      <c r="Z1650" s="237" t="s">
        <v>17</v>
      </c>
      <c r="AA1650" s="238"/>
      <c r="AB1650" s="4"/>
      <c r="AC1650" s="37" t="s">
        <v>71</v>
      </c>
      <c r="AE1650" s="217" t="s">
        <v>72</v>
      </c>
      <c r="AF1650" s="9"/>
      <c r="AG1650" s="29"/>
      <c r="AH1650" s="29"/>
      <c r="AI1650" s="29"/>
      <c r="AJ1650" s="29"/>
    </row>
    <row r="1651" spans="2:36" ht="18.649999999999999" customHeight="1" thickTop="1" thickBot="1">
      <c r="D1651" s="24">
        <v>0</v>
      </c>
      <c r="E1651" s="28">
        <v>0</v>
      </c>
      <c r="F1651" s="26">
        <v>1</v>
      </c>
      <c r="G1651" s="27">
        <v>0</v>
      </c>
      <c r="I1651" s="24">
        <v>0</v>
      </c>
      <c r="J1651" s="28">
        <f t="shared" ref="J1651" si="5620">IF(0=(1-$J$8*$K$8*$B1648^2),0,-1*(1-$J$8*$K$8*$B1648^2)/($B1648*$K$8))</f>
        <v>-0.25902354740342048</v>
      </c>
      <c r="K1651" s="26">
        <v>1</v>
      </c>
      <c r="L1651" s="27">
        <v>0</v>
      </c>
      <c r="N1651" s="24">
        <f t="shared" ref="N1651" si="5621">D1651*I1648+F1651*I1651-E1651*J1648-G1651*J1651</f>
        <v>0</v>
      </c>
      <c r="O1651" s="28">
        <f t="shared" ref="O1651" si="5622">(D1651*J1648+E1651*I1648+F1651*J1651+G1651*I1651)</f>
        <v>-0.25902354740342048</v>
      </c>
      <c r="P1651" s="26">
        <f t="shared" ref="P1651" si="5623">D1651*K1648+F1651*K1651-E1651*L1648-G1651*L1651</f>
        <v>1</v>
      </c>
      <c r="Q1651" s="27">
        <f t="shared" ref="Q1651" si="5624">(D1651*L1648+E1651*K1648+F1651*L1651+G1651*K1651)</f>
        <v>0</v>
      </c>
      <c r="S1651" s="24">
        <v>0</v>
      </c>
      <c r="T1651" s="28">
        <v>0</v>
      </c>
      <c r="U1651" s="26">
        <v>1</v>
      </c>
      <c r="V1651" s="27">
        <v>0</v>
      </c>
      <c r="X1651" s="24">
        <f t="shared" ref="X1651" si="5625">N1651*S1648+P1651*S1651-O1651*T1648-Q1651*T1651</f>
        <v>0</v>
      </c>
      <c r="Y1651" s="28">
        <f t="shared" ref="Y1651" si="5626">(N1651*T1648+O1651*S1648+P1651*T1651+Q1651*S1651)</f>
        <v>-0.25902354740342048</v>
      </c>
      <c r="Z1651" s="26">
        <f t="shared" ref="Z1651" si="5627">N1651*U1648+P1651*U1651-O1651*V1648-Q1651*V1651</f>
        <v>-0.7509920083838777</v>
      </c>
      <c r="AA1651" s="27">
        <f t="shared" ref="AA1651" si="5628">(N1651*V1648+O1651*U1648+P1651*V1651+Q1651*U1651)</f>
        <v>0</v>
      </c>
      <c r="AB1651" s="8"/>
      <c r="AC1651" s="39">
        <f t="shared" ref="AC1651" si="5629">(180/PI())*ATAN(-1*(($X$8*Y1648+AA1648+$X$8*Y1651+AA1651)/($X$8*X1648+Z1648+$X$8*X1651+Z1651)))</f>
        <v>-52.28530793885043</v>
      </c>
      <c r="AE1651" s="218">
        <f t="shared" ref="AE1651" si="5630">20*LOG(((($X$8*X1648+Z1648-$X$8*Y1651-Z1651)^2+($X$8*Y1648+AA1648-$X$8*Y1651-AA1651)^2)/(($X$8*X1648+Z1648+$X$8*X1651+Z1651)^2+($X$8*Y1648+AA1648+$X$8*Y1651+AA1651)^2))^0.5)</f>
        <v>-4.5889866867471172</v>
      </c>
      <c r="AF1651" s="9"/>
      <c r="AG1651" s="29"/>
      <c r="AH1651" s="29"/>
      <c r="AI1651" s="29"/>
      <c r="AJ1651" s="29"/>
    </row>
    <row r="1652" spans="2:36" ht="18.649999999999999" customHeight="1">
      <c r="AE1652" s="33"/>
    </row>
    <row r="1653" spans="2:36" ht="18.649999999999999" customHeight="1" thickBot="1">
      <c r="E1653" s="21" t="s">
        <v>0</v>
      </c>
      <c r="J1653" s="21" t="s">
        <v>1</v>
      </c>
      <c r="O1653" s="21" t="s">
        <v>2</v>
      </c>
      <c r="T1653" s="21" t="s">
        <v>3</v>
      </c>
      <c r="Y1653" s="21" t="s">
        <v>4</v>
      </c>
    </row>
    <row r="1654" spans="2:36" ht="18.649999999999999" customHeight="1" thickBot="1">
      <c r="B1654" s="20"/>
      <c r="D1654" s="235" t="s">
        <v>6</v>
      </c>
      <c r="E1654" s="236"/>
      <c r="F1654" s="237" t="s">
        <v>7</v>
      </c>
      <c r="G1654" s="238"/>
      <c r="I1654" s="235" t="s">
        <v>8</v>
      </c>
      <c r="J1654" s="236"/>
      <c r="K1654" s="237" t="s">
        <v>9</v>
      </c>
      <c r="L1654" s="238"/>
      <c r="N1654" s="235" t="s">
        <v>10</v>
      </c>
      <c r="O1654" s="236"/>
      <c r="P1654" s="237" t="s">
        <v>11</v>
      </c>
      <c r="Q1654" s="238"/>
      <c r="S1654" s="235" t="s">
        <v>6</v>
      </c>
      <c r="T1654" s="236"/>
      <c r="U1654" s="237" t="s">
        <v>7</v>
      </c>
      <c r="V1654" s="238"/>
      <c r="X1654" s="235" t="s">
        <v>10</v>
      </c>
      <c r="Y1654" s="236"/>
      <c r="Z1654" s="237" t="s">
        <v>11</v>
      </c>
      <c r="AA1654" s="238"/>
      <c r="AB1654" s="4"/>
      <c r="AC1654" s="212" t="s">
        <v>70</v>
      </c>
      <c r="AE1654" s="213" t="s">
        <v>37</v>
      </c>
      <c r="AF1654" s="9"/>
      <c r="AG1654" s="29"/>
      <c r="AH1654" s="29"/>
      <c r="AI1654" s="29"/>
      <c r="AJ1654" s="29"/>
    </row>
    <row r="1655" spans="2:36" ht="18.649999999999999" customHeight="1" thickTop="1" thickBot="1">
      <c r="B1655" s="40">
        <f t="shared" ref="B1655" si="5631">B1648+$E$5</f>
        <v>1.0164999999999873</v>
      </c>
      <c r="D1655" s="24">
        <v>1</v>
      </c>
      <c r="E1655" s="25">
        <v>0</v>
      </c>
      <c r="F1655" s="26">
        <v>0</v>
      </c>
      <c r="G1655" s="27">
        <f t="shared" ref="G1655" si="5632">-1/($E$8*$B1655)</f>
        <v>-6.7566471895051201</v>
      </c>
      <c r="I1655" s="24">
        <v>1</v>
      </c>
      <c r="J1655" s="28">
        <v>0</v>
      </c>
      <c r="K1655" s="26">
        <v>0</v>
      </c>
      <c r="L1655" s="27">
        <v>0</v>
      </c>
      <c r="N1655" s="24">
        <f t="shared" ref="N1655" si="5633">D1655*I1655+F1655*I1658-E1655*J1655-G1655*J1658</f>
        <v>-0.74342680001500394</v>
      </c>
      <c r="O1655" s="28">
        <f t="shared" ref="O1655" si="5634">(D1655*J1655+E1655*I1655+F1655*J1658+G1655*I1658)</f>
        <v>0</v>
      </c>
      <c r="P1655" s="26">
        <f t="shared" ref="P1655" si="5635">D1655*K1655+F1655*K1658-E1655*L1655-G1655*L1658</f>
        <v>0</v>
      </c>
      <c r="Q1655" s="27">
        <f t="shared" ref="Q1655" si="5636">(D1655*L1655+E1655*K1655+F1655*L1658+G1655*K1658)</f>
        <v>-6.7566471895051201</v>
      </c>
      <c r="S1655" s="24">
        <v>1</v>
      </c>
      <c r="T1655" s="25">
        <v>0</v>
      </c>
      <c r="U1655" s="26">
        <v>0</v>
      </c>
      <c r="V1655" s="27">
        <f t="shared" ref="V1655" si="5637">-1/($T$8*$B1655)</f>
        <v>-6.7566471895051201</v>
      </c>
      <c r="X1655" s="24">
        <f t="shared" ref="X1655" si="5638">N1655*S1655+P1655*S1658-O1655*T1655-Q1655*T1658</f>
        <v>-0.74342680001500394</v>
      </c>
      <c r="Y1655" s="28">
        <f t="shared" ref="Y1655" si="5639">(N1655*T1655+O1655*S1655+P1655*T1658+Q1655*S1658)</f>
        <v>0</v>
      </c>
      <c r="Z1655" s="26">
        <f t="shared" ref="Z1655" si="5640">N1655*U1655+P1655*U1658-O1655*V1655-Q1655*V1658</f>
        <v>0</v>
      </c>
      <c r="AA1655" s="27">
        <f t="shared" ref="AA1655" si="5641">(N1655*V1655+O1655*U1655+P1655*V1658+Q1655*U1658)</f>
        <v>-1.7335745905809583</v>
      </c>
      <c r="AB1655" s="8"/>
      <c r="AC1655" s="214">
        <f t="shared" ref="AC1655" si="5642">20*LOG((2*$X$8)/(($X$8*X1655+Z1655+$Z$8*X1658+Z1658)^2+($X$8*Y1655+AA1655+$X$8*Y1658+AA1658)^2)^0.5)</f>
        <v>-1.8873362967376845</v>
      </c>
      <c r="AE1655" s="215">
        <f t="shared" ref="AE1655" si="5643">((X1655^2+Y1655^2)/(X1658^2+Y1658^2))^0.5</f>
        <v>2.8811491247472691</v>
      </c>
      <c r="AF1655" s="9"/>
      <c r="AG1655" s="29"/>
      <c r="AH1655" s="29"/>
      <c r="AI1655" s="29"/>
      <c r="AJ1655" s="29"/>
    </row>
    <row r="1656" spans="2:36" ht="18.649999999999999" customHeight="1" thickBot="1">
      <c r="D1656" s="30"/>
      <c r="G1656" s="31"/>
      <c r="I1656" s="30"/>
      <c r="K1656" s="239" t="s">
        <v>15</v>
      </c>
      <c r="L1656" s="240"/>
      <c r="N1656" s="30"/>
      <c r="P1656" s="239" t="s">
        <v>17</v>
      </c>
      <c r="Q1656" s="240"/>
      <c r="S1656" s="30"/>
      <c r="V1656" s="31"/>
      <c r="X1656" s="30"/>
      <c r="AA1656" s="31"/>
      <c r="AE1656" s="216"/>
      <c r="AF1656" s="9"/>
      <c r="AG1656" s="29"/>
      <c r="AH1656" s="29"/>
      <c r="AI1656" s="29"/>
      <c r="AJ1656" s="29"/>
    </row>
    <row r="1657" spans="2:36" ht="18.649999999999999" customHeight="1" thickBot="1">
      <c r="D1657" s="235" t="s">
        <v>12</v>
      </c>
      <c r="E1657" s="236"/>
      <c r="F1657" s="237" t="s">
        <v>13</v>
      </c>
      <c r="G1657" s="238"/>
      <c r="I1657" s="235" t="s">
        <v>14</v>
      </c>
      <c r="J1657" s="236"/>
      <c r="K1657" s="241"/>
      <c r="L1657" s="242"/>
      <c r="N1657" s="235" t="s">
        <v>16</v>
      </c>
      <c r="O1657" s="236"/>
      <c r="P1657" s="241"/>
      <c r="Q1657" s="242"/>
      <c r="S1657" s="235" t="s">
        <v>12</v>
      </c>
      <c r="T1657" s="236"/>
      <c r="U1657" s="237" t="s">
        <v>13</v>
      </c>
      <c r="V1657" s="238"/>
      <c r="X1657" s="235" t="s">
        <v>16</v>
      </c>
      <c r="Y1657" s="236"/>
      <c r="Z1657" s="237" t="s">
        <v>17</v>
      </c>
      <c r="AA1657" s="238"/>
      <c r="AB1657" s="4"/>
      <c r="AC1657" s="37" t="s">
        <v>71</v>
      </c>
      <c r="AE1657" s="217" t="s">
        <v>72</v>
      </c>
      <c r="AF1657" s="9"/>
      <c r="AG1657" s="29"/>
      <c r="AH1657" s="29"/>
      <c r="AI1657" s="29"/>
      <c r="AJ1657" s="29"/>
    </row>
    <row r="1658" spans="2:36" ht="18.649999999999999" customHeight="1" thickTop="1" thickBot="1">
      <c r="D1658" s="24">
        <v>0</v>
      </c>
      <c r="E1658" s="28">
        <v>0</v>
      </c>
      <c r="F1658" s="26">
        <v>1</v>
      </c>
      <c r="G1658" s="27">
        <v>0</v>
      </c>
      <c r="I1658" s="24">
        <v>0</v>
      </c>
      <c r="J1658" s="28">
        <f t="shared" ref="J1658" si="5644">IF(0=(1-$J$8*$K$8*$B1655^2),0,-1*(1-$J$8*$K$8*$B1655^2)/($B1655*$K$8))</f>
        <v>-0.25803135062653737</v>
      </c>
      <c r="K1658" s="26">
        <v>1</v>
      </c>
      <c r="L1658" s="27">
        <v>0</v>
      </c>
      <c r="N1658" s="24">
        <f t="shared" ref="N1658" si="5645">D1658*I1655+F1658*I1658-E1658*J1655-G1658*J1658</f>
        <v>0</v>
      </c>
      <c r="O1658" s="28">
        <f t="shared" ref="O1658" si="5646">(D1658*J1655+E1658*I1655+F1658*J1658+G1658*I1658)</f>
        <v>-0.25803135062653737</v>
      </c>
      <c r="P1658" s="26">
        <f t="shared" ref="P1658" si="5647">D1658*K1655+F1658*K1658-E1658*L1655-G1658*L1658</f>
        <v>1</v>
      </c>
      <c r="Q1658" s="27">
        <f t="shared" ref="Q1658" si="5648">(D1658*L1655+E1658*K1655+F1658*L1658+G1658*K1658)</f>
        <v>0</v>
      </c>
      <c r="S1658" s="24">
        <v>0</v>
      </c>
      <c r="T1658" s="28">
        <v>0</v>
      </c>
      <c r="U1658" s="26">
        <v>1</v>
      </c>
      <c r="V1658" s="27">
        <v>0</v>
      </c>
      <c r="X1658" s="24">
        <f t="shared" ref="X1658" si="5649">N1658*S1655+P1658*S1658-O1658*T1655-Q1658*T1658</f>
        <v>0</v>
      </c>
      <c r="Y1658" s="28">
        <f t="shared" ref="Y1658" si="5650">(N1658*T1655+O1658*S1655+P1658*T1658+Q1658*S1658)</f>
        <v>-0.25803135062653737</v>
      </c>
      <c r="Z1658" s="26">
        <f t="shared" ref="Z1658" si="5651">N1658*U1655+P1658*U1658-O1658*V1655-Q1658*V1658</f>
        <v>-0.74342680001500394</v>
      </c>
      <c r="AA1658" s="27">
        <f t="shared" ref="AA1658" si="5652">(N1658*V1655+O1658*U1655+P1658*V1658+Q1658*U1658)</f>
        <v>0</v>
      </c>
      <c r="AB1658" s="8"/>
      <c r="AC1658" s="39">
        <f t="shared" ref="AC1658" si="5653">(180/PI())*ATAN(-1*(($X$8*Y1655+AA1655+$X$8*Y1658+AA1658)/($X$8*X1655+Z1655+$X$8*X1658+Z1658)))</f>
        <v>-53.256448207224814</v>
      </c>
      <c r="AE1658" s="218">
        <f t="shared" ref="AE1658" si="5654">20*LOG(((($X$8*X1655+Z1655-$X$8*Y1658-Z1658)^2+($X$8*Y1655+AA1655-$X$8*Y1658-AA1658)^2)/(($X$8*X1655+Z1655+$X$8*X1658+Z1658)^2+($X$8*Y1655+AA1655+$X$8*Y1658+AA1658)^2))^0.5)</f>
        <v>-4.3980792291637583</v>
      </c>
      <c r="AF1658" s="9"/>
      <c r="AG1658" s="29"/>
      <c r="AH1658" s="29"/>
      <c r="AI1658" s="29"/>
      <c r="AJ1658" s="29"/>
    </row>
    <row r="1659" spans="2:36" ht="18.649999999999999" customHeight="1">
      <c r="AE1659" s="33"/>
    </row>
    <row r="1660" spans="2:36" ht="18.649999999999999" customHeight="1" thickBot="1">
      <c r="E1660" s="21" t="s">
        <v>0</v>
      </c>
      <c r="J1660" s="21" t="s">
        <v>1</v>
      </c>
      <c r="O1660" s="21" t="s">
        <v>2</v>
      </c>
      <c r="T1660" s="21" t="s">
        <v>3</v>
      </c>
      <c r="Y1660" s="21" t="s">
        <v>4</v>
      </c>
    </row>
    <row r="1661" spans="2:36" ht="18.649999999999999" customHeight="1" thickBot="1">
      <c r="B1661" s="20"/>
      <c r="D1661" s="235" t="s">
        <v>6</v>
      </c>
      <c r="E1661" s="236"/>
      <c r="F1661" s="237" t="s">
        <v>7</v>
      </c>
      <c r="G1661" s="238"/>
      <c r="I1661" s="235" t="s">
        <v>8</v>
      </c>
      <c r="J1661" s="236"/>
      <c r="K1661" s="237" t="s">
        <v>9</v>
      </c>
      <c r="L1661" s="238"/>
      <c r="N1661" s="235" t="s">
        <v>10</v>
      </c>
      <c r="O1661" s="236"/>
      <c r="P1661" s="237" t="s">
        <v>11</v>
      </c>
      <c r="Q1661" s="238"/>
      <c r="S1661" s="235" t="s">
        <v>6</v>
      </c>
      <c r="T1661" s="236"/>
      <c r="U1661" s="237" t="s">
        <v>7</v>
      </c>
      <c r="V1661" s="238"/>
      <c r="X1661" s="235" t="s">
        <v>10</v>
      </c>
      <c r="Y1661" s="236"/>
      <c r="Z1661" s="237" t="s">
        <v>11</v>
      </c>
      <c r="AA1661" s="238"/>
      <c r="AB1661" s="4"/>
      <c r="AC1661" s="212" t="s">
        <v>70</v>
      </c>
      <c r="AE1661" s="213" t="s">
        <v>37</v>
      </c>
      <c r="AF1661" s="9"/>
      <c r="AG1661" s="29"/>
      <c r="AH1661" s="29"/>
      <c r="AI1661" s="29"/>
      <c r="AJ1661" s="29"/>
    </row>
    <row r="1662" spans="2:36" ht="18.649999999999999" customHeight="1" thickTop="1" thickBot="1">
      <c r="B1662" s="40">
        <f t="shared" ref="B1662" si="5655">B1655+$E$5</f>
        <v>1.0169999999999872</v>
      </c>
      <c r="D1662" s="24">
        <v>1</v>
      </c>
      <c r="E1662" s="25">
        <v>0</v>
      </c>
      <c r="F1662" s="26">
        <v>0</v>
      </c>
      <c r="G1662" s="27">
        <f t="shared" ref="G1662" si="5656">-1/($E$8*$B1662)</f>
        <v>-6.7533253373962179</v>
      </c>
      <c r="I1662" s="24">
        <v>1</v>
      </c>
      <c r="J1662" s="28">
        <v>0</v>
      </c>
      <c r="K1662" s="26">
        <v>0</v>
      </c>
      <c r="L1662" s="27">
        <v>0</v>
      </c>
      <c r="N1662" s="24">
        <f t="shared" ref="N1662" si="5657">D1662*I1662+F1662*I1665-E1662*J1662-G1662*J1665</f>
        <v>-0.73587274702744176</v>
      </c>
      <c r="O1662" s="28">
        <f t="shared" ref="O1662" si="5658">(D1662*J1662+E1662*I1662+F1662*J1665+G1662*I1665)</f>
        <v>0</v>
      </c>
      <c r="P1662" s="26">
        <f t="shared" ref="P1662" si="5659">D1662*K1662+F1662*K1665-E1662*L1662-G1662*L1665</f>
        <v>0</v>
      </c>
      <c r="Q1662" s="27">
        <f t="shared" ref="Q1662" si="5660">(D1662*L1662+E1662*K1662+F1662*L1665+G1662*K1665)</f>
        <v>-6.7533253373962179</v>
      </c>
      <c r="S1662" s="24">
        <v>1</v>
      </c>
      <c r="T1662" s="25">
        <v>0</v>
      </c>
      <c r="U1662" s="26">
        <v>0</v>
      </c>
      <c r="V1662" s="27">
        <f t="shared" ref="V1662" si="5661">-1/($T$8*$B1662)</f>
        <v>-6.7533253373962179</v>
      </c>
      <c r="X1662" s="24">
        <f t="shared" ref="X1662" si="5662">N1662*S1662+P1662*S1665-O1662*T1662-Q1662*T1665</f>
        <v>-0.73587274702744176</v>
      </c>
      <c r="Y1662" s="28">
        <f t="shared" ref="Y1662" si="5663">(N1662*T1662+O1662*S1662+P1662*T1665+Q1662*S1665)</f>
        <v>0</v>
      </c>
      <c r="Z1662" s="26">
        <f t="shared" ref="Z1662" si="5664">N1662*U1662+P1662*U1665-O1662*V1662-Q1662*V1665</f>
        <v>0</v>
      </c>
      <c r="AA1662" s="27">
        <f t="shared" ref="AA1662" si="5665">(N1662*V1662+O1662*U1662+P1662*V1665+Q1662*U1665)</f>
        <v>-1.783737269796438</v>
      </c>
      <c r="AB1662" s="8"/>
      <c r="AC1662" s="214">
        <f t="shared" ref="AC1662" si="5666">20*LOG((2*$X$8)/(($X$8*X1662+Z1662+$Z$8*X1665+Z1665)^2+($X$8*Y1662+AA1662+$X$8*Y1665+AA1665)^2)^0.5)</f>
        <v>-1.993989766991465</v>
      </c>
      <c r="AE1662" s="215">
        <f t="shared" ref="AE1662" si="5667">((X1662^2+Y1662^2)/(X1665^2+Y1665^2))^0.5</f>
        <v>2.8628757932341786</v>
      </c>
      <c r="AF1662" s="9"/>
      <c r="AG1662" s="29"/>
      <c r="AH1662" s="29"/>
      <c r="AI1662" s="29"/>
      <c r="AJ1662" s="29"/>
    </row>
    <row r="1663" spans="2:36" ht="18.649999999999999" customHeight="1" thickBot="1">
      <c r="D1663" s="30"/>
      <c r="G1663" s="31"/>
      <c r="I1663" s="30"/>
      <c r="K1663" s="239" t="s">
        <v>15</v>
      </c>
      <c r="L1663" s="240"/>
      <c r="N1663" s="30"/>
      <c r="P1663" s="239" t="s">
        <v>17</v>
      </c>
      <c r="Q1663" s="240"/>
      <c r="S1663" s="30"/>
      <c r="V1663" s="31"/>
      <c r="X1663" s="30"/>
      <c r="AA1663" s="31"/>
      <c r="AE1663" s="216"/>
      <c r="AF1663" s="9"/>
      <c r="AG1663" s="29"/>
      <c r="AH1663" s="29"/>
      <c r="AI1663" s="29"/>
      <c r="AJ1663" s="29"/>
    </row>
    <row r="1664" spans="2:36" ht="18.649999999999999" customHeight="1" thickBot="1">
      <c r="D1664" s="235" t="s">
        <v>12</v>
      </c>
      <c r="E1664" s="236"/>
      <c r="F1664" s="237" t="s">
        <v>13</v>
      </c>
      <c r="G1664" s="238"/>
      <c r="I1664" s="235" t="s">
        <v>14</v>
      </c>
      <c r="J1664" s="236"/>
      <c r="K1664" s="241"/>
      <c r="L1664" s="242"/>
      <c r="N1664" s="235" t="s">
        <v>16</v>
      </c>
      <c r="O1664" s="236"/>
      <c r="P1664" s="241"/>
      <c r="Q1664" s="242"/>
      <c r="S1664" s="235" t="s">
        <v>12</v>
      </c>
      <c r="T1664" s="236"/>
      <c r="U1664" s="237" t="s">
        <v>13</v>
      </c>
      <c r="V1664" s="238"/>
      <c r="X1664" s="235" t="s">
        <v>16</v>
      </c>
      <c r="Y1664" s="236"/>
      <c r="Z1664" s="237" t="s">
        <v>17</v>
      </c>
      <c r="AA1664" s="238"/>
      <c r="AB1664" s="4"/>
      <c r="AC1664" s="37" t="s">
        <v>71</v>
      </c>
      <c r="AE1664" s="217" t="s">
        <v>72</v>
      </c>
      <c r="AF1664" s="9"/>
      <c r="AG1664" s="29"/>
      <c r="AH1664" s="29"/>
      <c r="AI1664" s="29"/>
      <c r="AJ1664" s="29"/>
    </row>
    <row r="1665" spans="2:36" ht="18.649999999999999" customHeight="1" thickTop="1" thickBot="1">
      <c r="D1665" s="24">
        <v>0</v>
      </c>
      <c r="E1665" s="28">
        <v>0</v>
      </c>
      <c r="F1665" s="26">
        <v>1</v>
      </c>
      <c r="G1665" s="27">
        <v>0</v>
      </c>
      <c r="I1665" s="24">
        <v>0</v>
      </c>
      <c r="J1665" s="28">
        <f t="shared" ref="J1665" si="5668">IF(0=(1-$J$8*$K$8*$B1662^2),0,-1*(1-$J$8*$K$8*$B1662^2)/($B1662*$K$8))</f>
        <v>-0.25703970419063465</v>
      </c>
      <c r="K1665" s="26">
        <v>1</v>
      </c>
      <c r="L1665" s="27">
        <v>0</v>
      </c>
      <c r="N1665" s="24">
        <f t="shared" ref="N1665" si="5669">D1665*I1662+F1665*I1665-E1665*J1662-G1665*J1665</f>
        <v>0</v>
      </c>
      <c r="O1665" s="28">
        <f t="shared" ref="O1665" si="5670">(D1665*J1662+E1665*I1662+F1665*J1665+G1665*I1665)</f>
        <v>-0.25703970419063465</v>
      </c>
      <c r="P1665" s="26">
        <f t="shared" ref="P1665" si="5671">D1665*K1662+F1665*K1665-E1665*L1662-G1665*L1665</f>
        <v>1</v>
      </c>
      <c r="Q1665" s="27">
        <f t="shared" ref="Q1665" si="5672">(D1665*L1662+E1665*K1662+F1665*L1665+G1665*K1665)</f>
        <v>0</v>
      </c>
      <c r="S1665" s="24">
        <v>0</v>
      </c>
      <c r="T1665" s="28">
        <v>0</v>
      </c>
      <c r="U1665" s="26">
        <v>1</v>
      </c>
      <c r="V1665" s="27">
        <v>0</v>
      </c>
      <c r="X1665" s="24">
        <f t="shared" ref="X1665" si="5673">N1665*S1662+P1665*S1665-O1665*T1662-Q1665*T1665</f>
        <v>0</v>
      </c>
      <c r="Y1665" s="28">
        <f t="shared" ref="Y1665" si="5674">(N1665*T1662+O1665*S1662+P1665*T1665+Q1665*S1665)</f>
        <v>-0.25703970419063465</v>
      </c>
      <c r="Z1665" s="26">
        <f t="shared" ref="Z1665" si="5675">N1665*U1662+P1665*U1665-O1665*V1662-Q1665*V1665</f>
        <v>-0.73587274702744176</v>
      </c>
      <c r="AA1665" s="27">
        <f t="shared" ref="AA1665" si="5676">(N1665*V1662+O1665*U1662+P1665*V1665+Q1665*U1665)</f>
        <v>0</v>
      </c>
      <c r="AB1665" s="8"/>
      <c r="AC1665" s="39">
        <f t="shared" ref="AC1665" si="5677">(180/PI())*ATAN(-1*(($X$8*Y1662+AA1662+$X$8*Y1665+AA1665)/($X$8*X1662+Z1662+$X$8*X1665+Z1665)))</f>
        <v>-54.202018310695962</v>
      </c>
      <c r="AE1665" s="218">
        <f t="shared" ref="AE1665" si="5678">20*LOG(((($X$8*X1662+Z1662-$X$8*Y1665-Z1665)^2+($X$8*Y1662+AA1662-$X$8*Y1665-AA1665)^2)/(($X$8*X1662+Z1662+$X$8*X1665+Z1665)^2+($X$8*Y1662+AA1662+$X$8*Y1665+AA1665)^2))^0.5)</f>
        <v>-4.2181360661305458</v>
      </c>
      <c r="AF1665" s="9"/>
      <c r="AG1665" s="29"/>
      <c r="AH1665" s="29"/>
      <c r="AI1665" s="29"/>
      <c r="AJ1665" s="29"/>
    </row>
    <row r="1666" spans="2:36" ht="18.649999999999999" customHeight="1">
      <c r="AE1666" s="33"/>
    </row>
    <row r="1667" spans="2:36" ht="18.649999999999999" customHeight="1" thickBot="1">
      <c r="E1667" s="21" t="s">
        <v>0</v>
      </c>
      <c r="J1667" s="21" t="s">
        <v>1</v>
      </c>
      <c r="O1667" s="21" t="s">
        <v>2</v>
      </c>
      <c r="T1667" s="21" t="s">
        <v>3</v>
      </c>
      <c r="Y1667" s="21" t="s">
        <v>4</v>
      </c>
    </row>
    <row r="1668" spans="2:36" ht="18.649999999999999" customHeight="1" thickBot="1">
      <c r="B1668" s="20"/>
      <c r="D1668" s="235" t="s">
        <v>6</v>
      </c>
      <c r="E1668" s="236"/>
      <c r="F1668" s="237" t="s">
        <v>7</v>
      </c>
      <c r="G1668" s="238"/>
      <c r="I1668" s="235" t="s">
        <v>8</v>
      </c>
      <c r="J1668" s="236"/>
      <c r="K1668" s="237" t="s">
        <v>9</v>
      </c>
      <c r="L1668" s="238"/>
      <c r="N1668" s="235" t="s">
        <v>10</v>
      </c>
      <c r="O1668" s="236"/>
      <c r="P1668" s="237" t="s">
        <v>11</v>
      </c>
      <c r="Q1668" s="238"/>
      <c r="S1668" s="235" t="s">
        <v>6</v>
      </c>
      <c r="T1668" s="236"/>
      <c r="U1668" s="237" t="s">
        <v>7</v>
      </c>
      <c r="V1668" s="238"/>
      <c r="X1668" s="235" t="s">
        <v>10</v>
      </c>
      <c r="Y1668" s="236"/>
      <c r="Z1668" s="237" t="s">
        <v>11</v>
      </c>
      <c r="AA1668" s="238"/>
      <c r="AB1668" s="4"/>
      <c r="AC1668" s="212" t="s">
        <v>70</v>
      </c>
      <c r="AE1668" s="213" t="s">
        <v>37</v>
      </c>
      <c r="AF1668" s="9"/>
      <c r="AG1668" s="29"/>
      <c r="AH1668" s="29"/>
      <c r="AI1668" s="29"/>
      <c r="AJ1668" s="29"/>
    </row>
    <row r="1669" spans="2:36" ht="18.649999999999999" customHeight="1" thickTop="1" thickBot="1">
      <c r="B1669" s="40">
        <f t="shared" ref="B1669" si="5679">B1662+$E$5</f>
        <v>1.0174999999999872</v>
      </c>
      <c r="D1669" s="24">
        <v>1</v>
      </c>
      <c r="E1669" s="25">
        <v>0</v>
      </c>
      <c r="F1669" s="26">
        <v>0</v>
      </c>
      <c r="G1669" s="27">
        <f t="shared" ref="G1669" si="5680">-1/($E$8*$B1669)</f>
        <v>-6.7500067500068344</v>
      </c>
      <c r="I1669" s="24">
        <v>1</v>
      </c>
      <c r="J1669" s="28">
        <v>0</v>
      </c>
      <c r="K1669" s="26">
        <v>0</v>
      </c>
      <c r="L1669" s="27">
        <v>0</v>
      </c>
      <c r="N1669" s="24">
        <f t="shared" ref="N1669" si="5681">D1669*I1669+F1669*I1672-E1669*J1669-G1669*J1672</f>
        <v>-0.72832982749953934</v>
      </c>
      <c r="O1669" s="28">
        <f t="shared" ref="O1669" si="5682">(D1669*J1669+E1669*I1669+F1669*J1672+G1669*I1672)</f>
        <v>0</v>
      </c>
      <c r="P1669" s="26">
        <f t="shared" ref="P1669" si="5683">D1669*K1669+F1669*K1672-E1669*L1669-G1669*L1672</f>
        <v>0</v>
      </c>
      <c r="Q1669" s="27">
        <f t="shared" ref="Q1669" si="5684">(D1669*L1669+E1669*K1669+F1669*L1672+G1669*K1672)</f>
        <v>-6.7500067500068344</v>
      </c>
      <c r="S1669" s="24">
        <v>1</v>
      </c>
      <c r="T1669" s="25">
        <v>0</v>
      </c>
      <c r="U1669" s="26">
        <v>0</v>
      </c>
      <c r="V1669" s="27">
        <f t="shared" ref="V1669" si="5685">-1/($T$8*$B1669)</f>
        <v>-6.7500067500068344</v>
      </c>
      <c r="X1669" s="24">
        <f t="shared" ref="X1669" si="5686">N1669*S1669+P1669*S1672-O1669*T1669-Q1669*T1672</f>
        <v>-0.72832982749953934</v>
      </c>
      <c r="Y1669" s="28">
        <f t="shared" ref="Y1669" si="5687">(N1669*T1669+O1669*S1669+P1669*T1672+Q1669*S1672)</f>
        <v>0</v>
      </c>
      <c r="Z1669" s="26">
        <f t="shared" ref="Z1669" si="5688">N1669*U1669+P1669*U1672-O1669*V1669-Q1669*V1672</f>
        <v>0</v>
      </c>
      <c r="AA1669" s="27">
        <f t="shared" ref="AA1669" si="5689">(N1669*V1669+O1669*U1669+P1669*V1672+Q1669*U1672)</f>
        <v>-1.8337754981536305</v>
      </c>
      <c r="AB1669" s="8"/>
      <c r="AC1669" s="214">
        <f t="shared" ref="AC1669" si="5690">20*LOG((2*$X$8)/(($X$8*X1669+Z1669+$Z$8*X1672+Z1672)^2+($X$8*Y1669+AA1669+$X$8*Y1672+AA1672)^2)^0.5)</f>
        <v>-2.1013265006274424</v>
      </c>
      <c r="AE1669" s="215">
        <f t="shared" ref="AE1669" si="5691">((X1669^2+Y1669^2)/(X1672^2+Y1672^2))^0.5</f>
        <v>2.8444982975071142</v>
      </c>
      <c r="AF1669" s="9"/>
      <c r="AG1669" s="29"/>
      <c r="AH1669" s="29"/>
      <c r="AI1669" s="29"/>
      <c r="AJ1669" s="29"/>
    </row>
    <row r="1670" spans="2:36" ht="18.649999999999999" customHeight="1" thickBot="1">
      <c r="D1670" s="30"/>
      <c r="G1670" s="31"/>
      <c r="I1670" s="30"/>
      <c r="K1670" s="239" t="s">
        <v>15</v>
      </c>
      <c r="L1670" s="240"/>
      <c r="N1670" s="30"/>
      <c r="P1670" s="239" t="s">
        <v>17</v>
      </c>
      <c r="Q1670" s="240"/>
      <c r="S1670" s="30"/>
      <c r="V1670" s="31"/>
      <c r="X1670" s="30"/>
      <c r="AA1670" s="31"/>
      <c r="AE1670" s="216"/>
      <c r="AF1670" s="9"/>
      <c r="AG1670" s="29"/>
      <c r="AH1670" s="29"/>
      <c r="AI1670" s="29"/>
      <c r="AJ1670" s="29"/>
    </row>
    <row r="1671" spans="2:36" ht="18.649999999999999" customHeight="1" thickBot="1">
      <c r="D1671" s="235" t="s">
        <v>12</v>
      </c>
      <c r="E1671" s="236"/>
      <c r="F1671" s="237" t="s">
        <v>13</v>
      </c>
      <c r="G1671" s="238"/>
      <c r="I1671" s="235" t="s">
        <v>14</v>
      </c>
      <c r="J1671" s="236"/>
      <c r="K1671" s="241"/>
      <c r="L1671" s="242"/>
      <c r="N1671" s="235" t="s">
        <v>16</v>
      </c>
      <c r="O1671" s="236"/>
      <c r="P1671" s="241"/>
      <c r="Q1671" s="242"/>
      <c r="S1671" s="235" t="s">
        <v>12</v>
      </c>
      <c r="T1671" s="236"/>
      <c r="U1671" s="237" t="s">
        <v>13</v>
      </c>
      <c r="V1671" s="238"/>
      <c r="X1671" s="235" t="s">
        <v>16</v>
      </c>
      <c r="Y1671" s="236"/>
      <c r="Z1671" s="237" t="s">
        <v>17</v>
      </c>
      <c r="AA1671" s="238"/>
      <c r="AB1671" s="4"/>
      <c r="AC1671" s="37" t="s">
        <v>71</v>
      </c>
      <c r="AE1671" s="217" t="s">
        <v>72</v>
      </c>
      <c r="AF1671" s="9"/>
      <c r="AG1671" s="29"/>
      <c r="AH1671" s="29"/>
      <c r="AI1671" s="29"/>
      <c r="AJ1671" s="29"/>
    </row>
    <row r="1672" spans="2:36" ht="18.649999999999999" customHeight="1" thickTop="1" thickBot="1">
      <c r="D1672" s="24">
        <v>0</v>
      </c>
      <c r="E1672" s="28">
        <v>0</v>
      </c>
      <c r="F1672" s="26">
        <v>1</v>
      </c>
      <c r="G1672" s="27">
        <v>0</v>
      </c>
      <c r="I1672" s="24">
        <v>0</v>
      </c>
      <c r="J1672" s="28">
        <f t="shared" ref="J1672" si="5692">IF(0=(1-$J$8*$K$8*$B1669^2),0,-1*(1-$J$8*$K$8*$B1669^2)/($B1669*$K$8))</f>
        <v>-0.25604860728439854</v>
      </c>
      <c r="K1672" s="26">
        <v>1</v>
      </c>
      <c r="L1672" s="27">
        <v>0</v>
      </c>
      <c r="N1672" s="24">
        <f t="shared" ref="N1672" si="5693">D1672*I1669+F1672*I1672-E1672*J1669-G1672*J1672</f>
        <v>0</v>
      </c>
      <c r="O1672" s="28">
        <f t="shared" ref="O1672" si="5694">(D1672*J1669+E1672*I1669+F1672*J1672+G1672*I1672)</f>
        <v>-0.25604860728439854</v>
      </c>
      <c r="P1672" s="26">
        <f t="shared" ref="P1672" si="5695">D1672*K1669+F1672*K1672-E1672*L1669-G1672*L1672</f>
        <v>1</v>
      </c>
      <c r="Q1672" s="27">
        <f t="shared" ref="Q1672" si="5696">(D1672*L1669+E1672*K1669+F1672*L1672+G1672*K1672)</f>
        <v>0</v>
      </c>
      <c r="S1672" s="24">
        <v>0</v>
      </c>
      <c r="T1672" s="28">
        <v>0</v>
      </c>
      <c r="U1672" s="26">
        <v>1</v>
      </c>
      <c r="V1672" s="27">
        <v>0</v>
      </c>
      <c r="X1672" s="24">
        <f t="shared" ref="X1672" si="5697">N1672*S1669+P1672*S1672-O1672*T1669-Q1672*T1672</f>
        <v>0</v>
      </c>
      <c r="Y1672" s="28">
        <f t="shared" ref="Y1672" si="5698">(N1672*T1669+O1672*S1669+P1672*T1672+Q1672*S1672)</f>
        <v>-0.25604860728439854</v>
      </c>
      <c r="Z1672" s="26">
        <f t="shared" ref="Z1672" si="5699">N1672*U1669+P1672*U1672-O1672*V1669-Q1672*V1672</f>
        <v>-0.72832982749953934</v>
      </c>
      <c r="AA1672" s="27">
        <f t="shared" ref="AA1672" si="5700">(N1672*V1669+O1672*U1669+P1672*V1672+Q1672*U1672)</f>
        <v>0</v>
      </c>
      <c r="AB1672" s="8"/>
      <c r="AC1672" s="39">
        <f t="shared" ref="AC1672" si="5701">(180/PI())*ATAN(-1*(($X$8*Y1669+AA1669+$X$8*Y1672+AA1672)/($X$8*X1669+Z1669+$X$8*X1672+Z1672)))</f>
        <v>-55.122538908276688</v>
      </c>
      <c r="AE1672" s="218">
        <f t="shared" ref="AE1672" si="5702">20*LOG(((($X$8*X1669+Z1669-$X$8*Y1672-Z1672)^2+($X$8*Y1669+AA1669-$X$8*Y1672-AA1672)^2)/(($X$8*X1669+Z1669+$X$8*X1672+Z1672)^2+($X$8*Y1669+AA1669+$X$8*Y1672+AA1672)^2))^0.5)</f>
        <v>-4.0483861842250954</v>
      </c>
      <c r="AF1672" s="9"/>
      <c r="AG1672" s="29"/>
      <c r="AH1672" s="29"/>
      <c r="AI1672" s="29"/>
      <c r="AJ1672" s="29"/>
    </row>
    <row r="1673" spans="2:36" ht="18.649999999999999" customHeight="1">
      <c r="AE1673" s="33"/>
    </row>
    <row r="1674" spans="2:36" ht="18.649999999999999" customHeight="1" thickBot="1">
      <c r="E1674" s="21" t="s">
        <v>0</v>
      </c>
      <c r="J1674" s="21" t="s">
        <v>1</v>
      </c>
      <c r="O1674" s="21" t="s">
        <v>2</v>
      </c>
      <c r="T1674" s="21" t="s">
        <v>3</v>
      </c>
      <c r="Y1674" s="21" t="s">
        <v>4</v>
      </c>
    </row>
    <row r="1675" spans="2:36" ht="18.649999999999999" customHeight="1" thickBot="1">
      <c r="B1675" s="20"/>
      <c r="D1675" s="235" t="s">
        <v>6</v>
      </c>
      <c r="E1675" s="236"/>
      <c r="F1675" s="237" t="s">
        <v>7</v>
      </c>
      <c r="G1675" s="238"/>
      <c r="I1675" s="235" t="s">
        <v>8</v>
      </c>
      <c r="J1675" s="236"/>
      <c r="K1675" s="237" t="s">
        <v>9</v>
      </c>
      <c r="L1675" s="238"/>
      <c r="N1675" s="235" t="s">
        <v>10</v>
      </c>
      <c r="O1675" s="236"/>
      <c r="P1675" s="237" t="s">
        <v>11</v>
      </c>
      <c r="Q1675" s="238"/>
      <c r="S1675" s="235" t="s">
        <v>6</v>
      </c>
      <c r="T1675" s="236"/>
      <c r="U1675" s="237" t="s">
        <v>7</v>
      </c>
      <c r="V1675" s="238"/>
      <c r="X1675" s="235" t="s">
        <v>10</v>
      </c>
      <c r="Y1675" s="236"/>
      <c r="Z1675" s="237" t="s">
        <v>11</v>
      </c>
      <c r="AA1675" s="238"/>
      <c r="AB1675" s="4"/>
      <c r="AC1675" s="212" t="s">
        <v>70</v>
      </c>
      <c r="AE1675" s="213" t="s">
        <v>37</v>
      </c>
      <c r="AF1675" s="9"/>
      <c r="AG1675" s="29"/>
      <c r="AH1675" s="29"/>
      <c r="AI1675" s="29"/>
      <c r="AJ1675" s="29"/>
    </row>
    <row r="1676" spans="2:36" ht="18.649999999999999" customHeight="1" thickTop="1" thickBot="1">
      <c r="B1676" s="40">
        <f t="shared" ref="B1676" si="5703">B1669+$E$5</f>
        <v>1.0179999999999871</v>
      </c>
      <c r="D1676" s="24">
        <v>1</v>
      </c>
      <c r="E1676" s="25">
        <v>0</v>
      </c>
      <c r="F1676" s="26">
        <v>0</v>
      </c>
      <c r="G1676" s="27">
        <f t="shared" ref="G1676" si="5704">-1/($E$8*$B1676)</f>
        <v>-6.746691422526478</v>
      </c>
      <c r="I1676" s="24">
        <v>1</v>
      </c>
      <c r="J1676" s="28">
        <v>0</v>
      </c>
      <c r="K1676" s="26">
        <v>0</v>
      </c>
      <c r="L1676" s="27">
        <v>0</v>
      </c>
      <c r="N1676" s="24">
        <f t="shared" ref="N1676" si="5705">D1676*I1676+F1676*I1679-E1676*J1676-G1676*J1679</f>
        <v>-0.72079801956346778</v>
      </c>
      <c r="O1676" s="28">
        <f t="shared" ref="O1676" si="5706">(D1676*J1676+E1676*I1676+F1676*J1679+G1676*I1679)</f>
        <v>0</v>
      </c>
      <c r="P1676" s="26">
        <f t="shared" ref="P1676" si="5707">D1676*K1676+F1676*K1679-E1676*L1676-G1676*L1679</f>
        <v>0</v>
      </c>
      <c r="Q1676" s="27">
        <f t="shared" ref="Q1676" si="5708">(D1676*L1676+E1676*K1676+F1676*L1679+G1676*K1679)</f>
        <v>-6.746691422526478</v>
      </c>
      <c r="S1676" s="24">
        <v>1</v>
      </c>
      <c r="T1676" s="25">
        <v>0</v>
      </c>
      <c r="U1676" s="26">
        <v>0</v>
      </c>
      <c r="V1676" s="27">
        <f t="shared" ref="V1676" si="5709">-1/($T$8*$B1676)</f>
        <v>-6.746691422526478</v>
      </c>
      <c r="X1676" s="24">
        <f t="shared" ref="X1676" si="5710">N1676*S1676+P1676*S1679-O1676*T1676-Q1676*T1679</f>
        <v>-0.72079801956346778</v>
      </c>
      <c r="Y1676" s="28">
        <f t="shared" ref="Y1676" si="5711">(N1676*T1676+O1676*S1676+P1676*T1679+Q1676*S1679)</f>
        <v>0</v>
      </c>
      <c r="Z1676" s="26">
        <f t="shared" ref="Z1676" si="5712">N1676*U1676+P1676*U1679-O1676*V1676-Q1676*V1679</f>
        <v>0</v>
      </c>
      <c r="AA1676" s="27">
        <f t="shared" ref="AA1676" si="5713">(N1676*V1676+O1676*U1676+P1676*V1679+Q1676*U1679)</f>
        <v>-1.8836896065635571</v>
      </c>
      <c r="AB1676" s="8"/>
      <c r="AC1676" s="214">
        <f t="shared" ref="AC1676" si="5714">20*LOG((2*$X$8)/(($X$8*X1676+Z1676+$Z$8*X1679+Z1679)^2+($X$8*Y1676+AA1676+$X$8*Y1679+AA1679)^2)^0.5)</f>
        <v>-2.2092102173824482</v>
      </c>
      <c r="AE1676" s="215">
        <f t="shared" ref="AE1676" si="5715">((X1676^2+Y1676^2)/(X1679^2+Y1679^2))^0.5</f>
        <v>2.8260154653110119</v>
      </c>
      <c r="AF1676" s="9"/>
      <c r="AG1676" s="29"/>
      <c r="AH1676" s="29"/>
      <c r="AI1676" s="29"/>
      <c r="AJ1676" s="29"/>
    </row>
    <row r="1677" spans="2:36" ht="18.649999999999999" customHeight="1" thickBot="1">
      <c r="D1677" s="30"/>
      <c r="G1677" s="31"/>
      <c r="I1677" s="30"/>
      <c r="K1677" s="239" t="s">
        <v>15</v>
      </c>
      <c r="L1677" s="240"/>
      <c r="N1677" s="30"/>
      <c r="P1677" s="239" t="s">
        <v>17</v>
      </c>
      <c r="Q1677" s="240"/>
      <c r="S1677" s="30"/>
      <c r="V1677" s="31"/>
      <c r="X1677" s="30"/>
      <c r="AA1677" s="31"/>
      <c r="AE1677" s="216"/>
      <c r="AF1677" s="9"/>
      <c r="AG1677" s="29"/>
      <c r="AH1677" s="29"/>
      <c r="AI1677" s="29"/>
      <c r="AJ1677" s="29"/>
    </row>
    <row r="1678" spans="2:36" ht="18.649999999999999" customHeight="1" thickBot="1">
      <c r="D1678" s="235" t="s">
        <v>12</v>
      </c>
      <c r="E1678" s="236"/>
      <c r="F1678" s="237" t="s">
        <v>13</v>
      </c>
      <c r="G1678" s="238"/>
      <c r="I1678" s="235" t="s">
        <v>14</v>
      </c>
      <c r="J1678" s="236"/>
      <c r="K1678" s="241"/>
      <c r="L1678" s="242"/>
      <c r="N1678" s="235" t="s">
        <v>16</v>
      </c>
      <c r="O1678" s="236"/>
      <c r="P1678" s="241"/>
      <c r="Q1678" s="242"/>
      <c r="S1678" s="235" t="s">
        <v>12</v>
      </c>
      <c r="T1678" s="236"/>
      <c r="U1678" s="237" t="s">
        <v>13</v>
      </c>
      <c r="V1678" s="238"/>
      <c r="X1678" s="235" t="s">
        <v>16</v>
      </c>
      <c r="Y1678" s="236"/>
      <c r="Z1678" s="237" t="s">
        <v>17</v>
      </c>
      <c r="AA1678" s="238"/>
      <c r="AB1678" s="4"/>
      <c r="AC1678" s="37" t="s">
        <v>71</v>
      </c>
      <c r="AE1678" s="217" t="s">
        <v>72</v>
      </c>
      <c r="AF1678" s="9"/>
      <c r="AG1678" s="29"/>
      <c r="AH1678" s="29"/>
      <c r="AI1678" s="29"/>
      <c r="AJ1678" s="29"/>
    </row>
    <row r="1679" spans="2:36" ht="18.649999999999999" customHeight="1" thickTop="1" thickBot="1">
      <c r="D1679" s="24">
        <v>0</v>
      </c>
      <c r="E1679" s="28">
        <v>0</v>
      </c>
      <c r="F1679" s="26">
        <v>1</v>
      </c>
      <c r="G1679" s="27">
        <v>0</v>
      </c>
      <c r="I1679" s="24">
        <v>0</v>
      </c>
      <c r="J1679" s="28">
        <f t="shared" ref="J1679" si="5716">IF(0=(1-$J$8*$K$8*$B1676^2),0,-1*(1-$J$8*$K$8*$B1676^2)/($B1676*$K$8))</f>
        <v>-0.25505805909810964</v>
      </c>
      <c r="K1679" s="26">
        <v>1</v>
      </c>
      <c r="L1679" s="27">
        <v>0</v>
      </c>
      <c r="N1679" s="24">
        <f t="shared" ref="N1679" si="5717">D1679*I1676+F1679*I1679-E1679*J1676-G1679*J1679</f>
        <v>0</v>
      </c>
      <c r="O1679" s="28">
        <f t="shared" ref="O1679" si="5718">(D1679*J1676+E1679*I1676+F1679*J1679+G1679*I1679)</f>
        <v>-0.25505805909810964</v>
      </c>
      <c r="P1679" s="26">
        <f t="shared" ref="P1679" si="5719">D1679*K1676+F1679*K1679-E1679*L1676-G1679*L1679</f>
        <v>1</v>
      </c>
      <c r="Q1679" s="27">
        <f t="shared" ref="Q1679" si="5720">(D1679*L1676+E1679*K1676+F1679*L1679+G1679*K1679)</f>
        <v>0</v>
      </c>
      <c r="S1679" s="24">
        <v>0</v>
      </c>
      <c r="T1679" s="28">
        <v>0</v>
      </c>
      <c r="U1679" s="26">
        <v>1</v>
      </c>
      <c r="V1679" s="27">
        <v>0</v>
      </c>
      <c r="X1679" s="24">
        <f t="shared" ref="X1679" si="5721">N1679*S1676+P1679*S1679-O1679*T1676-Q1679*T1679</f>
        <v>0</v>
      </c>
      <c r="Y1679" s="28">
        <f t="shared" ref="Y1679" si="5722">(N1679*T1676+O1679*S1676+P1679*T1679+Q1679*S1679)</f>
        <v>-0.25505805909810964</v>
      </c>
      <c r="Z1679" s="26">
        <f t="shared" ref="Z1679" si="5723">N1679*U1676+P1679*U1679-O1679*V1676-Q1679*V1679</f>
        <v>-0.72079801956346778</v>
      </c>
      <c r="AA1679" s="27">
        <f t="shared" ref="AA1679" si="5724">(N1679*V1676+O1679*U1676+P1679*V1679+Q1679*U1679)</f>
        <v>0</v>
      </c>
      <c r="AB1679" s="8"/>
      <c r="AC1679" s="39">
        <f t="shared" ref="AC1679" si="5725">(180/PI())*ATAN(-1*(($X$8*Y1676+AA1676+$X$8*Y1679+AA1679)/($X$8*X1676+Z1676+$X$8*X1679+Z1679)))</f>
        <v>-56.01855416330109</v>
      </c>
      <c r="AE1679" s="218">
        <f t="shared" ref="AE1679" si="5726">20*LOG(((($X$8*X1676+Z1676-$X$8*Y1679-Z1679)^2+($X$8*Y1676+AA1676-$X$8*Y1679-AA1679)^2)/(($X$8*X1676+Z1676+$X$8*X1679+Z1679)^2+($X$8*Y1676+AA1676+$X$8*Y1679+AA1679)^2))^0.5)</f>
        <v>-3.888122064942622</v>
      </c>
      <c r="AF1679" s="9"/>
      <c r="AG1679" s="29"/>
      <c r="AH1679" s="29"/>
      <c r="AI1679" s="29"/>
      <c r="AJ1679" s="29"/>
    </row>
    <row r="1680" spans="2:36" ht="18.649999999999999" customHeight="1">
      <c r="AE1680" s="33"/>
    </row>
    <row r="1681" spans="2:36" ht="18.649999999999999" customHeight="1" thickBot="1">
      <c r="E1681" s="21" t="s">
        <v>0</v>
      </c>
      <c r="J1681" s="21" t="s">
        <v>1</v>
      </c>
      <c r="O1681" s="21" t="s">
        <v>2</v>
      </c>
      <c r="T1681" s="21" t="s">
        <v>3</v>
      </c>
      <c r="Y1681" s="21" t="s">
        <v>4</v>
      </c>
    </row>
    <row r="1682" spans="2:36" ht="18.649999999999999" customHeight="1" thickBot="1">
      <c r="B1682" s="20"/>
      <c r="D1682" s="235" t="s">
        <v>6</v>
      </c>
      <c r="E1682" s="236"/>
      <c r="F1682" s="237" t="s">
        <v>7</v>
      </c>
      <c r="G1682" s="238"/>
      <c r="I1682" s="235" t="s">
        <v>8</v>
      </c>
      <c r="J1682" s="236"/>
      <c r="K1682" s="237" t="s">
        <v>9</v>
      </c>
      <c r="L1682" s="238"/>
      <c r="N1682" s="235" t="s">
        <v>10</v>
      </c>
      <c r="O1682" s="236"/>
      <c r="P1682" s="237" t="s">
        <v>11</v>
      </c>
      <c r="Q1682" s="238"/>
      <c r="S1682" s="235" t="s">
        <v>6</v>
      </c>
      <c r="T1682" s="236"/>
      <c r="U1682" s="237" t="s">
        <v>7</v>
      </c>
      <c r="V1682" s="238"/>
      <c r="X1682" s="235" t="s">
        <v>10</v>
      </c>
      <c r="Y1682" s="236"/>
      <c r="Z1682" s="237" t="s">
        <v>11</v>
      </c>
      <c r="AA1682" s="238"/>
      <c r="AB1682" s="4"/>
      <c r="AC1682" s="212" t="s">
        <v>70</v>
      </c>
      <c r="AE1682" s="213" t="s">
        <v>37</v>
      </c>
      <c r="AF1682" s="9"/>
      <c r="AG1682" s="29"/>
      <c r="AH1682" s="29"/>
      <c r="AI1682" s="29"/>
      <c r="AJ1682" s="29"/>
    </row>
    <row r="1683" spans="2:36" ht="18.649999999999999" customHeight="1" thickTop="1" thickBot="1">
      <c r="B1683" s="40">
        <f t="shared" ref="B1683" si="5727">B1676+$E$5</f>
        <v>1.0184999999999871</v>
      </c>
      <c r="D1683" s="24">
        <v>1</v>
      </c>
      <c r="E1683" s="25">
        <v>0</v>
      </c>
      <c r="F1683" s="26">
        <v>0</v>
      </c>
      <c r="G1683" s="27">
        <f t="shared" ref="G1683" si="5728">-1/($E$8*$B1683)</f>
        <v>-6.7433793501541031</v>
      </c>
      <c r="I1683" s="24">
        <v>1</v>
      </c>
      <c r="J1683" s="28">
        <v>0</v>
      </c>
      <c r="K1683" s="26">
        <v>0</v>
      </c>
      <c r="L1683" s="27">
        <v>0</v>
      </c>
      <c r="N1683" s="24">
        <f t="shared" ref="N1683" si="5729">D1683*I1683+F1683*I1686-E1683*J1683-G1683*J1686</f>
        <v>-0.71327730140506129</v>
      </c>
      <c r="O1683" s="28">
        <f t="shared" ref="O1683" si="5730">(D1683*J1683+E1683*I1683+F1683*J1686+G1683*I1686)</f>
        <v>0</v>
      </c>
      <c r="P1683" s="26">
        <f t="shared" ref="P1683" si="5731">D1683*K1683+F1683*K1686-E1683*L1683-G1683*L1686</f>
        <v>0</v>
      </c>
      <c r="Q1683" s="27">
        <f t="shared" ref="Q1683" si="5732">(D1683*L1683+E1683*K1683+F1683*L1686+G1683*K1686)</f>
        <v>-6.7433793501541031</v>
      </c>
      <c r="S1683" s="24">
        <v>1</v>
      </c>
      <c r="T1683" s="25">
        <v>0</v>
      </c>
      <c r="U1683" s="26">
        <v>0</v>
      </c>
      <c r="V1683" s="27">
        <f t="shared" ref="V1683" si="5733">-1/($T$8*$B1683)</f>
        <v>-6.7433793501541031</v>
      </c>
      <c r="X1683" s="24">
        <f t="shared" ref="X1683" si="5734">N1683*S1683+P1683*S1686-O1683*T1683-Q1683*T1686</f>
        <v>-0.71327730140506129</v>
      </c>
      <c r="Y1683" s="28">
        <f t="shared" ref="Y1683" si="5735">(N1683*T1683+O1683*S1683+P1683*T1686+Q1683*S1686)</f>
        <v>0</v>
      </c>
      <c r="Z1683" s="26">
        <f t="shared" ref="Z1683" si="5736">N1683*U1683+P1683*U1686-O1683*V1683-Q1683*V1686</f>
        <v>0</v>
      </c>
      <c r="AA1683" s="27">
        <f t="shared" ref="AA1683" si="5737">(N1683*V1683+O1683*U1683+P1683*V1686+Q1683*U1686)</f>
        <v>-1.9334799249255683</v>
      </c>
      <c r="AB1683" s="8"/>
      <c r="AC1683" s="214">
        <f t="shared" ref="AC1683" si="5738">20*LOG((2*$X$8)/(($X$8*X1683+Z1683+$Z$8*X1686+Z1686)^2+($X$8*Y1683+AA1683+$X$8*Y1686+AA1686)^2)^0.5)</f>
        <v>-2.3175139636957747</v>
      </c>
      <c r="AE1683" s="215">
        <f t="shared" ref="AE1683" si="5739">((X1683^2+Y1683^2)/(X1686^2+Y1686^2))^0.5</f>
        <v>2.8074261074281024</v>
      </c>
      <c r="AF1683" s="9"/>
      <c r="AG1683" s="29"/>
      <c r="AH1683" s="29"/>
      <c r="AI1683" s="29"/>
      <c r="AJ1683" s="29"/>
    </row>
    <row r="1684" spans="2:36" ht="18.649999999999999" customHeight="1" thickBot="1">
      <c r="D1684" s="30"/>
      <c r="G1684" s="31"/>
      <c r="I1684" s="30"/>
      <c r="K1684" s="239" t="s">
        <v>15</v>
      </c>
      <c r="L1684" s="240"/>
      <c r="N1684" s="30"/>
      <c r="P1684" s="239" t="s">
        <v>17</v>
      </c>
      <c r="Q1684" s="240"/>
      <c r="S1684" s="30"/>
      <c r="V1684" s="31"/>
      <c r="X1684" s="30"/>
      <c r="AA1684" s="31"/>
      <c r="AE1684" s="216"/>
      <c r="AF1684" s="9"/>
      <c r="AG1684" s="29"/>
      <c r="AH1684" s="29"/>
      <c r="AI1684" s="29"/>
      <c r="AJ1684" s="29"/>
    </row>
    <row r="1685" spans="2:36" ht="18.649999999999999" customHeight="1" thickBot="1">
      <c r="D1685" s="235" t="s">
        <v>12</v>
      </c>
      <c r="E1685" s="236"/>
      <c r="F1685" s="237" t="s">
        <v>13</v>
      </c>
      <c r="G1685" s="238"/>
      <c r="I1685" s="235" t="s">
        <v>14</v>
      </c>
      <c r="J1685" s="236"/>
      <c r="K1685" s="241"/>
      <c r="L1685" s="242"/>
      <c r="N1685" s="235" t="s">
        <v>16</v>
      </c>
      <c r="O1685" s="236"/>
      <c r="P1685" s="241"/>
      <c r="Q1685" s="242"/>
      <c r="S1685" s="235" t="s">
        <v>12</v>
      </c>
      <c r="T1685" s="236"/>
      <c r="U1685" s="237" t="s">
        <v>13</v>
      </c>
      <c r="V1685" s="238"/>
      <c r="X1685" s="235" t="s">
        <v>16</v>
      </c>
      <c r="Y1685" s="236"/>
      <c r="Z1685" s="237" t="s">
        <v>17</v>
      </c>
      <c r="AA1685" s="238"/>
      <c r="AB1685" s="4"/>
      <c r="AC1685" s="37" t="s">
        <v>71</v>
      </c>
      <c r="AE1685" s="217" t="s">
        <v>72</v>
      </c>
      <c r="AF1685" s="9"/>
      <c r="AG1685" s="29"/>
      <c r="AH1685" s="29"/>
      <c r="AI1685" s="29"/>
      <c r="AJ1685" s="29"/>
    </row>
    <row r="1686" spans="2:36" ht="18.649999999999999" customHeight="1" thickTop="1" thickBot="1">
      <c r="D1686" s="24">
        <v>0</v>
      </c>
      <c r="E1686" s="28">
        <v>0</v>
      </c>
      <c r="F1686" s="26">
        <v>1</v>
      </c>
      <c r="G1686" s="27">
        <v>0</v>
      </c>
      <c r="I1686" s="24">
        <v>0</v>
      </c>
      <c r="J1686" s="28">
        <f t="shared" ref="J1686" si="5740">IF(0=(1-$J$8*$K$8*$B1683^2),0,-1*(1-$J$8*$K$8*$B1683^2)/($B1683*$K$8))</f>
        <v>-0.25406805882363842</v>
      </c>
      <c r="K1686" s="26">
        <v>1</v>
      </c>
      <c r="L1686" s="27">
        <v>0</v>
      </c>
      <c r="N1686" s="24">
        <f t="shared" ref="N1686" si="5741">D1686*I1683+F1686*I1686-E1686*J1683-G1686*J1686</f>
        <v>0</v>
      </c>
      <c r="O1686" s="28">
        <f t="shared" ref="O1686" si="5742">(D1686*J1683+E1686*I1683+F1686*J1686+G1686*I1686)</f>
        <v>-0.25406805882363842</v>
      </c>
      <c r="P1686" s="26">
        <f t="shared" ref="P1686" si="5743">D1686*K1683+F1686*K1686-E1686*L1683-G1686*L1686</f>
        <v>1</v>
      </c>
      <c r="Q1686" s="27">
        <f t="shared" ref="Q1686" si="5744">(D1686*L1683+E1686*K1683+F1686*L1686+G1686*K1686)</f>
        <v>0</v>
      </c>
      <c r="S1686" s="24">
        <v>0</v>
      </c>
      <c r="T1686" s="28">
        <v>0</v>
      </c>
      <c r="U1686" s="26">
        <v>1</v>
      </c>
      <c r="V1686" s="27">
        <v>0</v>
      </c>
      <c r="X1686" s="24">
        <f t="shared" ref="X1686" si="5745">N1686*S1683+P1686*S1686-O1686*T1683-Q1686*T1686</f>
        <v>0</v>
      </c>
      <c r="Y1686" s="28">
        <f t="shared" ref="Y1686" si="5746">(N1686*T1683+O1686*S1683+P1686*T1686+Q1686*S1686)</f>
        <v>-0.25406805882363842</v>
      </c>
      <c r="Z1686" s="26">
        <f t="shared" ref="Z1686" si="5747">N1686*U1683+P1686*U1686-O1686*V1683-Q1686*V1686</f>
        <v>-0.71327730140506129</v>
      </c>
      <c r="AA1686" s="27">
        <f t="shared" ref="AA1686" si="5748">(N1686*V1683+O1686*U1683+P1686*V1686+Q1686*U1686)</f>
        <v>0</v>
      </c>
      <c r="AB1686" s="8"/>
      <c r="AC1686" s="39">
        <f t="shared" ref="AC1686" si="5749">(180/PI())*ATAN(-1*(($X$8*Y1683+AA1683+$X$8*Y1686+AA1686)/($X$8*X1683+Z1683+$X$8*X1686+Z1686)))</f>
        <v>-56.89062661869896</v>
      </c>
      <c r="AE1686" s="218">
        <f t="shared" ref="AE1686" si="5750">20*LOG(((($X$8*X1683+Z1683-$X$8*Y1686-Z1686)^2+($X$8*Y1683+AA1683-$X$8*Y1686-AA1686)^2)/(($X$8*X1683+Z1683+$X$8*X1686+Z1686)^2+($X$8*Y1683+AA1683+$X$8*Y1686+AA1686)^2))^0.5)</f>
        <v>-3.7366936453833768</v>
      </c>
      <c r="AF1686" s="9"/>
      <c r="AG1686" s="29"/>
      <c r="AH1686" s="29"/>
      <c r="AI1686" s="29"/>
      <c r="AJ1686" s="29"/>
    </row>
    <row r="1687" spans="2:36" ht="18.649999999999999" customHeight="1">
      <c r="AE1687" s="33"/>
    </row>
    <row r="1688" spans="2:36" ht="18.649999999999999" customHeight="1" thickBot="1">
      <c r="E1688" s="21" t="s">
        <v>0</v>
      </c>
      <c r="J1688" s="21" t="s">
        <v>1</v>
      </c>
      <c r="O1688" s="21" t="s">
        <v>2</v>
      </c>
      <c r="T1688" s="21" t="s">
        <v>3</v>
      </c>
      <c r="Y1688" s="21" t="s">
        <v>4</v>
      </c>
    </row>
    <row r="1689" spans="2:36" ht="18.649999999999999" customHeight="1" thickBot="1">
      <c r="B1689" s="20"/>
      <c r="D1689" s="235" t="s">
        <v>6</v>
      </c>
      <c r="E1689" s="236"/>
      <c r="F1689" s="237" t="s">
        <v>7</v>
      </c>
      <c r="G1689" s="238"/>
      <c r="I1689" s="235" t="s">
        <v>8</v>
      </c>
      <c r="J1689" s="236"/>
      <c r="K1689" s="237" t="s">
        <v>9</v>
      </c>
      <c r="L1689" s="238"/>
      <c r="N1689" s="235" t="s">
        <v>10</v>
      </c>
      <c r="O1689" s="236"/>
      <c r="P1689" s="237" t="s">
        <v>11</v>
      </c>
      <c r="Q1689" s="238"/>
      <c r="S1689" s="235" t="s">
        <v>6</v>
      </c>
      <c r="T1689" s="236"/>
      <c r="U1689" s="237" t="s">
        <v>7</v>
      </c>
      <c r="V1689" s="238"/>
      <c r="X1689" s="235" t="s">
        <v>10</v>
      </c>
      <c r="Y1689" s="236"/>
      <c r="Z1689" s="237" t="s">
        <v>11</v>
      </c>
      <c r="AA1689" s="238"/>
      <c r="AB1689" s="4"/>
      <c r="AC1689" s="212" t="s">
        <v>70</v>
      </c>
      <c r="AE1689" s="213" t="s">
        <v>37</v>
      </c>
      <c r="AF1689" s="9"/>
      <c r="AG1689" s="29"/>
      <c r="AH1689" s="29"/>
      <c r="AI1689" s="29"/>
      <c r="AJ1689" s="29"/>
    </row>
    <row r="1690" spans="2:36" ht="18.649999999999999" customHeight="1" thickTop="1" thickBot="1">
      <c r="B1690" s="40">
        <f t="shared" ref="B1690" si="5751">B1683+$E$5</f>
        <v>1.018999999999987</v>
      </c>
      <c r="D1690" s="24">
        <v>1</v>
      </c>
      <c r="E1690" s="25">
        <v>0</v>
      </c>
      <c r="F1690" s="26">
        <v>0</v>
      </c>
      <c r="G1690" s="27">
        <f t="shared" ref="G1690" si="5752">-1/($E$8*$B1690)</f>
        <v>-6.7400705280980917</v>
      </c>
      <c r="I1690" s="24">
        <v>1</v>
      </c>
      <c r="J1690" s="28">
        <v>0</v>
      </c>
      <c r="K1690" s="26">
        <v>0</v>
      </c>
      <c r="L1690" s="27">
        <v>0</v>
      </c>
      <c r="N1690" s="24">
        <f t="shared" ref="N1690" si="5753">D1690*I1690+F1690*I1693-E1690*J1690-G1690*J1693</f>
        <v>-0.70576765126365948</v>
      </c>
      <c r="O1690" s="28">
        <f t="shared" ref="O1690" si="5754">(D1690*J1690+E1690*I1690+F1690*J1693+G1690*I1693)</f>
        <v>0</v>
      </c>
      <c r="P1690" s="26">
        <f t="shared" ref="P1690" si="5755">D1690*K1690+F1690*K1693-E1690*L1690-G1690*L1693</f>
        <v>0</v>
      </c>
      <c r="Q1690" s="27">
        <f t="shared" ref="Q1690" si="5756">(D1690*L1690+E1690*K1690+F1690*L1693+G1690*K1693)</f>
        <v>-6.7400705280980917</v>
      </c>
      <c r="S1690" s="24">
        <v>1</v>
      </c>
      <c r="T1690" s="25">
        <v>0</v>
      </c>
      <c r="U1690" s="26">
        <v>0</v>
      </c>
      <c r="V1690" s="27">
        <f t="shared" ref="V1690" si="5757">-1/($T$8*$B1690)</f>
        <v>-6.7400705280980917</v>
      </c>
      <c r="X1690" s="24">
        <f t="shared" ref="X1690" si="5758">N1690*S1690+P1690*S1693-O1690*T1690-Q1690*T1693</f>
        <v>-0.70576765126365948</v>
      </c>
      <c r="Y1690" s="28">
        <f t="shared" ref="Y1690" si="5759">(N1690*T1690+O1690*S1690+P1690*T1693+Q1690*S1693)</f>
        <v>0</v>
      </c>
      <c r="Z1690" s="26">
        <f t="shared" ref="Z1690" si="5760">N1690*U1690+P1690*U1693-O1690*V1690-Q1690*V1693</f>
        <v>0</v>
      </c>
      <c r="AA1690" s="27">
        <f t="shared" ref="AA1690" si="5761">(N1690*V1690+O1690*U1690+P1690*V1693+Q1690*U1693)</f>
        <v>-1.9831467821308886</v>
      </c>
      <c r="AB1690" s="8"/>
      <c r="AC1690" s="214">
        <f t="shared" ref="AC1690" si="5762">20*LOG((2*$X$8)/(($X$8*X1690+Z1690+$Z$8*X1693+Z1693)^2+($X$8*Y1690+AA1690+$X$8*Y1693+AA1693)^2)^0.5)</f>
        <v>-2.4261197649279778</v>
      </c>
      <c r="AE1690" s="215">
        <f t="shared" ref="AE1690" si="5763">((X1690^2+Y1690^2)/(X1693^2+Y1693^2))^0.5</f>
        <v>2.7887290173683379</v>
      </c>
      <c r="AF1690" s="9"/>
      <c r="AG1690" s="29"/>
      <c r="AH1690" s="29"/>
      <c r="AI1690" s="29"/>
      <c r="AJ1690" s="29"/>
    </row>
    <row r="1691" spans="2:36" ht="18.649999999999999" customHeight="1" thickBot="1">
      <c r="D1691" s="30"/>
      <c r="G1691" s="31"/>
      <c r="I1691" s="30"/>
      <c r="K1691" s="239" t="s">
        <v>15</v>
      </c>
      <c r="L1691" s="240"/>
      <c r="N1691" s="30"/>
      <c r="P1691" s="239" t="s">
        <v>17</v>
      </c>
      <c r="Q1691" s="240"/>
      <c r="S1691" s="30"/>
      <c r="V1691" s="31"/>
      <c r="X1691" s="30"/>
      <c r="AA1691" s="31"/>
      <c r="AE1691" s="216"/>
      <c r="AF1691" s="9"/>
      <c r="AG1691" s="29"/>
      <c r="AH1691" s="29"/>
      <c r="AI1691" s="29"/>
      <c r="AJ1691" s="29"/>
    </row>
    <row r="1692" spans="2:36" ht="18.649999999999999" customHeight="1" thickBot="1">
      <c r="D1692" s="235" t="s">
        <v>12</v>
      </c>
      <c r="E1692" s="236"/>
      <c r="F1692" s="237" t="s">
        <v>13</v>
      </c>
      <c r="G1692" s="238"/>
      <c r="I1692" s="235" t="s">
        <v>14</v>
      </c>
      <c r="J1692" s="236"/>
      <c r="K1692" s="241"/>
      <c r="L1692" s="242"/>
      <c r="N1692" s="235" t="s">
        <v>16</v>
      </c>
      <c r="O1692" s="236"/>
      <c r="P1692" s="241"/>
      <c r="Q1692" s="242"/>
      <c r="S1692" s="235" t="s">
        <v>12</v>
      </c>
      <c r="T1692" s="236"/>
      <c r="U1692" s="237" t="s">
        <v>13</v>
      </c>
      <c r="V1692" s="238"/>
      <c r="X1692" s="235" t="s">
        <v>16</v>
      </c>
      <c r="Y1692" s="236"/>
      <c r="Z1692" s="237" t="s">
        <v>17</v>
      </c>
      <c r="AA1692" s="238"/>
      <c r="AB1692" s="4"/>
      <c r="AC1692" s="37" t="s">
        <v>71</v>
      </c>
      <c r="AE1692" s="217" t="s">
        <v>72</v>
      </c>
      <c r="AF1692" s="9"/>
      <c r="AG1692" s="29"/>
      <c r="AH1692" s="29"/>
      <c r="AI1692" s="29"/>
      <c r="AJ1692" s="29"/>
    </row>
    <row r="1693" spans="2:36" ht="18.649999999999999" customHeight="1" thickTop="1" thickBot="1">
      <c r="D1693" s="24">
        <v>0</v>
      </c>
      <c r="E1693" s="28">
        <v>0</v>
      </c>
      <c r="F1693" s="26">
        <v>1</v>
      </c>
      <c r="G1693" s="27">
        <v>0</v>
      </c>
      <c r="I1693" s="24">
        <v>0</v>
      </c>
      <c r="J1693" s="28">
        <f t="shared" ref="J1693" si="5764">IF(0=(1-$J$8*$K$8*$B1690^2),0,-1*(1-$J$8*$K$8*$B1690^2)/($B1690*$K$8))</f>
        <v>-0.2530786056544414</v>
      </c>
      <c r="K1693" s="26">
        <v>1</v>
      </c>
      <c r="L1693" s="27">
        <v>0</v>
      </c>
      <c r="N1693" s="24">
        <f t="shared" ref="N1693" si="5765">D1693*I1690+F1693*I1693-E1693*J1690-G1693*J1693</f>
        <v>0</v>
      </c>
      <c r="O1693" s="28">
        <f t="shared" ref="O1693" si="5766">(D1693*J1690+E1693*I1690+F1693*J1693+G1693*I1693)</f>
        <v>-0.2530786056544414</v>
      </c>
      <c r="P1693" s="26">
        <f t="shared" ref="P1693" si="5767">D1693*K1690+F1693*K1693-E1693*L1690-G1693*L1693</f>
        <v>1</v>
      </c>
      <c r="Q1693" s="27">
        <f t="shared" ref="Q1693" si="5768">(D1693*L1690+E1693*K1690+F1693*L1693+G1693*K1693)</f>
        <v>0</v>
      </c>
      <c r="S1693" s="24">
        <v>0</v>
      </c>
      <c r="T1693" s="28">
        <v>0</v>
      </c>
      <c r="U1693" s="26">
        <v>1</v>
      </c>
      <c r="V1693" s="27">
        <v>0</v>
      </c>
      <c r="X1693" s="24">
        <f t="shared" ref="X1693" si="5769">N1693*S1690+P1693*S1693-O1693*T1690-Q1693*T1693</f>
        <v>0</v>
      </c>
      <c r="Y1693" s="28">
        <f t="shared" ref="Y1693" si="5770">(N1693*T1690+O1693*S1690+P1693*T1693+Q1693*S1693)</f>
        <v>-0.2530786056544414</v>
      </c>
      <c r="Z1693" s="26">
        <f t="shared" ref="Z1693" si="5771">N1693*U1690+P1693*U1693-O1693*V1690-Q1693*V1693</f>
        <v>-0.70576765126365948</v>
      </c>
      <c r="AA1693" s="27">
        <f t="shared" ref="AA1693" si="5772">(N1693*V1690+O1693*U1690+P1693*V1693+Q1693*U1693)</f>
        <v>0</v>
      </c>
      <c r="AB1693" s="8"/>
      <c r="AC1693" s="39">
        <f t="shared" ref="AC1693" si="5773">(180/PI())*ATAN(-1*(($X$8*Y1690+AA1690+$X$8*Y1693+AA1693)/($X$8*X1690+Z1690+$X$8*X1693+Z1693)))</f>
        <v>-57.739332574749056</v>
      </c>
      <c r="AE1693" s="218">
        <f t="shared" ref="AE1693" si="5774">20*LOG(((($X$8*X1690+Z1690-$X$8*Y1693-Z1693)^2+($X$8*Y1690+AA1690-$X$8*Y1693-AA1693)^2)/(($X$8*X1690+Z1690+$X$8*X1693+Z1693)^2+($X$8*Y1690+AA1690+$X$8*Y1693+AA1693)^2))^0.5)</f>
        <v>-3.5935029379852592</v>
      </c>
      <c r="AF1693" s="9"/>
      <c r="AG1693" s="29"/>
      <c r="AH1693" s="29"/>
      <c r="AI1693" s="29"/>
      <c r="AJ1693" s="29"/>
    </row>
    <row r="1694" spans="2:36" ht="18.649999999999999" customHeight="1">
      <c r="AE1694" s="33"/>
    </row>
    <row r="1695" spans="2:36" ht="18.649999999999999" customHeight="1" thickBot="1">
      <c r="E1695" s="21" t="s">
        <v>0</v>
      </c>
      <c r="J1695" s="21" t="s">
        <v>1</v>
      </c>
      <c r="O1695" s="21" t="s">
        <v>2</v>
      </c>
      <c r="T1695" s="21" t="s">
        <v>3</v>
      </c>
      <c r="Y1695" s="21" t="s">
        <v>4</v>
      </c>
    </row>
    <row r="1696" spans="2:36" ht="18.649999999999999" customHeight="1" thickBot="1">
      <c r="B1696" s="20"/>
      <c r="D1696" s="235" t="s">
        <v>6</v>
      </c>
      <c r="E1696" s="236"/>
      <c r="F1696" s="237" t="s">
        <v>7</v>
      </c>
      <c r="G1696" s="238"/>
      <c r="I1696" s="235" t="s">
        <v>8</v>
      </c>
      <c r="J1696" s="236"/>
      <c r="K1696" s="237" t="s">
        <v>9</v>
      </c>
      <c r="L1696" s="238"/>
      <c r="N1696" s="235" t="s">
        <v>10</v>
      </c>
      <c r="O1696" s="236"/>
      <c r="P1696" s="237" t="s">
        <v>11</v>
      </c>
      <c r="Q1696" s="238"/>
      <c r="S1696" s="235" t="s">
        <v>6</v>
      </c>
      <c r="T1696" s="236"/>
      <c r="U1696" s="237" t="s">
        <v>7</v>
      </c>
      <c r="V1696" s="238"/>
      <c r="X1696" s="235" t="s">
        <v>10</v>
      </c>
      <c r="Y1696" s="236"/>
      <c r="Z1696" s="237" t="s">
        <v>11</v>
      </c>
      <c r="AA1696" s="238"/>
      <c r="AB1696" s="4"/>
      <c r="AC1696" s="212" t="s">
        <v>70</v>
      </c>
      <c r="AE1696" s="213" t="s">
        <v>37</v>
      </c>
      <c r="AF1696" s="9"/>
      <c r="AG1696" s="29"/>
      <c r="AH1696" s="29"/>
      <c r="AI1696" s="29"/>
      <c r="AJ1696" s="29"/>
    </row>
    <row r="1697" spans="2:36" ht="18.649999999999999" customHeight="1" thickTop="1" thickBot="1">
      <c r="B1697" s="40">
        <f t="shared" ref="B1697" si="5775">B1690+$E$5</f>
        <v>1.019499999999987</v>
      </c>
      <c r="D1697" s="24">
        <v>1</v>
      </c>
      <c r="E1697" s="25">
        <v>0</v>
      </c>
      <c r="F1697" s="26">
        <v>0</v>
      </c>
      <c r="G1697" s="27">
        <f t="shared" ref="G1697" si="5776">-1/($E$8*$B1697)</f>
        <v>-6.7367649515762196</v>
      </c>
      <c r="I1697" s="24">
        <v>1</v>
      </c>
      <c r="J1697" s="28">
        <v>0</v>
      </c>
      <c r="K1697" s="26">
        <v>0</v>
      </c>
      <c r="L1697" s="27">
        <v>0</v>
      </c>
      <c r="N1697" s="24">
        <f t="shared" ref="N1697" si="5777">D1697*I1697+F1697*I1700-E1697*J1697-G1697*J1700</f>
        <v>-0.69826904743195151</v>
      </c>
      <c r="O1697" s="28">
        <f t="shared" ref="O1697" si="5778">(D1697*J1697+E1697*I1697+F1697*J1700+G1697*I1700)</f>
        <v>0</v>
      </c>
      <c r="P1697" s="26">
        <f t="shared" ref="P1697" si="5779">D1697*K1697+F1697*K1700-E1697*L1697-G1697*L1700</f>
        <v>0</v>
      </c>
      <c r="Q1697" s="27">
        <f t="shared" ref="Q1697" si="5780">(D1697*L1697+E1697*K1697+F1697*L1700+G1697*K1700)</f>
        <v>-6.7367649515762196</v>
      </c>
      <c r="S1697" s="24">
        <v>1</v>
      </c>
      <c r="T1697" s="25">
        <v>0</v>
      </c>
      <c r="U1697" s="26">
        <v>0</v>
      </c>
      <c r="V1697" s="27">
        <f t="shared" ref="V1697" si="5781">-1/($T$8*$B1697)</f>
        <v>-6.7367649515762196</v>
      </c>
      <c r="X1697" s="24">
        <f t="shared" ref="X1697" si="5782">N1697*S1697+P1697*S1700-O1697*T1697-Q1697*T1700</f>
        <v>-0.69826904743195151</v>
      </c>
      <c r="Y1697" s="28">
        <f t="shared" ref="Y1697" si="5783">(N1697*T1697+O1697*S1697+P1697*T1700+Q1697*S1700)</f>
        <v>0</v>
      </c>
      <c r="Z1697" s="26">
        <f t="shared" ref="Z1697" si="5784">N1697*U1697+P1697*U1700-O1697*V1697-Q1697*V1700</f>
        <v>0</v>
      </c>
      <c r="AA1697" s="27">
        <f t="shared" ref="AA1697" si="5785">(N1697*V1697+O1697*U1697+P1697*V1700+Q1697*U1700)</f>
        <v>-2.0326905060661362</v>
      </c>
      <c r="AB1697" s="8"/>
      <c r="AC1697" s="214">
        <f t="shared" ref="AC1697" si="5786">20*LOG((2*$X$8)/(($X$8*X1697+Z1697+$Z$8*X1700+Z1700)^2+($X$8*Y1697+AA1697+$X$8*Y1700+AA1700)^2)^0.5)</f>
        <v>-2.5349182513908532</v>
      </c>
      <c r="AE1697" s="215">
        <f t="shared" ref="AE1697" si="5787">((X1697^2+Y1697^2)/(X1700^2+Y1700^2))^0.5</f>
        <v>2.7699229710530147</v>
      </c>
      <c r="AF1697" s="9"/>
      <c r="AG1697" s="29"/>
      <c r="AH1697" s="29"/>
      <c r="AI1697" s="29"/>
      <c r="AJ1697" s="29"/>
    </row>
    <row r="1698" spans="2:36" ht="18.649999999999999" customHeight="1" thickBot="1">
      <c r="D1698" s="30"/>
      <c r="G1698" s="31"/>
      <c r="I1698" s="30"/>
      <c r="K1698" s="239" t="s">
        <v>15</v>
      </c>
      <c r="L1698" s="240"/>
      <c r="N1698" s="30"/>
      <c r="P1698" s="239" t="s">
        <v>17</v>
      </c>
      <c r="Q1698" s="240"/>
      <c r="S1698" s="30"/>
      <c r="V1698" s="31"/>
      <c r="X1698" s="30"/>
      <c r="AA1698" s="31"/>
      <c r="AE1698" s="216"/>
      <c r="AF1698" s="9"/>
      <c r="AG1698" s="29"/>
      <c r="AH1698" s="29"/>
      <c r="AI1698" s="29"/>
      <c r="AJ1698" s="29"/>
    </row>
    <row r="1699" spans="2:36" ht="18.649999999999999" customHeight="1" thickBot="1">
      <c r="D1699" s="235" t="s">
        <v>12</v>
      </c>
      <c r="E1699" s="236"/>
      <c r="F1699" s="237" t="s">
        <v>13</v>
      </c>
      <c r="G1699" s="238"/>
      <c r="I1699" s="235" t="s">
        <v>14</v>
      </c>
      <c r="J1699" s="236"/>
      <c r="K1699" s="241"/>
      <c r="L1699" s="242"/>
      <c r="N1699" s="235" t="s">
        <v>16</v>
      </c>
      <c r="O1699" s="236"/>
      <c r="P1699" s="241"/>
      <c r="Q1699" s="242"/>
      <c r="S1699" s="235" t="s">
        <v>12</v>
      </c>
      <c r="T1699" s="236"/>
      <c r="U1699" s="237" t="s">
        <v>13</v>
      </c>
      <c r="V1699" s="238"/>
      <c r="X1699" s="235" t="s">
        <v>16</v>
      </c>
      <c r="Y1699" s="236"/>
      <c r="Z1699" s="237" t="s">
        <v>17</v>
      </c>
      <c r="AA1699" s="238"/>
      <c r="AB1699" s="4"/>
      <c r="AC1699" s="37" t="s">
        <v>71</v>
      </c>
      <c r="AE1699" s="217" t="s">
        <v>72</v>
      </c>
      <c r="AF1699" s="9"/>
      <c r="AG1699" s="29"/>
      <c r="AH1699" s="29"/>
      <c r="AI1699" s="29"/>
      <c r="AJ1699" s="29"/>
    </row>
    <row r="1700" spans="2:36" ht="18.649999999999999" customHeight="1" thickTop="1" thickBot="1">
      <c r="D1700" s="24">
        <v>0</v>
      </c>
      <c r="E1700" s="28">
        <v>0</v>
      </c>
      <c r="F1700" s="26">
        <v>1</v>
      </c>
      <c r="G1700" s="27">
        <v>0</v>
      </c>
      <c r="I1700" s="24">
        <v>0</v>
      </c>
      <c r="J1700" s="28">
        <f t="shared" ref="J1700" si="5788">IF(0=(1-$J$8*$K$8*$B1697^2),0,-1*(1-$J$8*$K$8*$B1697^2)/($B1697*$K$8))</f>
        <v>-0.2520896987855577</v>
      </c>
      <c r="K1700" s="26">
        <v>1</v>
      </c>
      <c r="L1700" s="27">
        <v>0</v>
      </c>
      <c r="N1700" s="24">
        <f t="shared" ref="N1700" si="5789">D1700*I1697+F1700*I1700-E1700*J1697-G1700*J1700</f>
        <v>0</v>
      </c>
      <c r="O1700" s="28">
        <f t="shared" ref="O1700" si="5790">(D1700*J1697+E1700*I1697+F1700*J1700+G1700*I1700)</f>
        <v>-0.2520896987855577</v>
      </c>
      <c r="P1700" s="26">
        <f t="shared" ref="P1700" si="5791">D1700*K1697+F1700*K1700-E1700*L1697-G1700*L1700</f>
        <v>1</v>
      </c>
      <c r="Q1700" s="27">
        <f t="shared" ref="Q1700" si="5792">(D1700*L1697+E1700*K1697+F1700*L1700+G1700*K1700)</f>
        <v>0</v>
      </c>
      <c r="S1700" s="24">
        <v>0</v>
      </c>
      <c r="T1700" s="28">
        <v>0</v>
      </c>
      <c r="U1700" s="26">
        <v>1</v>
      </c>
      <c r="V1700" s="27">
        <v>0</v>
      </c>
      <c r="X1700" s="24">
        <f t="shared" ref="X1700" si="5793">N1700*S1697+P1700*S1700-O1700*T1697-Q1700*T1700</f>
        <v>0</v>
      </c>
      <c r="Y1700" s="28">
        <f t="shared" ref="Y1700" si="5794">(N1700*T1697+O1700*S1697+P1700*T1700+Q1700*S1700)</f>
        <v>-0.2520896987855577</v>
      </c>
      <c r="Z1700" s="26">
        <f t="shared" ref="Z1700" si="5795">N1700*U1697+P1700*U1700-O1700*V1697-Q1700*V1700</f>
        <v>-0.69826904743195151</v>
      </c>
      <c r="AA1700" s="27">
        <f t="shared" ref="AA1700" si="5796">(N1700*V1697+O1700*U1697+P1700*V1700+Q1700*U1700)</f>
        <v>0</v>
      </c>
      <c r="AB1700" s="8"/>
      <c r="AC1700" s="39">
        <f t="shared" ref="AC1700" si="5797">(180/PI())*ATAN(-1*(($X$8*Y1697+AA1697+$X$8*Y1700+AA1700)/($X$8*X1697+Z1697+$X$8*X1700+Z1700)))</f>
        <v>-58.565257948083321</v>
      </c>
      <c r="AE1700" s="218">
        <f t="shared" ref="AE1700" si="5798">20*LOG(((($X$8*X1697+Z1697-$X$8*Y1700-Z1700)^2+($X$8*Y1697+AA1697-$X$8*Y1700-AA1700)^2)/(($X$8*X1697+Z1697+$X$8*X1700+Z1700)^2+($X$8*Y1697+AA1697+$X$8*Y1700+AA1700)^2))^0.5)</f>
        <v>-3.4579992294090971</v>
      </c>
      <c r="AF1700" s="9"/>
      <c r="AG1700" s="29"/>
      <c r="AH1700" s="29"/>
      <c r="AI1700" s="29"/>
      <c r="AJ1700" s="29"/>
    </row>
    <row r="1701" spans="2:36" ht="18.649999999999999" customHeight="1">
      <c r="AE1701" s="33"/>
    </row>
    <row r="1702" spans="2:36" ht="18.649999999999999" customHeight="1" thickBot="1">
      <c r="E1702" s="21" t="s">
        <v>0</v>
      </c>
      <c r="J1702" s="21" t="s">
        <v>1</v>
      </c>
      <c r="O1702" s="21" t="s">
        <v>2</v>
      </c>
      <c r="T1702" s="21" t="s">
        <v>3</v>
      </c>
      <c r="Y1702" s="21" t="s">
        <v>4</v>
      </c>
    </row>
    <row r="1703" spans="2:36" ht="18.649999999999999" customHeight="1" thickBot="1">
      <c r="B1703" s="20"/>
      <c r="D1703" s="235" t="s">
        <v>6</v>
      </c>
      <c r="E1703" s="236"/>
      <c r="F1703" s="237" t="s">
        <v>7</v>
      </c>
      <c r="G1703" s="238"/>
      <c r="I1703" s="235" t="s">
        <v>8</v>
      </c>
      <c r="J1703" s="236"/>
      <c r="K1703" s="237" t="s">
        <v>9</v>
      </c>
      <c r="L1703" s="238"/>
      <c r="N1703" s="235" t="s">
        <v>10</v>
      </c>
      <c r="O1703" s="236"/>
      <c r="P1703" s="237" t="s">
        <v>11</v>
      </c>
      <c r="Q1703" s="238"/>
      <c r="S1703" s="235" t="s">
        <v>6</v>
      </c>
      <c r="T1703" s="236"/>
      <c r="U1703" s="237" t="s">
        <v>7</v>
      </c>
      <c r="V1703" s="238"/>
      <c r="X1703" s="235" t="s">
        <v>10</v>
      </c>
      <c r="Y1703" s="236"/>
      <c r="Z1703" s="237" t="s">
        <v>11</v>
      </c>
      <c r="AA1703" s="238"/>
      <c r="AB1703" s="4"/>
      <c r="AC1703" s="212" t="s">
        <v>70</v>
      </c>
      <c r="AE1703" s="213" t="s">
        <v>37</v>
      </c>
      <c r="AF1703" s="9"/>
      <c r="AG1703" s="29"/>
      <c r="AH1703" s="29"/>
      <c r="AI1703" s="29"/>
      <c r="AJ1703" s="29"/>
    </row>
    <row r="1704" spans="2:36" ht="18.649999999999999" customHeight="1" thickTop="1" thickBot="1">
      <c r="B1704" s="40">
        <f t="shared" ref="B1704" si="5799">B1697+$E$5</f>
        <v>1.0199999999999869</v>
      </c>
      <c r="D1704" s="24">
        <v>1</v>
      </c>
      <c r="E1704" s="25">
        <v>0</v>
      </c>
      <c r="F1704" s="26">
        <v>0</v>
      </c>
      <c r="G1704" s="27">
        <f t="shared" ref="G1704" si="5800">-1/($E$8*$B1704)</f>
        <v>-6.7334626158156432</v>
      </c>
      <c r="I1704" s="24">
        <v>1</v>
      </c>
      <c r="J1704" s="28">
        <v>0</v>
      </c>
      <c r="K1704" s="26">
        <v>0</v>
      </c>
      <c r="L1704" s="27">
        <v>0</v>
      </c>
      <c r="N1704" s="24">
        <f t="shared" ref="N1704" si="5801">D1704*I1704+F1704*I1707-E1704*J1704-G1704*J1707</f>
        <v>-0.69078146825581221</v>
      </c>
      <c r="O1704" s="28">
        <f t="shared" ref="O1704" si="5802">(D1704*J1704+E1704*I1704+F1704*J1707+G1704*I1707)</f>
        <v>0</v>
      </c>
      <c r="P1704" s="26">
        <f t="shared" ref="P1704" si="5803">D1704*K1704+F1704*K1707-E1704*L1704-G1704*L1707</f>
        <v>0</v>
      </c>
      <c r="Q1704" s="27">
        <f t="shared" ref="Q1704" si="5804">(D1704*L1704+E1704*K1704+F1704*L1707+G1704*K1707)</f>
        <v>-6.7334626158156432</v>
      </c>
      <c r="S1704" s="24">
        <v>1</v>
      </c>
      <c r="T1704" s="25">
        <v>0</v>
      </c>
      <c r="U1704" s="26">
        <v>0</v>
      </c>
      <c r="V1704" s="27">
        <f t="shared" ref="V1704" si="5805">-1/($T$8*$B1704)</f>
        <v>-6.7334626158156432</v>
      </c>
      <c r="X1704" s="24">
        <f t="shared" ref="X1704" si="5806">N1704*S1704+P1704*S1707-O1704*T1704-Q1704*T1707</f>
        <v>-0.69078146825581221</v>
      </c>
      <c r="Y1704" s="28">
        <f t="shared" ref="Y1704" si="5807">(N1704*T1704+O1704*S1704+P1704*T1707+Q1704*S1707)</f>
        <v>0</v>
      </c>
      <c r="Z1704" s="26">
        <f t="shared" ref="Z1704" si="5808">N1704*U1704+P1704*U1707-O1704*V1704-Q1704*V1707</f>
        <v>0</v>
      </c>
      <c r="AA1704" s="27">
        <f t="shared" ref="AA1704" si="5809">(N1704*V1704+O1704*U1704+P1704*V1707+Q1704*U1707)</f>
        <v>-2.0821114236168912</v>
      </c>
      <c r="AB1704" s="8"/>
      <c r="AC1704" s="214">
        <f t="shared" ref="AC1704" si="5810">20*LOG((2*$X$8)/(($X$8*X1704+Z1704+$Z$8*X1707+Z1707)^2+($X$8*Y1704+AA1704+$X$8*Y1707+AA1707)^2)^0.5)</f>
        <v>-2.6438082664336098</v>
      </c>
      <c r="AE1704" s="215">
        <f t="shared" ref="AE1704" si="5811">((X1704^2+Y1704^2)/(X1707^2+Y1707^2))^0.5</f>
        <v>2.7510067264914042</v>
      </c>
      <c r="AF1704" s="9"/>
      <c r="AG1704" s="29"/>
      <c r="AH1704" s="29"/>
      <c r="AI1704" s="29"/>
      <c r="AJ1704" s="29"/>
    </row>
    <row r="1705" spans="2:36" ht="18.649999999999999" customHeight="1" thickBot="1">
      <c r="D1705" s="30"/>
      <c r="G1705" s="31"/>
      <c r="I1705" s="30"/>
      <c r="K1705" s="239" t="s">
        <v>15</v>
      </c>
      <c r="L1705" s="240"/>
      <c r="N1705" s="30"/>
      <c r="P1705" s="239" t="s">
        <v>17</v>
      </c>
      <c r="Q1705" s="240"/>
      <c r="S1705" s="30"/>
      <c r="V1705" s="31"/>
      <c r="X1705" s="30"/>
      <c r="AA1705" s="31"/>
      <c r="AE1705" s="216"/>
      <c r="AF1705" s="9"/>
      <c r="AG1705" s="29"/>
      <c r="AH1705" s="29"/>
      <c r="AI1705" s="29"/>
      <c r="AJ1705" s="29"/>
    </row>
    <row r="1706" spans="2:36" ht="18.649999999999999" customHeight="1" thickBot="1">
      <c r="D1706" s="235" t="s">
        <v>12</v>
      </c>
      <c r="E1706" s="236"/>
      <c r="F1706" s="237" t="s">
        <v>13</v>
      </c>
      <c r="G1706" s="238"/>
      <c r="I1706" s="235" t="s">
        <v>14</v>
      </c>
      <c r="J1706" s="236"/>
      <c r="K1706" s="241"/>
      <c r="L1706" s="242"/>
      <c r="N1706" s="235" t="s">
        <v>16</v>
      </c>
      <c r="O1706" s="236"/>
      <c r="P1706" s="241"/>
      <c r="Q1706" s="242"/>
      <c r="S1706" s="235" t="s">
        <v>12</v>
      </c>
      <c r="T1706" s="236"/>
      <c r="U1706" s="237" t="s">
        <v>13</v>
      </c>
      <c r="V1706" s="238"/>
      <c r="X1706" s="235" t="s">
        <v>16</v>
      </c>
      <c r="Y1706" s="236"/>
      <c r="Z1706" s="237" t="s">
        <v>17</v>
      </c>
      <c r="AA1706" s="238"/>
      <c r="AB1706" s="4"/>
      <c r="AC1706" s="37" t="s">
        <v>71</v>
      </c>
      <c r="AE1706" s="217" t="s">
        <v>72</v>
      </c>
      <c r="AF1706" s="9"/>
      <c r="AG1706" s="29"/>
      <c r="AH1706" s="29"/>
      <c r="AI1706" s="29"/>
      <c r="AJ1706" s="29"/>
    </row>
    <row r="1707" spans="2:36" ht="18.649999999999999" customHeight="1" thickTop="1" thickBot="1">
      <c r="D1707" s="24">
        <v>0</v>
      </c>
      <c r="E1707" s="28">
        <v>0</v>
      </c>
      <c r="F1707" s="26">
        <v>1</v>
      </c>
      <c r="G1707" s="27">
        <v>0</v>
      </c>
      <c r="I1707" s="24">
        <v>0</v>
      </c>
      <c r="J1707" s="28">
        <f t="shared" ref="J1707" si="5812">IF(0=(1-$J$8*$K$8*$B1704^2),0,-1*(1-$J$8*$K$8*$B1704^2)/($B1704*$K$8))</f>
        <v>-0.25110133741360396</v>
      </c>
      <c r="K1707" s="26">
        <v>1</v>
      </c>
      <c r="L1707" s="27">
        <v>0</v>
      </c>
      <c r="N1707" s="24">
        <f t="shared" ref="N1707" si="5813">D1707*I1704+F1707*I1707-E1707*J1704-G1707*J1707</f>
        <v>0</v>
      </c>
      <c r="O1707" s="28">
        <f t="shared" ref="O1707" si="5814">(D1707*J1704+E1707*I1704+F1707*J1707+G1707*I1707)</f>
        <v>-0.25110133741360396</v>
      </c>
      <c r="P1707" s="26">
        <f t="shared" ref="P1707" si="5815">D1707*K1704+F1707*K1707-E1707*L1704-G1707*L1707</f>
        <v>1</v>
      </c>
      <c r="Q1707" s="27">
        <f t="shared" ref="Q1707" si="5816">(D1707*L1704+E1707*K1704+F1707*L1707+G1707*K1707)</f>
        <v>0</v>
      </c>
      <c r="S1707" s="24">
        <v>0</v>
      </c>
      <c r="T1707" s="28">
        <v>0</v>
      </c>
      <c r="U1707" s="26">
        <v>1</v>
      </c>
      <c r="V1707" s="27">
        <v>0</v>
      </c>
      <c r="X1707" s="24">
        <f t="shared" ref="X1707" si="5817">N1707*S1704+P1707*S1707-O1707*T1704-Q1707*T1707</f>
        <v>0</v>
      </c>
      <c r="Y1707" s="28">
        <f t="shared" ref="Y1707" si="5818">(N1707*T1704+O1707*S1704+P1707*T1707+Q1707*S1707)</f>
        <v>-0.25110133741360396</v>
      </c>
      <c r="Z1707" s="26">
        <f t="shared" ref="Z1707" si="5819">N1707*U1704+P1707*U1707-O1707*V1704-Q1707*V1707</f>
        <v>-0.69078146825581221</v>
      </c>
      <c r="AA1707" s="27">
        <f t="shared" ref="AA1707" si="5820">(N1707*V1704+O1707*U1704+P1707*V1707+Q1707*U1707)</f>
        <v>0</v>
      </c>
      <c r="AB1707" s="8"/>
      <c r="AC1707" s="39">
        <f t="shared" ref="AC1707" si="5821">(180/PI())*ATAN(-1*(($X$8*Y1704+AA1704+$X$8*Y1707+AA1707)/($X$8*X1704+Z1704+$X$8*X1707+Z1707)))</f>
        <v>-59.368994586678056</v>
      </c>
      <c r="AE1707" s="218">
        <f t="shared" ref="AE1707" si="5822">20*LOG(((($X$8*X1704+Z1704-$X$8*Y1707-Z1707)^2+($X$8*Y1704+AA1704-$X$8*Y1707-AA1707)^2)/(($X$8*X1704+Z1704+$X$8*X1707+Z1707)^2+($X$8*Y1704+AA1704+$X$8*Y1707+AA1707)^2))^0.5)</f>
        <v>-3.3296747883313671</v>
      </c>
      <c r="AF1707" s="9"/>
      <c r="AG1707" s="29"/>
      <c r="AH1707" s="29"/>
      <c r="AI1707" s="29"/>
      <c r="AJ1707" s="29"/>
    </row>
    <row r="1708" spans="2:36" ht="18.649999999999999" customHeight="1">
      <c r="AE1708" s="33"/>
    </row>
    <row r="1709" spans="2:36" ht="18.649999999999999" customHeight="1" thickBot="1">
      <c r="E1709" s="21" t="s">
        <v>0</v>
      </c>
      <c r="J1709" s="21" t="s">
        <v>1</v>
      </c>
      <c r="O1709" s="21" t="s">
        <v>2</v>
      </c>
      <c r="T1709" s="21" t="s">
        <v>3</v>
      </c>
      <c r="Y1709" s="21" t="s">
        <v>4</v>
      </c>
    </row>
    <row r="1710" spans="2:36" ht="18.649999999999999" customHeight="1" thickBot="1">
      <c r="B1710" s="20"/>
      <c r="D1710" s="235" t="s">
        <v>6</v>
      </c>
      <c r="E1710" s="236"/>
      <c r="F1710" s="237" t="s">
        <v>7</v>
      </c>
      <c r="G1710" s="238"/>
      <c r="I1710" s="235" t="s">
        <v>8</v>
      </c>
      <c r="J1710" s="236"/>
      <c r="K1710" s="237" t="s">
        <v>9</v>
      </c>
      <c r="L1710" s="238"/>
      <c r="N1710" s="235" t="s">
        <v>10</v>
      </c>
      <c r="O1710" s="236"/>
      <c r="P1710" s="237" t="s">
        <v>11</v>
      </c>
      <c r="Q1710" s="238"/>
      <c r="S1710" s="235" t="s">
        <v>6</v>
      </c>
      <c r="T1710" s="236"/>
      <c r="U1710" s="237" t="s">
        <v>7</v>
      </c>
      <c r="V1710" s="238"/>
      <c r="X1710" s="235" t="s">
        <v>10</v>
      </c>
      <c r="Y1710" s="236"/>
      <c r="Z1710" s="237" t="s">
        <v>11</v>
      </c>
      <c r="AA1710" s="238"/>
      <c r="AB1710" s="4"/>
      <c r="AC1710" s="212" t="s">
        <v>70</v>
      </c>
      <c r="AE1710" s="213" t="s">
        <v>37</v>
      </c>
      <c r="AF1710" s="9"/>
      <c r="AG1710" s="29"/>
      <c r="AH1710" s="29"/>
      <c r="AI1710" s="29"/>
      <c r="AJ1710" s="29"/>
    </row>
    <row r="1711" spans="2:36" ht="18.649999999999999" customHeight="1" thickTop="1" thickBot="1">
      <c r="B1711" s="40">
        <f t="shared" ref="B1711" si="5823">B1704+$E$5</f>
        <v>1.0204999999999869</v>
      </c>
      <c r="D1711" s="24">
        <v>1</v>
      </c>
      <c r="E1711" s="25">
        <v>0</v>
      </c>
      <c r="F1711" s="26">
        <v>0</v>
      </c>
      <c r="G1711" s="27">
        <f t="shared" ref="G1711" si="5824">-1/($E$8*$B1711)</f>
        <v>-6.7301635160528717</v>
      </c>
      <c r="I1711" s="24">
        <v>1</v>
      </c>
      <c r="J1711" s="28">
        <v>0</v>
      </c>
      <c r="K1711" s="26">
        <v>0</v>
      </c>
      <c r="L1711" s="27">
        <v>0</v>
      </c>
      <c r="N1711" s="24">
        <f t="shared" ref="N1711" si="5825">D1711*I1711+F1711*I1714-E1711*J1711-G1711*J1714</f>
        <v>-0.68330489213415824</v>
      </c>
      <c r="O1711" s="28">
        <f t="shared" ref="O1711" si="5826">(D1711*J1711+E1711*I1711+F1711*J1714+G1711*I1714)</f>
        <v>0</v>
      </c>
      <c r="P1711" s="26">
        <f t="shared" ref="P1711" si="5827">D1711*K1711+F1711*K1714-E1711*L1711-G1711*L1714</f>
        <v>0</v>
      </c>
      <c r="Q1711" s="27">
        <f t="shared" ref="Q1711" si="5828">(D1711*L1711+E1711*K1711+F1711*L1714+G1711*K1714)</f>
        <v>-6.7301635160528717</v>
      </c>
      <c r="S1711" s="24">
        <v>1</v>
      </c>
      <c r="T1711" s="25">
        <v>0</v>
      </c>
      <c r="U1711" s="26">
        <v>0</v>
      </c>
      <c r="V1711" s="27">
        <f t="shared" ref="V1711" si="5829">-1/($T$8*$B1711)</f>
        <v>-6.7301635160528717</v>
      </c>
      <c r="X1711" s="24">
        <f t="shared" ref="X1711" si="5830">N1711*S1711+P1711*S1714-O1711*T1711-Q1711*T1714</f>
        <v>-0.68330489213415824</v>
      </c>
      <c r="Y1711" s="28">
        <f t="shared" ref="Y1711" si="5831">(N1711*T1711+O1711*S1711+P1711*T1714+Q1711*S1714)</f>
        <v>0</v>
      </c>
      <c r="Z1711" s="26">
        <f t="shared" ref="Z1711" si="5832">N1711*U1711+P1711*U1714-O1711*V1711-Q1711*V1714</f>
        <v>0</v>
      </c>
      <c r="AA1711" s="27">
        <f t="shared" ref="AA1711" si="5833">(N1711*V1711+O1711*U1711+P1711*V1714+Q1711*U1714)</f>
        <v>-2.1314098606711172</v>
      </c>
      <c r="AB1711" s="8"/>
      <c r="AC1711" s="214">
        <f t="shared" ref="AC1711" si="5834">20*LOG((2*$X$8)/(($X$8*X1711+Z1711+$Z$8*X1714+Z1714)^2+($X$8*Y1711+AA1711+$X$8*Y1714+AA1714)^2)^0.5)</f>
        <v>-2.7526964636742264</v>
      </c>
      <c r="AE1711" s="215">
        <f t="shared" ref="AE1711" si="5835">((X1711^2+Y1711^2)/(X1714^2+Y1714^2))^0.5</f>
        <v>2.731979023450279</v>
      </c>
      <c r="AF1711" s="9"/>
      <c r="AG1711" s="29"/>
      <c r="AH1711" s="29"/>
      <c r="AI1711" s="29"/>
      <c r="AJ1711" s="29"/>
    </row>
    <row r="1712" spans="2:36" ht="18.649999999999999" customHeight="1" thickBot="1">
      <c r="D1712" s="30"/>
      <c r="G1712" s="31"/>
      <c r="I1712" s="30"/>
      <c r="K1712" s="239" t="s">
        <v>15</v>
      </c>
      <c r="L1712" s="240"/>
      <c r="N1712" s="30"/>
      <c r="P1712" s="239" t="s">
        <v>17</v>
      </c>
      <c r="Q1712" s="240"/>
      <c r="S1712" s="30"/>
      <c r="V1712" s="31"/>
      <c r="X1712" s="30"/>
      <c r="AA1712" s="31"/>
      <c r="AE1712" s="216"/>
      <c r="AF1712" s="9"/>
      <c r="AG1712" s="29"/>
      <c r="AH1712" s="29"/>
      <c r="AI1712" s="29"/>
      <c r="AJ1712" s="29"/>
    </row>
    <row r="1713" spans="2:36" ht="18.649999999999999" customHeight="1" thickBot="1">
      <c r="D1713" s="235" t="s">
        <v>12</v>
      </c>
      <c r="E1713" s="236"/>
      <c r="F1713" s="237" t="s">
        <v>13</v>
      </c>
      <c r="G1713" s="238"/>
      <c r="I1713" s="235" t="s">
        <v>14</v>
      </c>
      <c r="J1713" s="236"/>
      <c r="K1713" s="241"/>
      <c r="L1713" s="242"/>
      <c r="N1713" s="235" t="s">
        <v>16</v>
      </c>
      <c r="O1713" s="236"/>
      <c r="P1713" s="241"/>
      <c r="Q1713" s="242"/>
      <c r="S1713" s="235" t="s">
        <v>12</v>
      </c>
      <c r="T1713" s="236"/>
      <c r="U1713" s="237" t="s">
        <v>13</v>
      </c>
      <c r="V1713" s="238"/>
      <c r="X1713" s="235" t="s">
        <v>16</v>
      </c>
      <c r="Y1713" s="236"/>
      <c r="Z1713" s="237" t="s">
        <v>17</v>
      </c>
      <c r="AA1713" s="238"/>
      <c r="AB1713" s="4"/>
      <c r="AC1713" s="37" t="s">
        <v>71</v>
      </c>
      <c r="AE1713" s="217" t="s">
        <v>72</v>
      </c>
      <c r="AF1713" s="9"/>
      <c r="AG1713" s="29"/>
      <c r="AH1713" s="29"/>
      <c r="AI1713" s="29"/>
      <c r="AJ1713" s="29"/>
    </row>
    <row r="1714" spans="2:36" ht="18.649999999999999" customHeight="1" thickTop="1" thickBot="1">
      <c r="D1714" s="24">
        <v>0</v>
      </c>
      <c r="E1714" s="28">
        <v>0</v>
      </c>
      <c r="F1714" s="26">
        <v>1</v>
      </c>
      <c r="G1714" s="27">
        <v>0</v>
      </c>
      <c r="I1714" s="24">
        <v>0</v>
      </c>
      <c r="J1714" s="28">
        <f t="shared" ref="J1714" si="5836">IF(0=(1-$J$8*$K$8*$B1711^2),0,-1*(1-$J$8*$K$8*$B1711^2)/($B1711*$K$8))</f>
        <v>-0.25011352073677229</v>
      </c>
      <c r="K1714" s="26">
        <v>1</v>
      </c>
      <c r="L1714" s="27">
        <v>0</v>
      </c>
      <c r="N1714" s="24">
        <f t="shared" ref="N1714" si="5837">D1714*I1711+F1714*I1714-E1714*J1711-G1714*J1714</f>
        <v>0</v>
      </c>
      <c r="O1714" s="28">
        <f t="shared" ref="O1714" si="5838">(D1714*J1711+E1714*I1711+F1714*J1714+G1714*I1714)</f>
        <v>-0.25011352073677229</v>
      </c>
      <c r="P1714" s="26">
        <f t="shared" ref="P1714" si="5839">D1714*K1711+F1714*K1714-E1714*L1711-G1714*L1714</f>
        <v>1</v>
      </c>
      <c r="Q1714" s="27">
        <f t="shared" ref="Q1714" si="5840">(D1714*L1711+E1714*K1711+F1714*L1714+G1714*K1714)</f>
        <v>0</v>
      </c>
      <c r="S1714" s="24">
        <v>0</v>
      </c>
      <c r="T1714" s="28">
        <v>0</v>
      </c>
      <c r="U1714" s="26">
        <v>1</v>
      </c>
      <c r="V1714" s="27">
        <v>0</v>
      </c>
      <c r="X1714" s="24">
        <f t="shared" ref="X1714" si="5841">N1714*S1711+P1714*S1714-O1714*T1711-Q1714*T1714</f>
        <v>0</v>
      </c>
      <c r="Y1714" s="28">
        <f t="shared" ref="Y1714" si="5842">(N1714*T1711+O1714*S1711+P1714*T1714+Q1714*S1714)</f>
        <v>-0.25011352073677229</v>
      </c>
      <c r="Z1714" s="26">
        <f t="shared" ref="Z1714" si="5843">N1714*U1711+P1714*U1714-O1714*V1711-Q1714*V1714</f>
        <v>-0.68330489213415824</v>
      </c>
      <c r="AA1714" s="27">
        <f t="shared" ref="AA1714" si="5844">(N1714*V1711+O1714*U1711+P1714*V1714+Q1714*U1714)</f>
        <v>0</v>
      </c>
      <c r="AB1714" s="8"/>
      <c r="AC1714" s="39">
        <f t="shared" ref="AC1714" si="5845">(180/PI())*ATAN(-1*(($X$8*Y1711+AA1711+$X$8*Y1714+AA1714)/($X$8*X1711+Z1711+$X$8*X1714+Z1714)))</f>
        <v>-60.151137012843812</v>
      </c>
      <c r="AE1714" s="218">
        <f t="shared" ref="AE1714" si="5846">20*LOG(((($X$8*X1711+Z1711-$X$8*Y1714-Z1714)^2+($X$8*Y1711+AA1711-$X$8*Y1714-AA1714)^2)/(($X$8*X1711+Z1711+$X$8*X1714+Z1714)^2+($X$8*Y1711+AA1711+$X$8*Y1714+AA1714)^2))^0.5)</f>
        <v>-3.2080610207963396</v>
      </c>
      <c r="AF1714" s="9"/>
      <c r="AG1714" s="29"/>
      <c r="AH1714" s="29"/>
      <c r="AI1714" s="29"/>
      <c r="AJ1714" s="29"/>
    </row>
    <row r="1715" spans="2:36" ht="18.649999999999999" customHeight="1">
      <c r="AE1715" s="33"/>
    </row>
    <row r="1716" spans="2:36" ht="18.649999999999999" customHeight="1" thickBot="1">
      <c r="E1716" s="21" t="s">
        <v>0</v>
      </c>
      <c r="J1716" s="21" t="s">
        <v>1</v>
      </c>
      <c r="O1716" s="21" t="s">
        <v>2</v>
      </c>
      <c r="T1716" s="21" t="s">
        <v>3</v>
      </c>
      <c r="Y1716" s="21" t="s">
        <v>4</v>
      </c>
    </row>
    <row r="1717" spans="2:36" ht="18.649999999999999" customHeight="1" thickBot="1">
      <c r="B1717" s="20"/>
      <c r="D1717" s="235" t="s">
        <v>6</v>
      </c>
      <c r="E1717" s="236"/>
      <c r="F1717" s="237" t="s">
        <v>7</v>
      </c>
      <c r="G1717" s="238"/>
      <c r="I1717" s="235" t="s">
        <v>8</v>
      </c>
      <c r="J1717" s="236"/>
      <c r="K1717" s="237" t="s">
        <v>9</v>
      </c>
      <c r="L1717" s="238"/>
      <c r="N1717" s="235" t="s">
        <v>10</v>
      </c>
      <c r="O1717" s="236"/>
      <c r="P1717" s="237" t="s">
        <v>11</v>
      </c>
      <c r="Q1717" s="238"/>
      <c r="S1717" s="235" t="s">
        <v>6</v>
      </c>
      <c r="T1717" s="236"/>
      <c r="U1717" s="237" t="s">
        <v>7</v>
      </c>
      <c r="V1717" s="238"/>
      <c r="X1717" s="235" t="s">
        <v>10</v>
      </c>
      <c r="Y1717" s="236"/>
      <c r="Z1717" s="237" t="s">
        <v>11</v>
      </c>
      <c r="AA1717" s="238"/>
      <c r="AB1717" s="4"/>
      <c r="AC1717" s="212" t="s">
        <v>70</v>
      </c>
      <c r="AE1717" s="213" t="s">
        <v>37</v>
      </c>
      <c r="AF1717" s="9"/>
      <c r="AG1717" s="29"/>
      <c r="AH1717" s="29"/>
      <c r="AI1717" s="29"/>
      <c r="AJ1717" s="29"/>
    </row>
    <row r="1718" spans="2:36" ht="18.649999999999999" customHeight="1" thickTop="1" thickBot="1">
      <c r="B1718" s="40">
        <f t="shared" ref="B1718" si="5847">B1711+$E$5</f>
        <v>1.0209999999999868</v>
      </c>
      <c r="D1718" s="24">
        <v>1</v>
      </c>
      <c r="E1718" s="25">
        <v>0</v>
      </c>
      <c r="F1718" s="26">
        <v>0</v>
      </c>
      <c r="G1718" s="27">
        <f t="shared" ref="G1718" si="5848">-1/($E$8*$B1718)</f>
        <v>-6.7268676475337479</v>
      </c>
      <c r="I1718" s="24">
        <v>1</v>
      </c>
      <c r="J1718" s="28">
        <v>0</v>
      </c>
      <c r="K1718" s="26">
        <v>0</v>
      </c>
      <c r="L1718" s="27">
        <v>0</v>
      </c>
      <c r="N1718" s="24">
        <f t="shared" ref="N1718" si="5849">D1718*I1718+F1718*I1721-E1718*J1718-G1718*J1721</f>
        <v>-0.67583929751878213</v>
      </c>
      <c r="O1718" s="28">
        <f t="shared" ref="O1718" si="5850">(D1718*J1718+E1718*I1718+F1718*J1721+G1718*I1721)</f>
        <v>0</v>
      </c>
      <c r="P1718" s="26">
        <f t="shared" ref="P1718" si="5851">D1718*K1718+F1718*K1721-E1718*L1718-G1718*L1721</f>
        <v>0</v>
      </c>
      <c r="Q1718" s="27">
        <f t="shared" ref="Q1718" si="5852">(D1718*L1718+E1718*K1718+F1718*L1721+G1718*K1721)</f>
        <v>-6.7268676475337479</v>
      </c>
      <c r="S1718" s="24">
        <v>1</v>
      </c>
      <c r="T1718" s="25">
        <v>0</v>
      </c>
      <c r="U1718" s="26">
        <v>0</v>
      </c>
      <c r="V1718" s="27">
        <f t="shared" ref="V1718" si="5853">-1/($T$8*$B1718)</f>
        <v>-6.7268676475337479</v>
      </c>
      <c r="X1718" s="24">
        <f t="shared" ref="X1718" si="5854">N1718*S1718+P1718*S1721-O1718*T1718-Q1718*T1721</f>
        <v>-0.67583929751878213</v>
      </c>
      <c r="Y1718" s="28">
        <f t="shared" ref="Y1718" si="5855">(N1718*T1718+O1718*S1718+P1718*T1721+Q1718*S1721)</f>
        <v>0</v>
      </c>
      <c r="Z1718" s="26">
        <f t="shared" ref="Z1718" si="5856">N1718*U1718+P1718*U1721-O1718*V1718-Q1718*V1721</f>
        <v>0</v>
      </c>
      <c r="AA1718" s="27">
        <f t="shared" ref="AA1718" si="5857">(N1718*V1718+O1718*U1718+P1718*V1721+Q1718*U1721)</f>
        <v>-2.1805861421227171</v>
      </c>
      <c r="AB1718" s="8"/>
      <c r="AC1718" s="214">
        <f t="shared" ref="AC1718" si="5858">20*LOG((2*$X$8)/(($X$8*X1718+Z1718+$Z$8*X1721+Z1721)^2+($X$8*Y1718+AA1718+$X$8*Y1721+AA1721)^2)^0.5)</f>
        <v>-2.8614968993937411</v>
      </c>
      <c r="AE1718" s="215">
        <f t="shared" ref="AE1718" si="5859">((X1718^2+Y1718^2)/(X1721^2+Y1721^2))^0.5</f>
        <v>2.7128385831160386</v>
      </c>
      <c r="AF1718" s="9"/>
      <c r="AG1718" s="29"/>
      <c r="AH1718" s="29"/>
      <c r="AI1718" s="29"/>
      <c r="AJ1718" s="29"/>
    </row>
    <row r="1719" spans="2:36" ht="18.649999999999999" customHeight="1" thickBot="1">
      <c r="D1719" s="30"/>
      <c r="G1719" s="31"/>
      <c r="I1719" s="30"/>
      <c r="K1719" s="239" t="s">
        <v>15</v>
      </c>
      <c r="L1719" s="240"/>
      <c r="N1719" s="30"/>
      <c r="P1719" s="239" t="s">
        <v>17</v>
      </c>
      <c r="Q1719" s="240"/>
      <c r="S1719" s="30"/>
      <c r="V1719" s="31"/>
      <c r="X1719" s="30"/>
      <c r="AA1719" s="31"/>
      <c r="AE1719" s="216"/>
      <c r="AF1719" s="9"/>
      <c r="AG1719" s="29"/>
      <c r="AH1719" s="29"/>
      <c r="AI1719" s="29"/>
      <c r="AJ1719" s="29"/>
    </row>
    <row r="1720" spans="2:36" ht="18.649999999999999" customHeight="1" thickBot="1">
      <c r="D1720" s="235" t="s">
        <v>12</v>
      </c>
      <c r="E1720" s="236"/>
      <c r="F1720" s="237" t="s">
        <v>13</v>
      </c>
      <c r="G1720" s="238"/>
      <c r="I1720" s="235" t="s">
        <v>14</v>
      </c>
      <c r="J1720" s="236"/>
      <c r="K1720" s="241"/>
      <c r="L1720" s="242"/>
      <c r="N1720" s="235" t="s">
        <v>16</v>
      </c>
      <c r="O1720" s="236"/>
      <c r="P1720" s="241"/>
      <c r="Q1720" s="242"/>
      <c r="S1720" s="235" t="s">
        <v>12</v>
      </c>
      <c r="T1720" s="236"/>
      <c r="U1720" s="237" t="s">
        <v>13</v>
      </c>
      <c r="V1720" s="238"/>
      <c r="X1720" s="235" t="s">
        <v>16</v>
      </c>
      <c r="Y1720" s="236"/>
      <c r="Z1720" s="237" t="s">
        <v>17</v>
      </c>
      <c r="AA1720" s="238"/>
      <c r="AB1720" s="4"/>
      <c r="AC1720" s="37" t="s">
        <v>71</v>
      </c>
      <c r="AE1720" s="217" t="s">
        <v>72</v>
      </c>
      <c r="AF1720" s="9"/>
      <c r="AG1720" s="29"/>
      <c r="AH1720" s="29"/>
      <c r="AI1720" s="29"/>
      <c r="AJ1720" s="29"/>
    </row>
    <row r="1721" spans="2:36" ht="18.649999999999999" customHeight="1" thickTop="1" thickBot="1">
      <c r="D1721" s="24">
        <v>0</v>
      </c>
      <c r="E1721" s="28">
        <v>0</v>
      </c>
      <c r="F1721" s="26">
        <v>1</v>
      </c>
      <c r="G1721" s="27">
        <v>0</v>
      </c>
      <c r="I1721" s="24">
        <v>0</v>
      </c>
      <c r="J1721" s="28">
        <f t="shared" ref="J1721" si="5860">IF(0=(1-$J$8*$K$8*$B1718^2),0,-1*(1-$J$8*$K$8*$B1718^2)/($B1718*$K$8))</f>
        <v>-0.24912624795482491</v>
      </c>
      <c r="K1721" s="26">
        <v>1</v>
      </c>
      <c r="L1721" s="27">
        <v>0</v>
      </c>
      <c r="N1721" s="24">
        <f t="shared" ref="N1721" si="5861">D1721*I1718+F1721*I1721-E1721*J1718-G1721*J1721</f>
        <v>0</v>
      </c>
      <c r="O1721" s="28">
        <f t="shared" ref="O1721" si="5862">(D1721*J1718+E1721*I1718+F1721*J1721+G1721*I1721)</f>
        <v>-0.24912624795482491</v>
      </c>
      <c r="P1721" s="26">
        <f t="shared" ref="P1721" si="5863">D1721*K1718+F1721*K1721-E1721*L1718-G1721*L1721</f>
        <v>1</v>
      </c>
      <c r="Q1721" s="27">
        <f t="shared" ref="Q1721" si="5864">(D1721*L1718+E1721*K1718+F1721*L1721+G1721*K1721)</f>
        <v>0</v>
      </c>
      <c r="S1721" s="24">
        <v>0</v>
      </c>
      <c r="T1721" s="28">
        <v>0</v>
      </c>
      <c r="U1721" s="26">
        <v>1</v>
      </c>
      <c r="V1721" s="27">
        <v>0</v>
      </c>
      <c r="X1721" s="24">
        <f t="shared" ref="X1721" si="5865">N1721*S1718+P1721*S1721-O1721*T1718-Q1721*T1721</f>
        <v>0</v>
      </c>
      <c r="Y1721" s="28">
        <f t="shared" ref="Y1721" si="5866">(N1721*T1718+O1721*S1718+P1721*T1721+Q1721*S1721)</f>
        <v>-0.24912624795482491</v>
      </c>
      <c r="Z1721" s="26">
        <f t="shared" ref="Z1721" si="5867">N1721*U1718+P1721*U1721-O1721*V1718-Q1721*V1721</f>
        <v>-0.67583929751878213</v>
      </c>
      <c r="AA1721" s="27">
        <f t="shared" ref="AA1721" si="5868">(N1721*V1718+O1721*U1718+P1721*V1721+Q1721*U1721)</f>
        <v>0</v>
      </c>
      <c r="AB1721" s="8"/>
      <c r="AC1721" s="39">
        <f t="shared" ref="AC1721" si="5869">(180/PI())*ATAN(-1*(($X$8*Y1718+AA1718+$X$8*Y1721+AA1721)/($X$8*X1718+Z1718+$X$8*X1721+Z1721)))</f>
        <v>-60.912279564615396</v>
      </c>
      <c r="AE1721" s="218">
        <f t="shared" ref="AE1721" si="5870">20*LOG(((($X$8*X1718+Z1718-$X$8*Y1721-Z1721)^2+($X$8*Y1718+AA1718-$X$8*Y1721-AA1721)^2)/(($X$8*X1718+Z1718+$X$8*X1721+Z1721)^2+($X$8*Y1718+AA1718+$X$8*Y1721+AA1721)^2))^0.5)</f>
        <v>-3.0927250197482365</v>
      </c>
      <c r="AF1721" s="9"/>
      <c r="AG1721" s="29"/>
      <c r="AH1721" s="29"/>
      <c r="AI1721" s="29"/>
      <c r="AJ1721" s="29"/>
    </row>
    <row r="1722" spans="2:36" ht="18.649999999999999" customHeight="1">
      <c r="AE1722" s="33"/>
    </row>
    <row r="1723" spans="2:36" ht="18.649999999999999" customHeight="1" thickBot="1">
      <c r="E1723" s="21" t="s">
        <v>0</v>
      </c>
      <c r="J1723" s="21" t="s">
        <v>1</v>
      </c>
      <c r="O1723" s="21" t="s">
        <v>2</v>
      </c>
      <c r="T1723" s="21" t="s">
        <v>3</v>
      </c>
      <c r="Y1723" s="21" t="s">
        <v>4</v>
      </c>
    </row>
    <row r="1724" spans="2:36" ht="18.649999999999999" customHeight="1" thickBot="1">
      <c r="B1724" s="20"/>
      <c r="D1724" s="235" t="s">
        <v>6</v>
      </c>
      <c r="E1724" s="236"/>
      <c r="F1724" s="237" t="s">
        <v>7</v>
      </c>
      <c r="G1724" s="238"/>
      <c r="I1724" s="235" t="s">
        <v>8</v>
      </c>
      <c r="J1724" s="236"/>
      <c r="K1724" s="237" t="s">
        <v>9</v>
      </c>
      <c r="L1724" s="238"/>
      <c r="N1724" s="235" t="s">
        <v>10</v>
      </c>
      <c r="O1724" s="236"/>
      <c r="P1724" s="237" t="s">
        <v>11</v>
      </c>
      <c r="Q1724" s="238"/>
      <c r="S1724" s="235" t="s">
        <v>6</v>
      </c>
      <c r="T1724" s="236"/>
      <c r="U1724" s="237" t="s">
        <v>7</v>
      </c>
      <c r="V1724" s="238"/>
      <c r="X1724" s="235" t="s">
        <v>10</v>
      </c>
      <c r="Y1724" s="236"/>
      <c r="Z1724" s="237" t="s">
        <v>11</v>
      </c>
      <c r="AA1724" s="238"/>
      <c r="AB1724" s="4"/>
      <c r="AC1724" s="212" t="s">
        <v>70</v>
      </c>
      <c r="AE1724" s="213" t="s">
        <v>37</v>
      </c>
      <c r="AF1724" s="9"/>
      <c r="AG1724" s="29"/>
      <c r="AH1724" s="29"/>
      <c r="AI1724" s="29"/>
      <c r="AJ1724" s="29"/>
    </row>
    <row r="1725" spans="2:36" ht="18.649999999999999" customHeight="1" thickTop="1" thickBot="1">
      <c r="B1725" s="40">
        <f t="shared" ref="B1725" si="5871">B1718+$E$5</f>
        <v>1.0214999999999868</v>
      </c>
      <c r="D1725" s="24">
        <v>1</v>
      </c>
      <c r="E1725" s="25">
        <v>0</v>
      </c>
      <c r="F1725" s="26">
        <v>0</v>
      </c>
      <c r="G1725" s="27">
        <f t="shared" ref="G1725" si="5872">-1/($E$8*$B1725)</f>
        <v>-6.7235750055134185</v>
      </c>
      <c r="I1725" s="24">
        <v>1</v>
      </c>
      <c r="J1725" s="28">
        <v>0</v>
      </c>
      <c r="K1725" s="26">
        <v>0</v>
      </c>
      <c r="L1725" s="27">
        <v>0</v>
      </c>
      <c r="N1725" s="24">
        <f t="shared" ref="N1725" si="5873">D1725*I1725+F1725*I1728-E1725*J1725-G1725*J1728</f>
        <v>-0.66838466291420096</v>
      </c>
      <c r="O1725" s="28">
        <f t="shared" ref="O1725" si="5874">(D1725*J1725+E1725*I1725+F1725*J1728+G1725*I1728)</f>
        <v>0</v>
      </c>
      <c r="P1725" s="26">
        <f t="shared" ref="P1725" si="5875">D1725*K1725+F1725*K1728-E1725*L1725-G1725*L1728</f>
        <v>0</v>
      </c>
      <c r="Q1725" s="27">
        <f t="shared" ref="Q1725" si="5876">(D1725*L1725+E1725*K1725+F1725*L1728+G1725*K1728)</f>
        <v>-6.7235750055134185</v>
      </c>
      <c r="S1725" s="24">
        <v>1</v>
      </c>
      <c r="T1725" s="25">
        <v>0</v>
      </c>
      <c r="U1725" s="26">
        <v>0</v>
      </c>
      <c r="V1725" s="27">
        <f t="shared" ref="V1725" si="5877">-1/($T$8*$B1725)</f>
        <v>-6.7235750055134185</v>
      </c>
      <c r="X1725" s="24">
        <f t="shared" ref="X1725" si="5878">N1725*S1725+P1725*S1728-O1725*T1725-Q1725*T1728</f>
        <v>-0.66838466291420096</v>
      </c>
      <c r="Y1725" s="28">
        <f t="shared" ref="Y1725" si="5879">(N1725*T1725+O1725*S1725+P1725*T1728+Q1725*S1728)</f>
        <v>0</v>
      </c>
      <c r="Z1725" s="26">
        <f t="shared" ref="Z1725" si="5880">N1725*U1725+P1725*U1728-O1725*V1725-Q1725*V1728</f>
        <v>0</v>
      </c>
      <c r="AA1725" s="27">
        <f t="shared" ref="AA1725" si="5881">(N1725*V1725+O1725*U1725+P1725*V1728+Q1725*U1728)</f>
        <v>-2.2296405918749853</v>
      </c>
      <c r="AB1725" s="8"/>
      <c r="AC1725" s="214">
        <f t="shared" ref="AC1725" si="5882">20*LOG((2*$X$8)/(($X$8*X1725+Z1725+$Z$8*X1728+Z1728)^2+($X$8*Y1725+AA1725+$X$8*Y1728+AA1728)^2)^0.5)</f>
        <v>-2.9701306251305652</v>
      </c>
      <c r="AE1725" s="215">
        <f t="shared" ref="AE1725" si="5883">((X1725^2+Y1725^2)/(X1728^2+Y1728^2))^0.5</f>
        <v>2.693584107749341</v>
      </c>
      <c r="AF1725" s="9"/>
      <c r="AG1725" s="29"/>
      <c r="AH1725" s="29"/>
      <c r="AI1725" s="29"/>
      <c r="AJ1725" s="29"/>
    </row>
    <row r="1726" spans="2:36" ht="18.649999999999999" customHeight="1" thickBot="1">
      <c r="D1726" s="30"/>
      <c r="G1726" s="31"/>
      <c r="I1726" s="30"/>
      <c r="K1726" s="239" t="s">
        <v>15</v>
      </c>
      <c r="L1726" s="240"/>
      <c r="N1726" s="30"/>
      <c r="P1726" s="239" t="s">
        <v>17</v>
      </c>
      <c r="Q1726" s="240"/>
      <c r="S1726" s="30"/>
      <c r="V1726" s="31"/>
      <c r="X1726" s="30"/>
      <c r="AA1726" s="31"/>
      <c r="AE1726" s="216"/>
      <c r="AF1726" s="9"/>
      <c r="AG1726" s="29"/>
      <c r="AH1726" s="29"/>
      <c r="AI1726" s="29"/>
      <c r="AJ1726" s="29"/>
    </row>
    <row r="1727" spans="2:36" ht="18.649999999999999" customHeight="1" thickBot="1">
      <c r="D1727" s="235" t="s">
        <v>12</v>
      </c>
      <c r="E1727" s="236"/>
      <c r="F1727" s="237" t="s">
        <v>13</v>
      </c>
      <c r="G1727" s="238"/>
      <c r="I1727" s="235" t="s">
        <v>14</v>
      </c>
      <c r="J1727" s="236"/>
      <c r="K1727" s="241"/>
      <c r="L1727" s="242"/>
      <c r="N1727" s="235" t="s">
        <v>16</v>
      </c>
      <c r="O1727" s="236"/>
      <c r="P1727" s="241"/>
      <c r="Q1727" s="242"/>
      <c r="S1727" s="235" t="s">
        <v>12</v>
      </c>
      <c r="T1727" s="236"/>
      <c r="U1727" s="237" t="s">
        <v>13</v>
      </c>
      <c r="V1727" s="238"/>
      <c r="X1727" s="235" t="s">
        <v>16</v>
      </c>
      <c r="Y1727" s="236"/>
      <c r="Z1727" s="237" t="s">
        <v>17</v>
      </c>
      <c r="AA1727" s="238"/>
      <c r="AB1727" s="4"/>
      <c r="AC1727" s="37" t="s">
        <v>71</v>
      </c>
      <c r="AE1727" s="217" t="s">
        <v>72</v>
      </c>
      <c r="AF1727" s="9"/>
      <c r="AG1727" s="29"/>
      <c r="AH1727" s="29"/>
      <c r="AI1727" s="29"/>
      <c r="AJ1727" s="29"/>
    </row>
    <row r="1728" spans="2:36" ht="18.649999999999999" customHeight="1" thickTop="1" thickBot="1">
      <c r="D1728" s="24">
        <v>0</v>
      </c>
      <c r="E1728" s="28">
        <v>0</v>
      </c>
      <c r="F1728" s="26">
        <v>1</v>
      </c>
      <c r="G1728" s="27">
        <v>0</v>
      </c>
      <c r="I1728" s="24">
        <v>0</v>
      </c>
      <c r="J1728" s="28">
        <f t="shared" ref="J1728" si="5884">IF(0=(1-$J$8*$K$8*$B1725^2),0,-1*(1-$J$8*$K$8*$B1725^2)/($B1725*$K$8))</f>
        <v>-0.24813951826909106</v>
      </c>
      <c r="K1728" s="26">
        <v>1</v>
      </c>
      <c r="L1728" s="27">
        <v>0</v>
      </c>
      <c r="N1728" s="24">
        <f t="shared" ref="N1728" si="5885">D1728*I1725+F1728*I1728-E1728*J1725-G1728*J1728</f>
        <v>0</v>
      </c>
      <c r="O1728" s="28">
        <f t="shared" ref="O1728" si="5886">(D1728*J1725+E1728*I1725+F1728*J1728+G1728*I1728)</f>
        <v>-0.24813951826909106</v>
      </c>
      <c r="P1728" s="26">
        <f t="shared" ref="P1728" si="5887">D1728*K1725+F1728*K1728-E1728*L1725-G1728*L1728</f>
        <v>1</v>
      </c>
      <c r="Q1728" s="27">
        <f t="shared" ref="Q1728" si="5888">(D1728*L1725+E1728*K1725+F1728*L1728+G1728*K1728)</f>
        <v>0</v>
      </c>
      <c r="S1728" s="24">
        <v>0</v>
      </c>
      <c r="T1728" s="28">
        <v>0</v>
      </c>
      <c r="U1728" s="26">
        <v>1</v>
      </c>
      <c r="V1728" s="27">
        <v>0</v>
      </c>
      <c r="X1728" s="24">
        <f t="shared" ref="X1728" si="5889">N1728*S1725+P1728*S1728-O1728*T1725-Q1728*T1728</f>
        <v>0</v>
      </c>
      <c r="Y1728" s="28">
        <f t="shared" ref="Y1728" si="5890">(N1728*T1725+O1728*S1725+P1728*T1728+Q1728*S1728)</f>
        <v>-0.24813951826909106</v>
      </c>
      <c r="Z1728" s="26">
        <f t="shared" ref="Z1728" si="5891">N1728*U1725+P1728*U1728-O1728*V1725-Q1728*V1728</f>
        <v>-0.66838466291420096</v>
      </c>
      <c r="AA1728" s="27">
        <f t="shared" ref="AA1728" si="5892">(N1728*V1725+O1728*U1725+P1728*V1728+Q1728*U1728)</f>
        <v>0</v>
      </c>
      <c r="AB1728" s="8"/>
      <c r="AC1728" s="39">
        <f t="shared" ref="AC1728" si="5893">(180/PI())*ATAN(-1*(($X$8*Y1725+AA1725+$X$8*Y1728+AA1728)/($X$8*X1725+Z1725+$X$8*X1728+Z1728)))</f>
        <v>-61.653013905217797</v>
      </c>
      <c r="AE1728" s="218">
        <f t="shared" ref="AE1728" si="5894">20*LOG(((($X$8*X1725+Z1725-$X$8*Y1728-Z1728)^2+($X$8*Y1725+AA1725-$X$8*Y1728-AA1728)^2)/(($X$8*X1725+Z1725+$X$8*X1728+Z1728)^2+($X$8*Y1725+AA1725+$X$8*Y1728+AA1728)^2))^0.5)</f>
        <v>-2.9832664623784626</v>
      </c>
      <c r="AF1728" s="9"/>
      <c r="AG1728" s="29"/>
      <c r="AH1728" s="29"/>
      <c r="AI1728" s="29"/>
      <c r="AJ1728" s="29"/>
    </row>
    <row r="1729" spans="2:36" ht="18.649999999999999" customHeight="1">
      <c r="AE1729" s="33"/>
    </row>
    <row r="1730" spans="2:36" ht="18.649999999999999" customHeight="1" thickBot="1">
      <c r="E1730" s="21" t="s">
        <v>0</v>
      </c>
      <c r="J1730" s="21" t="s">
        <v>1</v>
      </c>
      <c r="O1730" s="21" t="s">
        <v>2</v>
      </c>
      <c r="T1730" s="21" t="s">
        <v>3</v>
      </c>
      <c r="Y1730" s="21" t="s">
        <v>4</v>
      </c>
    </row>
    <row r="1731" spans="2:36" ht="18.649999999999999" customHeight="1" thickBot="1">
      <c r="B1731" s="20"/>
      <c r="D1731" s="235" t="s">
        <v>6</v>
      </c>
      <c r="E1731" s="236"/>
      <c r="F1731" s="237" t="s">
        <v>7</v>
      </c>
      <c r="G1731" s="238"/>
      <c r="I1731" s="235" t="s">
        <v>8</v>
      </c>
      <c r="J1731" s="236"/>
      <c r="K1731" s="237" t="s">
        <v>9</v>
      </c>
      <c r="L1731" s="238"/>
      <c r="N1731" s="235" t="s">
        <v>10</v>
      </c>
      <c r="O1731" s="236"/>
      <c r="P1731" s="237" t="s">
        <v>11</v>
      </c>
      <c r="Q1731" s="238"/>
      <c r="S1731" s="235" t="s">
        <v>6</v>
      </c>
      <c r="T1731" s="236"/>
      <c r="U1731" s="237" t="s">
        <v>7</v>
      </c>
      <c r="V1731" s="238"/>
      <c r="X1731" s="235" t="s">
        <v>10</v>
      </c>
      <c r="Y1731" s="236"/>
      <c r="Z1731" s="237" t="s">
        <v>11</v>
      </c>
      <c r="AA1731" s="238"/>
      <c r="AB1731" s="4"/>
      <c r="AC1731" s="212" t="s">
        <v>70</v>
      </c>
      <c r="AE1731" s="213" t="s">
        <v>37</v>
      </c>
      <c r="AF1731" s="9"/>
      <c r="AG1731" s="29"/>
      <c r="AH1731" s="29"/>
      <c r="AI1731" s="29"/>
      <c r="AJ1731" s="29"/>
    </row>
    <row r="1732" spans="2:36" ht="18.649999999999999" customHeight="1" thickTop="1" thickBot="1">
      <c r="B1732" s="40">
        <f t="shared" ref="B1732" si="5895">B1725+$E$5</f>
        <v>1.0219999999999867</v>
      </c>
      <c r="D1732" s="24">
        <v>1</v>
      </c>
      <c r="E1732" s="25">
        <v>0</v>
      </c>
      <c r="F1732" s="26">
        <v>0</v>
      </c>
      <c r="G1732" s="27">
        <f t="shared" ref="G1732" si="5896">-1/($E$8*$B1732)</f>
        <v>-6.7202855852563177</v>
      </c>
      <c r="I1732" s="24">
        <v>1</v>
      </c>
      <c r="J1732" s="28">
        <v>0</v>
      </c>
      <c r="K1732" s="26">
        <v>0</v>
      </c>
      <c r="L1732" s="27">
        <v>0</v>
      </c>
      <c r="N1732" s="24">
        <f t="shared" ref="N1732" si="5897">D1732*I1732+F1732*I1735-E1732*J1732-G1732*J1735</f>
        <v>-0.66094096687749637</v>
      </c>
      <c r="O1732" s="28">
        <f t="shared" ref="O1732" si="5898">(D1732*J1732+E1732*I1732+F1732*J1735+G1732*I1735)</f>
        <v>0</v>
      </c>
      <c r="P1732" s="26">
        <f t="shared" ref="P1732" si="5899">D1732*K1732+F1732*K1735-E1732*L1732-G1732*L1735</f>
        <v>0</v>
      </c>
      <c r="Q1732" s="27">
        <f t="shared" ref="Q1732" si="5900">(D1732*L1732+E1732*K1732+F1732*L1735+G1732*K1735)</f>
        <v>-6.7202855852563177</v>
      </c>
      <c r="S1732" s="24">
        <v>1</v>
      </c>
      <c r="T1732" s="25">
        <v>0</v>
      </c>
      <c r="U1732" s="26">
        <v>0</v>
      </c>
      <c r="V1732" s="27">
        <f t="shared" ref="V1732" si="5901">-1/($T$8*$B1732)</f>
        <v>-6.7202855852563177</v>
      </c>
      <c r="X1732" s="24">
        <f t="shared" ref="X1732" si="5902">N1732*S1732+P1732*S1735-O1732*T1732-Q1732*T1735</f>
        <v>-0.66094096687749637</v>
      </c>
      <c r="Y1732" s="28">
        <f t="shared" ref="Y1732" si="5903">(N1732*T1732+O1732*S1732+P1732*T1735+Q1732*S1735)</f>
        <v>0</v>
      </c>
      <c r="Z1732" s="26">
        <f t="shared" ref="Z1732" si="5904">N1732*U1732+P1732*U1735-O1732*V1732-Q1732*V1735</f>
        <v>0</v>
      </c>
      <c r="AA1732" s="27">
        <f t="shared" ref="AA1732" si="5905">(N1732*V1732+O1732*U1732+P1732*V1735+Q1732*U1735)</f>
        <v>-2.2785735328441055</v>
      </c>
      <c r="AB1732" s="8"/>
      <c r="AC1732" s="214">
        <f t="shared" ref="AC1732" si="5906">20*LOG((2*$X$8)/(($X$8*X1732+Z1732+$Z$8*X1735+Z1735)^2+($X$8*Y1732+AA1732+$X$8*Y1735+AA1735)^2)^0.5)</f>
        <v>-3.0785252846293898</v>
      </c>
      <c r="AE1732" s="215">
        <f t="shared" ref="AE1732" si="5907">((X1732^2+Y1732^2)/(X1735^2+Y1735^2))^0.5</f>
        <v>2.6742142803319831</v>
      </c>
      <c r="AF1732" s="9"/>
      <c r="AG1732" s="29"/>
      <c r="AH1732" s="29"/>
      <c r="AI1732" s="29"/>
      <c r="AJ1732" s="29"/>
    </row>
    <row r="1733" spans="2:36" ht="18.649999999999999" customHeight="1" thickBot="1">
      <c r="D1733" s="30"/>
      <c r="G1733" s="31"/>
      <c r="I1733" s="30"/>
      <c r="K1733" s="239" t="s">
        <v>15</v>
      </c>
      <c r="L1733" s="240"/>
      <c r="N1733" s="30"/>
      <c r="P1733" s="239" t="s">
        <v>17</v>
      </c>
      <c r="Q1733" s="240"/>
      <c r="S1733" s="30"/>
      <c r="V1733" s="31"/>
      <c r="X1733" s="30"/>
      <c r="AA1733" s="31"/>
      <c r="AE1733" s="216"/>
      <c r="AF1733" s="9"/>
      <c r="AG1733" s="29"/>
      <c r="AH1733" s="29"/>
      <c r="AI1733" s="29"/>
      <c r="AJ1733" s="29"/>
    </row>
    <row r="1734" spans="2:36" ht="18.649999999999999" customHeight="1" thickBot="1">
      <c r="D1734" s="235" t="s">
        <v>12</v>
      </c>
      <c r="E1734" s="236"/>
      <c r="F1734" s="237" t="s">
        <v>13</v>
      </c>
      <c r="G1734" s="238"/>
      <c r="I1734" s="235" t="s">
        <v>14</v>
      </c>
      <c r="J1734" s="236"/>
      <c r="K1734" s="241"/>
      <c r="L1734" s="242"/>
      <c r="N1734" s="235" t="s">
        <v>16</v>
      </c>
      <c r="O1734" s="236"/>
      <c r="P1734" s="241"/>
      <c r="Q1734" s="242"/>
      <c r="S1734" s="235" t="s">
        <v>12</v>
      </c>
      <c r="T1734" s="236"/>
      <c r="U1734" s="237" t="s">
        <v>13</v>
      </c>
      <c r="V1734" s="238"/>
      <c r="X1734" s="235" t="s">
        <v>16</v>
      </c>
      <c r="Y1734" s="236"/>
      <c r="Z1734" s="237" t="s">
        <v>17</v>
      </c>
      <c r="AA1734" s="238"/>
      <c r="AB1734" s="4"/>
      <c r="AC1734" s="37" t="s">
        <v>71</v>
      </c>
      <c r="AE1734" s="217" t="s">
        <v>72</v>
      </c>
      <c r="AF1734" s="9"/>
      <c r="AG1734" s="29"/>
      <c r="AH1734" s="29"/>
      <c r="AI1734" s="29"/>
      <c r="AJ1734" s="29"/>
    </row>
    <row r="1735" spans="2:36" ht="18.649999999999999" customHeight="1" thickTop="1" thickBot="1">
      <c r="D1735" s="24">
        <v>0</v>
      </c>
      <c r="E1735" s="28">
        <v>0</v>
      </c>
      <c r="F1735" s="26">
        <v>1</v>
      </c>
      <c r="G1735" s="27">
        <v>0</v>
      </c>
      <c r="I1735" s="24">
        <v>0</v>
      </c>
      <c r="J1735" s="28">
        <f t="shared" ref="J1735" si="5908">IF(0=(1-$J$8*$K$8*$B1732^2),0,-1*(1-$J$8*$K$8*$B1732^2)/($B1732*$K$8))</f>
        <v>-0.24715333088246227</v>
      </c>
      <c r="K1735" s="26">
        <v>1</v>
      </c>
      <c r="L1735" s="27">
        <v>0</v>
      </c>
      <c r="N1735" s="24">
        <f t="shared" ref="N1735" si="5909">D1735*I1732+F1735*I1735-E1735*J1732-G1735*J1735</f>
        <v>0</v>
      </c>
      <c r="O1735" s="28">
        <f t="shared" ref="O1735" si="5910">(D1735*J1732+E1735*I1732+F1735*J1735+G1735*I1735)</f>
        <v>-0.24715333088246227</v>
      </c>
      <c r="P1735" s="26">
        <f t="shared" ref="P1735" si="5911">D1735*K1732+F1735*K1735-E1735*L1732-G1735*L1735</f>
        <v>1</v>
      </c>
      <c r="Q1735" s="27">
        <f t="shared" ref="Q1735" si="5912">(D1735*L1732+E1735*K1732+F1735*L1735+G1735*K1735)</f>
        <v>0</v>
      </c>
      <c r="S1735" s="24">
        <v>0</v>
      </c>
      <c r="T1735" s="28">
        <v>0</v>
      </c>
      <c r="U1735" s="26">
        <v>1</v>
      </c>
      <c r="V1735" s="27">
        <v>0</v>
      </c>
      <c r="X1735" s="24">
        <f t="shared" ref="X1735" si="5913">N1735*S1732+P1735*S1735-O1735*T1732-Q1735*T1735</f>
        <v>0</v>
      </c>
      <c r="Y1735" s="28">
        <f t="shared" ref="Y1735" si="5914">(N1735*T1732+O1735*S1732+P1735*T1735+Q1735*S1735)</f>
        <v>-0.24715333088246227</v>
      </c>
      <c r="Z1735" s="26">
        <f t="shared" ref="Z1735" si="5915">N1735*U1732+P1735*U1735-O1735*V1732-Q1735*V1735</f>
        <v>-0.66094096687749637</v>
      </c>
      <c r="AA1735" s="27">
        <f t="shared" ref="AA1735" si="5916">(N1735*V1732+O1735*U1732+P1735*V1735+Q1735*U1735)</f>
        <v>0</v>
      </c>
      <c r="AB1735" s="8"/>
      <c r="AC1735" s="39">
        <f t="shared" ref="AC1735" si="5917">(180/PI())*ATAN(-1*(($X$8*Y1732+AA1732+$X$8*Y1735+AA1735)/($X$8*X1732+Z1732+$X$8*X1735+Z1735)))</f>
        <v>-62.373926870296465</v>
      </c>
      <c r="AE1735" s="218">
        <f t="shared" ref="AE1735" si="5918">20*LOG(((($X$8*X1732+Z1732-$X$8*Y1735-Z1735)^2+($X$8*Y1732+AA1732-$X$8*Y1735-AA1735)^2)/(($X$8*X1732+Z1732+$X$8*X1735+Z1735)^2+($X$8*Y1732+AA1732+$X$8*Y1735+AA1735)^2))^0.5)</f>
        <v>-2.8793148150238239</v>
      </c>
      <c r="AF1735" s="9"/>
      <c r="AG1735" s="29"/>
      <c r="AH1735" s="29"/>
      <c r="AI1735" s="29"/>
      <c r="AJ1735" s="29"/>
    </row>
    <row r="1736" spans="2:36" ht="18.649999999999999" customHeight="1">
      <c r="AE1736" s="33"/>
    </row>
    <row r="1737" spans="2:36" ht="18.649999999999999" customHeight="1" thickBot="1">
      <c r="E1737" s="21" t="s">
        <v>0</v>
      </c>
      <c r="J1737" s="21" t="s">
        <v>1</v>
      </c>
      <c r="O1737" s="21" t="s">
        <v>2</v>
      </c>
      <c r="T1737" s="21" t="s">
        <v>3</v>
      </c>
      <c r="Y1737" s="21" t="s">
        <v>4</v>
      </c>
    </row>
    <row r="1738" spans="2:36" ht="18.649999999999999" customHeight="1" thickBot="1">
      <c r="B1738" s="20"/>
      <c r="D1738" s="235" t="s">
        <v>6</v>
      </c>
      <c r="E1738" s="236"/>
      <c r="F1738" s="237" t="s">
        <v>7</v>
      </c>
      <c r="G1738" s="238"/>
      <c r="I1738" s="235" t="s">
        <v>8</v>
      </c>
      <c r="J1738" s="236"/>
      <c r="K1738" s="237" t="s">
        <v>9</v>
      </c>
      <c r="L1738" s="238"/>
      <c r="N1738" s="235" t="s">
        <v>10</v>
      </c>
      <c r="O1738" s="236"/>
      <c r="P1738" s="237" t="s">
        <v>11</v>
      </c>
      <c r="Q1738" s="238"/>
      <c r="S1738" s="235" t="s">
        <v>6</v>
      </c>
      <c r="T1738" s="236"/>
      <c r="U1738" s="237" t="s">
        <v>7</v>
      </c>
      <c r="V1738" s="238"/>
      <c r="X1738" s="235" t="s">
        <v>10</v>
      </c>
      <c r="Y1738" s="236"/>
      <c r="Z1738" s="237" t="s">
        <v>11</v>
      </c>
      <c r="AA1738" s="238"/>
      <c r="AB1738" s="4"/>
      <c r="AC1738" s="212" t="s">
        <v>70</v>
      </c>
      <c r="AE1738" s="213" t="s">
        <v>37</v>
      </c>
      <c r="AF1738" s="9"/>
      <c r="AG1738" s="29"/>
      <c r="AH1738" s="29"/>
      <c r="AI1738" s="29"/>
      <c r="AJ1738" s="29"/>
    </row>
    <row r="1739" spans="2:36" ht="18.649999999999999" customHeight="1" thickTop="1" thickBot="1">
      <c r="B1739" s="40">
        <f t="shared" ref="B1739" si="5919">B1732+$E$5</f>
        <v>1.0224999999999866</v>
      </c>
      <c r="D1739" s="24">
        <v>1</v>
      </c>
      <c r="E1739" s="25">
        <v>0</v>
      </c>
      <c r="F1739" s="26">
        <v>0</v>
      </c>
      <c r="G1739" s="27">
        <f t="shared" ref="G1739" si="5920">-1/($E$8*$B1739)</f>
        <v>-6.7169993820361444</v>
      </c>
      <c r="I1739" s="24">
        <v>1</v>
      </c>
      <c r="J1739" s="28">
        <v>0</v>
      </c>
      <c r="K1739" s="26">
        <v>0</v>
      </c>
      <c r="L1739" s="27">
        <v>0</v>
      </c>
      <c r="N1739" s="24">
        <f t="shared" ref="N1739" si="5921">D1739*I1739+F1739*I1742-E1739*J1739-G1739*J1742</f>
        <v>-0.65350818801817234</v>
      </c>
      <c r="O1739" s="28">
        <f t="shared" ref="O1739" si="5922">(D1739*J1739+E1739*I1739+F1739*J1742+G1739*I1742)</f>
        <v>0</v>
      </c>
      <c r="P1739" s="26">
        <f t="shared" ref="P1739" si="5923">D1739*K1739+F1739*K1742-E1739*L1739-G1739*L1742</f>
        <v>0</v>
      </c>
      <c r="Q1739" s="27">
        <f t="shared" ref="Q1739" si="5924">(D1739*L1739+E1739*K1739+F1739*L1742+G1739*K1742)</f>
        <v>-6.7169993820361444</v>
      </c>
      <c r="S1739" s="24">
        <v>1</v>
      </c>
      <c r="T1739" s="25">
        <v>0</v>
      </c>
      <c r="U1739" s="26">
        <v>0</v>
      </c>
      <c r="V1739" s="27">
        <f t="shared" ref="V1739" si="5925">-1/($T$8*$B1739)</f>
        <v>-6.7169993820361444</v>
      </c>
      <c r="X1739" s="24">
        <f t="shared" ref="X1739" si="5926">N1739*S1739+P1739*S1742-O1739*T1739-Q1739*T1742</f>
        <v>-0.65350818801817234</v>
      </c>
      <c r="Y1739" s="28">
        <f t="shared" ref="Y1739" si="5927">(N1739*T1739+O1739*S1739+P1739*T1742+Q1739*S1742)</f>
        <v>0</v>
      </c>
      <c r="Z1739" s="26">
        <f t="shared" ref="Z1739" si="5928">N1739*U1739+P1739*U1742-O1739*V1739-Q1739*V1742</f>
        <v>0</v>
      </c>
      <c r="AA1739" s="27">
        <f t="shared" ref="AA1739" si="5929">(N1739*V1739+O1739*U1739+P1739*V1742+Q1739*U1742)</f>
        <v>-2.32738528696252</v>
      </c>
      <c r="AB1739" s="8"/>
      <c r="AC1739" s="214">
        <f t="shared" ref="AC1739" si="5930">20*LOG((2*$X$8)/(($X$8*X1739+Z1739+$Z$8*X1742+Z1742)^2+($X$8*Y1739+AA1739+$X$8*Y1742+AA1742)^2)^0.5)</f>
        <v>-3.1866147185118034</v>
      </c>
      <c r="AE1739" s="215">
        <f t="shared" ref="AE1739" si="5931">((X1739^2+Y1739^2)/(X1742^2+Y1742^2))^0.5</f>
        <v>2.6547277642058953</v>
      </c>
      <c r="AF1739" s="9"/>
      <c r="AG1739" s="29"/>
      <c r="AH1739" s="29"/>
      <c r="AI1739" s="29"/>
      <c r="AJ1739" s="29"/>
    </row>
    <row r="1740" spans="2:36" ht="18.649999999999999" customHeight="1" thickBot="1">
      <c r="D1740" s="30"/>
      <c r="G1740" s="31"/>
      <c r="I1740" s="30"/>
      <c r="K1740" s="239" t="s">
        <v>15</v>
      </c>
      <c r="L1740" s="240"/>
      <c r="N1740" s="30"/>
      <c r="P1740" s="239" t="s">
        <v>17</v>
      </c>
      <c r="Q1740" s="240"/>
      <c r="S1740" s="30"/>
      <c r="V1740" s="31"/>
      <c r="X1740" s="30"/>
      <c r="AA1740" s="31"/>
      <c r="AE1740" s="216"/>
      <c r="AF1740" s="9"/>
      <c r="AG1740" s="29"/>
      <c r="AH1740" s="29"/>
      <c r="AI1740" s="29"/>
      <c r="AJ1740" s="29"/>
    </row>
    <row r="1741" spans="2:36" ht="18.649999999999999" customHeight="1" thickBot="1">
      <c r="D1741" s="235" t="s">
        <v>12</v>
      </c>
      <c r="E1741" s="236"/>
      <c r="F1741" s="237" t="s">
        <v>13</v>
      </c>
      <c r="G1741" s="238"/>
      <c r="I1741" s="235" t="s">
        <v>14</v>
      </c>
      <c r="J1741" s="236"/>
      <c r="K1741" s="241"/>
      <c r="L1741" s="242"/>
      <c r="N1741" s="235" t="s">
        <v>16</v>
      </c>
      <c r="O1741" s="236"/>
      <c r="P1741" s="241"/>
      <c r="Q1741" s="242"/>
      <c r="S1741" s="235" t="s">
        <v>12</v>
      </c>
      <c r="T1741" s="236"/>
      <c r="U1741" s="237" t="s">
        <v>13</v>
      </c>
      <c r="V1741" s="238"/>
      <c r="X1741" s="235" t="s">
        <v>16</v>
      </c>
      <c r="Y1741" s="236"/>
      <c r="Z1741" s="237" t="s">
        <v>17</v>
      </c>
      <c r="AA1741" s="238"/>
      <c r="AB1741" s="4"/>
      <c r="AC1741" s="37" t="s">
        <v>71</v>
      </c>
      <c r="AE1741" s="217" t="s">
        <v>72</v>
      </c>
      <c r="AF1741" s="9"/>
      <c r="AG1741" s="29"/>
      <c r="AH1741" s="29"/>
      <c r="AI1741" s="29"/>
      <c r="AJ1741" s="29"/>
    </row>
    <row r="1742" spans="2:36" ht="18.649999999999999" customHeight="1" thickTop="1" thickBot="1">
      <c r="D1742" s="24">
        <v>0</v>
      </c>
      <c r="E1742" s="28">
        <v>0</v>
      </c>
      <c r="F1742" s="26">
        <v>1</v>
      </c>
      <c r="G1742" s="27">
        <v>0</v>
      </c>
      <c r="I1742" s="24">
        <v>0</v>
      </c>
      <c r="J1742" s="28">
        <f t="shared" ref="J1742" si="5932">IF(0=(1-$J$8*$K$8*$B1739^2),0,-1*(1-$J$8*$K$8*$B1739^2)/($B1739*$K$8))</f>
        <v>-0.24616768499939021</v>
      </c>
      <c r="K1742" s="26">
        <v>1</v>
      </c>
      <c r="L1742" s="27">
        <v>0</v>
      </c>
      <c r="N1742" s="24">
        <f t="shared" ref="N1742" si="5933">D1742*I1739+F1742*I1742-E1742*J1739-G1742*J1742</f>
        <v>0</v>
      </c>
      <c r="O1742" s="28">
        <f t="shared" ref="O1742" si="5934">(D1742*J1739+E1742*I1739+F1742*J1742+G1742*I1742)</f>
        <v>-0.24616768499939021</v>
      </c>
      <c r="P1742" s="26">
        <f t="shared" ref="P1742" si="5935">D1742*K1739+F1742*K1742-E1742*L1739-G1742*L1742</f>
        <v>1</v>
      </c>
      <c r="Q1742" s="27">
        <f t="shared" ref="Q1742" si="5936">(D1742*L1739+E1742*K1739+F1742*L1742+G1742*K1742)</f>
        <v>0</v>
      </c>
      <c r="S1742" s="24">
        <v>0</v>
      </c>
      <c r="T1742" s="28">
        <v>0</v>
      </c>
      <c r="U1742" s="26">
        <v>1</v>
      </c>
      <c r="V1742" s="27">
        <v>0</v>
      </c>
      <c r="X1742" s="24">
        <f t="shared" ref="X1742" si="5937">N1742*S1739+P1742*S1742-O1742*T1739-Q1742*T1742</f>
        <v>0</v>
      </c>
      <c r="Y1742" s="28">
        <f t="shared" ref="Y1742" si="5938">(N1742*T1739+O1742*S1739+P1742*T1742+Q1742*S1742)</f>
        <v>-0.24616768499939021</v>
      </c>
      <c r="Z1742" s="26">
        <f t="shared" ref="Z1742" si="5939">N1742*U1739+P1742*U1742-O1742*V1739-Q1742*V1742</f>
        <v>-0.65350818801817234</v>
      </c>
      <c r="AA1742" s="27">
        <f t="shared" ref="AA1742" si="5940">(N1742*V1739+O1742*U1739+P1742*V1742+Q1742*U1742)</f>
        <v>0</v>
      </c>
      <c r="AB1742" s="8"/>
      <c r="AC1742" s="39">
        <f t="shared" ref="AC1742" si="5941">(180/PI())*ATAN(-1*(($X$8*Y1739+AA1739+$X$8*Y1742+AA1742)/($X$8*X1739+Z1739+$X$8*X1742+Z1742)))</f>
        <v>-63.075598623165305</v>
      </c>
      <c r="AE1742" s="218">
        <f t="shared" ref="AE1742" si="5942">20*LOG(((($X$8*X1739+Z1739-$X$8*Y1742-Z1742)^2+($X$8*Y1739+AA1739-$X$8*Y1742-AA1742)^2)/(($X$8*X1739+Z1739+$X$8*X1742+Z1742)^2+($X$8*Y1739+AA1739+$X$8*Y1742+AA1742)^2))^0.5)</f>
        <v>-2.7805268106241909</v>
      </c>
      <c r="AF1742" s="9"/>
      <c r="AG1742" s="29"/>
      <c r="AH1742" s="29"/>
      <c r="AI1742" s="29"/>
      <c r="AJ1742" s="29"/>
    </row>
    <row r="1743" spans="2:36" ht="18.649999999999999" customHeight="1">
      <c r="AE1743" s="33"/>
    </row>
    <row r="1744" spans="2:36" ht="18.649999999999999" customHeight="1" thickBot="1">
      <c r="E1744" s="21" t="s">
        <v>0</v>
      </c>
      <c r="J1744" s="21" t="s">
        <v>1</v>
      </c>
      <c r="O1744" s="21" t="s">
        <v>2</v>
      </c>
      <c r="T1744" s="21" t="s">
        <v>3</v>
      </c>
      <c r="Y1744" s="21" t="s">
        <v>4</v>
      </c>
    </row>
    <row r="1745" spans="2:36" ht="18.649999999999999" customHeight="1" thickBot="1">
      <c r="B1745" s="20"/>
      <c r="D1745" s="235" t="s">
        <v>6</v>
      </c>
      <c r="E1745" s="236"/>
      <c r="F1745" s="237" t="s">
        <v>7</v>
      </c>
      <c r="G1745" s="238"/>
      <c r="I1745" s="235" t="s">
        <v>8</v>
      </c>
      <c r="J1745" s="236"/>
      <c r="K1745" s="237" t="s">
        <v>9</v>
      </c>
      <c r="L1745" s="238"/>
      <c r="N1745" s="235" t="s">
        <v>10</v>
      </c>
      <c r="O1745" s="236"/>
      <c r="P1745" s="237" t="s">
        <v>11</v>
      </c>
      <c r="Q1745" s="238"/>
      <c r="S1745" s="235" t="s">
        <v>6</v>
      </c>
      <c r="T1745" s="236"/>
      <c r="U1745" s="237" t="s">
        <v>7</v>
      </c>
      <c r="V1745" s="238"/>
      <c r="X1745" s="235" t="s">
        <v>10</v>
      </c>
      <c r="Y1745" s="236"/>
      <c r="Z1745" s="237" t="s">
        <v>11</v>
      </c>
      <c r="AA1745" s="238"/>
      <c r="AB1745" s="4"/>
      <c r="AC1745" s="212" t="s">
        <v>70</v>
      </c>
      <c r="AE1745" s="213" t="s">
        <v>37</v>
      </c>
      <c r="AF1745" s="9"/>
      <c r="AG1745" s="29"/>
      <c r="AH1745" s="29"/>
      <c r="AI1745" s="29"/>
      <c r="AJ1745" s="29"/>
    </row>
    <row r="1746" spans="2:36" ht="18.649999999999999" customHeight="1" thickTop="1" thickBot="1">
      <c r="B1746" s="40">
        <f t="shared" ref="B1746" si="5943">B1739+$E$5</f>
        <v>1.0229999999999866</v>
      </c>
      <c r="D1746" s="24">
        <v>1</v>
      </c>
      <c r="E1746" s="25">
        <v>0</v>
      </c>
      <c r="F1746" s="26">
        <v>0</v>
      </c>
      <c r="G1746" s="27">
        <f t="shared" ref="G1746" si="5944">-1/($E$8*$B1746)</f>
        <v>-6.7137163911358337</v>
      </c>
      <c r="I1746" s="24">
        <v>1</v>
      </c>
      <c r="J1746" s="28">
        <v>0</v>
      </c>
      <c r="K1746" s="26">
        <v>0</v>
      </c>
      <c r="L1746" s="27">
        <v>0</v>
      </c>
      <c r="N1746" s="24">
        <f t="shared" ref="N1746" si="5945">D1746*I1746+F1746*I1749-E1746*J1746-G1746*J1749</f>
        <v>-0.64608630499798991</v>
      </c>
      <c r="O1746" s="28">
        <f t="shared" ref="O1746" si="5946">(D1746*J1746+E1746*I1746+F1746*J1749+G1746*I1749)</f>
        <v>0</v>
      </c>
      <c r="P1746" s="26">
        <f t="shared" ref="P1746" si="5947">D1746*K1746+F1746*K1749-E1746*L1746-G1746*L1749</f>
        <v>0</v>
      </c>
      <c r="Q1746" s="27">
        <f t="shared" ref="Q1746" si="5948">(D1746*L1746+E1746*K1746+F1746*L1749+G1746*K1749)</f>
        <v>-6.7137163911358337</v>
      </c>
      <c r="S1746" s="24">
        <v>1</v>
      </c>
      <c r="T1746" s="25">
        <v>0</v>
      </c>
      <c r="U1746" s="26">
        <v>0</v>
      </c>
      <c r="V1746" s="27">
        <f t="shared" ref="V1746" si="5949">-1/($T$8*$B1746)</f>
        <v>-6.7137163911358337</v>
      </c>
      <c r="X1746" s="24">
        <f t="shared" ref="X1746" si="5950">N1746*S1746+P1746*S1749-O1746*T1746-Q1746*T1749</f>
        <v>-0.64608630499798991</v>
      </c>
      <c r="Y1746" s="28">
        <f t="shared" ref="Y1746" si="5951">(N1746*T1746+O1746*S1746+P1746*T1749+Q1746*S1749)</f>
        <v>0</v>
      </c>
      <c r="Z1746" s="26">
        <f t="shared" ref="Z1746" si="5952">N1746*U1746+P1746*U1749-O1746*V1746-Q1746*V1749</f>
        <v>0</v>
      </c>
      <c r="AA1746" s="27">
        <f t="shared" ref="AA1746" si="5953">(N1746*V1746+O1746*U1746+P1746*V1749+Q1746*U1749)</f>
        <v>-2.3760761751824431</v>
      </c>
      <c r="AB1746" s="8"/>
      <c r="AC1746" s="214">
        <f t="shared" ref="AC1746" si="5954">20*LOG((2*$X$8)/(($X$8*X1746+Z1746+$Z$8*X1749+Z1749)^2+($X$8*Y1746+AA1746+$X$8*Y1749+AA1749)^2)^0.5)</f>
        <v>-3.2943385793437936</v>
      </c>
      <c r="AE1746" s="215">
        <f t="shared" ref="AE1746" si="5955">((X1746^2+Y1746^2)/(X1749^2+Y1749^2))^0.5</f>
        <v>2.6351232027039355</v>
      </c>
      <c r="AF1746" s="9"/>
      <c r="AG1746" s="29"/>
      <c r="AH1746" s="29"/>
      <c r="AI1746" s="29"/>
      <c r="AJ1746" s="29"/>
    </row>
    <row r="1747" spans="2:36" ht="18.649999999999999" customHeight="1" thickBot="1">
      <c r="D1747" s="30"/>
      <c r="G1747" s="31"/>
      <c r="I1747" s="30"/>
      <c r="K1747" s="239" t="s">
        <v>15</v>
      </c>
      <c r="L1747" s="240"/>
      <c r="N1747" s="30"/>
      <c r="P1747" s="239" t="s">
        <v>17</v>
      </c>
      <c r="Q1747" s="240"/>
      <c r="S1747" s="30"/>
      <c r="V1747" s="31"/>
      <c r="X1747" s="30"/>
      <c r="AA1747" s="31"/>
      <c r="AE1747" s="216"/>
      <c r="AF1747" s="9"/>
      <c r="AG1747" s="29"/>
      <c r="AH1747" s="29"/>
      <c r="AI1747" s="29"/>
      <c r="AJ1747" s="29"/>
    </row>
    <row r="1748" spans="2:36" ht="18.649999999999999" customHeight="1" thickBot="1">
      <c r="D1748" s="235" t="s">
        <v>12</v>
      </c>
      <c r="E1748" s="236"/>
      <c r="F1748" s="237" t="s">
        <v>13</v>
      </c>
      <c r="G1748" s="238"/>
      <c r="I1748" s="235" t="s">
        <v>14</v>
      </c>
      <c r="J1748" s="236"/>
      <c r="K1748" s="241"/>
      <c r="L1748" s="242"/>
      <c r="N1748" s="235" t="s">
        <v>16</v>
      </c>
      <c r="O1748" s="236"/>
      <c r="P1748" s="241"/>
      <c r="Q1748" s="242"/>
      <c r="S1748" s="235" t="s">
        <v>12</v>
      </c>
      <c r="T1748" s="236"/>
      <c r="U1748" s="237" t="s">
        <v>13</v>
      </c>
      <c r="V1748" s="238"/>
      <c r="X1748" s="235" t="s">
        <v>16</v>
      </c>
      <c r="Y1748" s="236"/>
      <c r="Z1748" s="237" t="s">
        <v>17</v>
      </c>
      <c r="AA1748" s="238"/>
      <c r="AB1748" s="4"/>
      <c r="AC1748" s="37" t="s">
        <v>71</v>
      </c>
      <c r="AE1748" s="217" t="s">
        <v>72</v>
      </c>
      <c r="AF1748" s="9"/>
      <c r="AG1748" s="29"/>
      <c r="AH1748" s="29"/>
      <c r="AI1748" s="29"/>
      <c r="AJ1748" s="29"/>
    </row>
    <row r="1749" spans="2:36" ht="18.649999999999999" customHeight="1" thickTop="1" thickBot="1">
      <c r="D1749" s="24">
        <v>0</v>
      </c>
      <c r="E1749" s="28">
        <v>0</v>
      </c>
      <c r="F1749" s="26">
        <v>1</v>
      </c>
      <c r="G1749" s="27">
        <v>0</v>
      </c>
      <c r="I1749" s="24">
        <v>0</v>
      </c>
      <c r="J1749" s="28">
        <f t="shared" ref="J1749" si="5956">IF(0=(1-$J$8*$K$8*$B1746^2),0,-1*(1-$J$8*$K$8*$B1746^2)/($B1746*$K$8))</f>
        <v>-0.2451825798258814</v>
      </c>
      <c r="K1749" s="26">
        <v>1</v>
      </c>
      <c r="L1749" s="27">
        <v>0</v>
      </c>
      <c r="N1749" s="24">
        <f t="shared" ref="N1749" si="5957">D1749*I1746+F1749*I1749-E1749*J1746-G1749*J1749</f>
        <v>0</v>
      </c>
      <c r="O1749" s="28">
        <f t="shared" ref="O1749" si="5958">(D1749*J1746+E1749*I1746+F1749*J1749+G1749*I1749)</f>
        <v>-0.2451825798258814</v>
      </c>
      <c r="P1749" s="26">
        <f t="shared" ref="P1749" si="5959">D1749*K1746+F1749*K1749-E1749*L1746-G1749*L1749</f>
        <v>1</v>
      </c>
      <c r="Q1749" s="27">
        <f t="shared" ref="Q1749" si="5960">(D1749*L1746+E1749*K1746+F1749*L1749+G1749*K1749)</f>
        <v>0</v>
      </c>
      <c r="S1749" s="24">
        <v>0</v>
      </c>
      <c r="T1749" s="28">
        <v>0</v>
      </c>
      <c r="U1749" s="26">
        <v>1</v>
      </c>
      <c r="V1749" s="27">
        <v>0</v>
      </c>
      <c r="X1749" s="24">
        <f t="shared" ref="X1749" si="5961">N1749*S1746+P1749*S1749-O1749*T1746-Q1749*T1749</f>
        <v>0</v>
      </c>
      <c r="Y1749" s="28">
        <f t="shared" ref="Y1749" si="5962">(N1749*T1746+O1749*S1746+P1749*T1749+Q1749*S1749)</f>
        <v>-0.2451825798258814</v>
      </c>
      <c r="Z1749" s="26">
        <f t="shared" ref="Z1749" si="5963">N1749*U1746+P1749*U1749-O1749*V1746-Q1749*V1749</f>
        <v>-0.64608630499798991</v>
      </c>
      <c r="AA1749" s="27">
        <f t="shared" ref="AA1749" si="5964">(N1749*V1746+O1749*U1746+P1749*V1749+Q1749*U1749)</f>
        <v>0</v>
      </c>
      <c r="AB1749" s="8"/>
      <c r="AC1749" s="39">
        <f t="shared" ref="AC1749" si="5965">(180/PI())*ATAN(-1*(($X$8*Y1746+AA1746+$X$8*Y1749+AA1749)/($X$8*X1746+Z1746+$X$8*X1749+Z1749)))</f>
        <v>-63.758601089330895</v>
      </c>
      <c r="AE1749" s="218">
        <f t="shared" ref="AE1749" si="5966">20*LOG(((($X$8*X1746+Z1746-$X$8*Y1749-Z1749)^2+($X$8*Y1746+AA1746-$X$8*Y1749-AA1749)^2)/(($X$8*X1746+Z1746+$X$8*X1749+Z1749)^2+($X$8*Y1746+AA1746+$X$8*Y1749+AA1749)^2))^0.5)</f>
        <v>-2.6865841682834759</v>
      </c>
      <c r="AF1749" s="9"/>
      <c r="AG1749" s="29"/>
      <c r="AH1749" s="29"/>
      <c r="AI1749" s="29"/>
      <c r="AJ1749" s="29"/>
    </row>
    <row r="1750" spans="2:36" ht="18.649999999999999" customHeight="1">
      <c r="AE1750" s="33"/>
    </row>
    <row r="1751" spans="2:36" ht="18.649999999999999" customHeight="1" thickBot="1">
      <c r="E1751" s="21" t="s">
        <v>0</v>
      </c>
      <c r="J1751" s="21" t="s">
        <v>1</v>
      </c>
      <c r="O1751" s="21" t="s">
        <v>2</v>
      </c>
      <c r="T1751" s="21" t="s">
        <v>3</v>
      </c>
      <c r="Y1751" s="21" t="s">
        <v>4</v>
      </c>
    </row>
    <row r="1752" spans="2:36" ht="18.649999999999999" customHeight="1" thickBot="1">
      <c r="B1752" s="20"/>
      <c r="D1752" s="235" t="s">
        <v>6</v>
      </c>
      <c r="E1752" s="236"/>
      <c r="F1752" s="237" t="s">
        <v>7</v>
      </c>
      <c r="G1752" s="238"/>
      <c r="I1752" s="235" t="s">
        <v>8</v>
      </c>
      <c r="J1752" s="236"/>
      <c r="K1752" s="237" t="s">
        <v>9</v>
      </c>
      <c r="L1752" s="238"/>
      <c r="N1752" s="235" t="s">
        <v>10</v>
      </c>
      <c r="O1752" s="236"/>
      <c r="P1752" s="237" t="s">
        <v>11</v>
      </c>
      <c r="Q1752" s="238"/>
      <c r="S1752" s="235" t="s">
        <v>6</v>
      </c>
      <c r="T1752" s="236"/>
      <c r="U1752" s="237" t="s">
        <v>7</v>
      </c>
      <c r="V1752" s="238"/>
      <c r="X1752" s="235" t="s">
        <v>10</v>
      </c>
      <c r="Y1752" s="236"/>
      <c r="Z1752" s="237" t="s">
        <v>11</v>
      </c>
      <c r="AA1752" s="238"/>
      <c r="AB1752" s="4"/>
      <c r="AC1752" s="212" t="s">
        <v>70</v>
      </c>
      <c r="AE1752" s="213" t="s">
        <v>37</v>
      </c>
      <c r="AF1752" s="9"/>
      <c r="AG1752" s="29"/>
      <c r="AH1752" s="29"/>
      <c r="AI1752" s="29"/>
      <c r="AJ1752" s="29"/>
    </row>
    <row r="1753" spans="2:36" ht="18.649999999999999" customHeight="1" thickTop="1" thickBot="1">
      <c r="B1753" s="40">
        <f t="shared" ref="B1753" si="5967">B1746+$E$5</f>
        <v>1.0234999999999865</v>
      </c>
      <c r="D1753" s="24">
        <v>1</v>
      </c>
      <c r="E1753" s="25">
        <v>0</v>
      </c>
      <c r="F1753" s="26">
        <v>0</v>
      </c>
      <c r="G1753" s="27">
        <f t="shared" ref="G1753" si="5968">-1/($E$8*$B1753)</f>
        <v>-6.7104366078475417</v>
      </c>
      <c r="I1753" s="24">
        <v>1</v>
      </c>
      <c r="J1753" s="28">
        <v>0</v>
      </c>
      <c r="K1753" s="26">
        <v>0</v>
      </c>
      <c r="L1753" s="27">
        <v>0</v>
      </c>
      <c r="N1753" s="24">
        <f t="shared" ref="N1753" si="5969">D1753*I1753+F1753*I1756-E1753*J1753-G1753*J1756</f>
        <v>-0.63867529653081712</v>
      </c>
      <c r="O1753" s="28">
        <f t="shared" ref="O1753" si="5970">(D1753*J1753+E1753*I1753+F1753*J1756+G1753*I1756)</f>
        <v>0</v>
      </c>
      <c r="P1753" s="26">
        <f t="shared" ref="P1753" si="5971">D1753*K1753+F1753*K1756-E1753*L1753-G1753*L1756</f>
        <v>0</v>
      </c>
      <c r="Q1753" s="27">
        <f t="shared" ref="Q1753" si="5972">(D1753*L1753+E1753*K1753+F1753*L1756+G1753*K1756)</f>
        <v>-6.7104366078475417</v>
      </c>
      <c r="S1753" s="24">
        <v>1</v>
      </c>
      <c r="T1753" s="25">
        <v>0</v>
      </c>
      <c r="U1753" s="26">
        <v>0</v>
      </c>
      <c r="V1753" s="27">
        <f t="shared" ref="V1753" si="5973">-1/($T$8*$B1753)</f>
        <v>-6.7104366078475417</v>
      </c>
      <c r="X1753" s="24">
        <f t="shared" ref="X1753" si="5974">N1753*S1753+P1753*S1756-O1753*T1753-Q1753*T1756</f>
        <v>-0.63867529653081712</v>
      </c>
      <c r="Y1753" s="28">
        <f t="shared" ref="Y1753" si="5975">(N1753*T1753+O1753*S1753+P1753*T1756+Q1753*S1756)</f>
        <v>0</v>
      </c>
      <c r="Z1753" s="26">
        <f t="shared" ref="Z1753" si="5976">N1753*U1753+P1753*U1756-O1753*V1753-Q1753*V1756</f>
        <v>0</v>
      </c>
      <c r="AA1753" s="27">
        <f t="shared" ref="AA1753" si="5977">(N1753*V1753+O1753*U1753+P1753*V1756+Q1753*U1756)</f>
        <v>-2.4246465174792622</v>
      </c>
      <c r="AB1753" s="8"/>
      <c r="AC1753" s="214">
        <f t="shared" ref="AC1753" si="5978">20*LOG((2*$X$8)/(($X$8*X1753+Z1753+$Z$8*X1756+Z1756)^2+($X$8*Y1753+AA1753+$X$8*Y1756+AA1756)^2)^0.5)</f>
        <v>-3.4016419591700982</v>
      </c>
      <c r="AE1753" s="215">
        <f t="shared" ref="AE1753" si="5979">((X1753^2+Y1753^2)/(X1756^2+Y1756^2))^0.5</f>
        <v>2.6153992187723691</v>
      </c>
      <c r="AF1753" s="9"/>
      <c r="AG1753" s="29"/>
      <c r="AH1753" s="29"/>
      <c r="AI1753" s="29"/>
      <c r="AJ1753" s="29"/>
    </row>
    <row r="1754" spans="2:36" ht="18.649999999999999" customHeight="1" thickBot="1">
      <c r="D1754" s="30"/>
      <c r="G1754" s="31"/>
      <c r="I1754" s="30"/>
      <c r="K1754" s="239" t="s">
        <v>15</v>
      </c>
      <c r="L1754" s="240"/>
      <c r="N1754" s="30"/>
      <c r="P1754" s="239" t="s">
        <v>17</v>
      </c>
      <c r="Q1754" s="240"/>
      <c r="S1754" s="30"/>
      <c r="V1754" s="31"/>
      <c r="X1754" s="30"/>
      <c r="AA1754" s="31"/>
      <c r="AE1754" s="216"/>
      <c r="AF1754" s="9"/>
      <c r="AG1754" s="29"/>
      <c r="AH1754" s="29"/>
      <c r="AI1754" s="29"/>
      <c r="AJ1754" s="29"/>
    </row>
    <row r="1755" spans="2:36" ht="18.649999999999999" customHeight="1" thickBot="1">
      <c r="D1755" s="235" t="s">
        <v>12</v>
      </c>
      <c r="E1755" s="236"/>
      <c r="F1755" s="237" t="s">
        <v>13</v>
      </c>
      <c r="G1755" s="238"/>
      <c r="I1755" s="235" t="s">
        <v>14</v>
      </c>
      <c r="J1755" s="236"/>
      <c r="K1755" s="241"/>
      <c r="L1755" s="242"/>
      <c r="N1755" s="235" t="s">
        <v>16</v>
      </c>
      <c r="O1755" s="236"/>
      <c r="P1755" s="241"/>
      <c r="Q1755" s="242"/>
      <c r="S1755" s="235" t="s">
        <v>12</v>
      </c>
      <c r="T1755" s="236"/>
      <c r="U1755" s="237" t="s">
        <v>13</v>
      </c>
      <c r="V1755" s="238"/>
      <c r="X1755" s="235" t="s">
        <v>16</v>
      </c>
      <c r="Y1755" s="236"/>
      <c r="Z1755" s="237" t="s">
        <v>17</v>
      </c>
      <c r="AA1755" s="238"/>
      <c r="AB1755" s="4"/>
      <c r="AC1755" s="37" t="s">
        <v>71</v>
      </c>
      <c r="AE1755" s="217" t="s">
        <v>72</v>
      </c>
      <c r="AF1755" s="9"/>
      <c r="AG1755" s="29"/>
      <c r="AH1755" s="29"/>
      <c r="AI1755" s="29"/>
      <c r="AJ1755" s="29"/>
    </row>
    <row r="1756" spans="2:36" ht="18.649999999999999" customHeight="1" thickTop="1" thickBot="1">
      <c r="D1756" s="24">
        <v>0</v>
      </c>
      <c r="E1756" s="28">
        <v>0</v>
      </c>
      <c r="F1756" s="26">
        <v>1</v>
      </c>
      <c r="G1756" s="27">
        <v>0</v>
      </c>
      <c r="I1756" s="24">
        <v>0</v>
      </c>
      <c r="J1756" s="28">
        <f t="shared" ref="J1756" si="5980">IF(0=(1-$J$8*$K$8*$B1753^2),0,-1*(1-$J$8*$K$8*$B1753^2)/($B1753*$K$8))</f>
        <v>-0.24419801456949358</v>
      </c>
      <c r="K1756" s="26">
        <v>1</v>
      </c>
      <c r="L1756" s="27">
        <v>0</v>
      </c>
      <c r="N1756" s="24">
        <f t="shared" ref="N1756" si="5981">D1756*I1753+F1756*I1756-E1756*J1753-G1756*J1756</f>
        <v>0</v>
      </c>
      <c r="O1756" s="28">
        <f t="shared" ref="O1756" si="5982">(D1756*J1753+E1756*I1753+F1756*J1756+G1756*I1756)</f>
        <v>-0.24419801456949358</v>
      </c>
      <c r="P1756" s="26">
        <f t="shared" ref="P1756" si="5983">D1756*K1753+F1756*K1756-E1756*L1753-G1756*L1756</f>
        <v>1</v>
      </c>
      <c r="Q1756" s="27">
        <f t="shared" ref="Q1756" si="5984">(D1756*L1753+E1756*K1753+F1756*L1756+G1756*K1756)</f>
        <v>0</v>
      </c>
      <c r="S1756" s="24">
        <v>0</v>
      </c>
      <c r="T1756" s="28">
        <v>0</v>
      </c>
      <c r="U1756" s="26">
        <v>1</v>
      </c>
      <c r="V1756" s="27">
        <v>0</v>
      </c>
      <c r="X1756" s="24">
        <f t="shared" ref="X1756" si="5985">N1756*S1753+P1756*S1756-O1756*T1753-Q1756*T1756</f>
        <v>0</v>
      </c>
      <c r="Y1756" s="28">
        <f t="shared" ref="Y1756" si="5986">(N1756*T1753+O1756*S1753+P1756*T1756+Q1756*S1756)</f>
        <v>-0.24419801456949358</v>
      </c>
      <c r="Z1756" s="26">
        <f t="shared" ref="Z1756" si="5987">N1756*U1753+P1756*U1756-O1756*V1753-Q1756*V1756</f>
        <v>-0.63867529653081712</v>
      </c>
      <c r="AA1756" s="27">
        <f t="shared" ref="AA1756" si="5988">(N1756*V1753+O1756*U1753+P1756*V1756+Q1756*U1756)</f>
        <v>0</v>
      </c>
      <c r="AB1756" s="8"/>
      <c r="AC1756" s="39">
        <f t="shared" ref="AC1756" si="5989">(180/PI())*ATAN(-1*(($X$8*Y1753+AA1753+$X$8*Y1756+AA1756)/($X$8*X1753+Z1753+$X$8*X1756+Z1756)))</f>
        <v>-64.423496642852754</v>
      </c>
      <c r="AE1756" s="218">
        <f t="shared" ref="AE1756" si="5990">20*LOG(((($X$8*X1753+Z1753-$X$8*Y1756-Z1756)^2+($X$8*Y1753+AA1753-$X$8*Y1756-AA1756)^2)/(($X$8*X1753+Z1753+$X$8*X1756+Z1756)^2+($X$8*Y1753+AA1753+$X$8*Y1756+AA1756)^2))^0.5)</f>
        <v>-2.5971915283745846</v>
      </c>
      <c r="AF1756" s="9"/>
      <c r="AG1756" s="29"/>
      <c r="AH1756" s="29"/>
      <c r="AI1756" s="29"/>
      <c r="AJ1756" s="29"/>
    </row>
    <row r="1757" spans="2:36" ht="18.649999999999999" customHeight="1">
      <c r="AE1757" s="33"/>
    </row>
    <row r="1758" spans="2:36" ht="18.649999999999999" customHeight="1" thickBot="1">
      <c r="E1758" s="21" t="s">
        <v>0</v>
      </c>
      <c r="J1758" s="21" t="s">
        <v>1</v>
      </c>
      <c r="O1758" s="21" t="s">
        <v>2</v>
      </c>
      <c r="T1758" s="21" t="s">
        <v>3</v>
      </c>
      <c r="Y1758" s="21" t="s">
        <v>4</v>
      </c>
    </row>
    <row r="1759" spans="2:36" ht="18.649999999999999" customHeight="1" thickBot="1">
      <c r="B1759" s="20"/>
      <c r="D1759" s="235" t="s">
        <v>6</v>
      </c>
      <c r="E1759" s="236"/>
      <c r="F1759" s="237" t="s">
        <v>7</v>
      </c>
      <c r="G1759" s="238"/>
      <c r="I1759" s="235" t="s">
        <v>8</v>
      </c>
      <c r="J1759" s="236"/>
      <c r="K1759" s="237" t="s">
        <v>9</v>
      </c>
      <c r="L1759" s="238"/>
      <c r="N1759" s="235" t="s">
        <v>10</v>
      </c>
      <c r="O1759" s="236"/>
      <c r="P1759" s="237" t="s">
        <v>11</v>
      </c>
      <c r="Q1759" s="238"/>
      <c r="S1759" s="235" t="s">
        <v>6</v>
      </c>
      <c r="T1759" s="236"/>
      <c r="U1759" s="237" t="s">
        <v>7</v>
      </c>
      <c r="V1759" s="238"/>
      <c r="X1759" s="235" t="s">
        <v>10</v>
      </c>
      <c r="Y1759" s="236"/>
      <c r="Z1759" s="237" t="s">
        <v>11</v>
      </c>
      <c r="AA1759" s="238"/>
      <c r="AB1759" s="4"/>
      <c r="AC1759" s="212" t="s">
        <v>70</v>
      </c>
      <c r="AE1759" s="213" t="s">
        <v>37</v>
      </c>
      <c r="AF1759" s="9"/>
      <c r="AG1759" s="29"/>
      <c r="AH1759" s="29"/>
      <c r="AI1759" s="29"/>
      <c r="AJ1759" s="29"/>
    </row>
    <row r="1760" spans="2:36" ht="18.649999999999999" customHeight="1" thickTop="1" thickBot="1">
      <c r="B1760" s="40">
        <f t="shared" ref="B1760" si="5991">B1753+$E$5</f>
        <v>1.0239999999999865</v>
      </c>
      <c r="D1760" s="24">
        <v>1</v>
      </c>
      <c r="E1760" s="25">
        <v>0</v>
      </c>
      <c r="F1760" s="26">
        <v>0</v>
      </c>
      <c r="G1760" s="27">
        <f t="shared" ref="G1760" si="5992">-1/($E$8*$B1760)</f>
        <v>-6.7071600274726153</v>
      </c>
      <c r="I1760" s="24">
        <v>1</v>
      </c>
      <c r="J1760" s="28">
        <v>0</v>
      </c>
      <c r="K1760" s="26">
        <v>0</v>
      </c>
      <c r="L1760" s="27">
        <v>0</v>
      </c>
      <c r="N1760" s="24">
        <f t="shared" ref="N1760" si="5993">D1760*I1760+F1760*I1763-E1760*J1760-G1760*J1763</f>
        <v>-0.63127514138248153</v>
      </c>
      <c r="O1760" s="28">
        <f t="shared" ref="O1760" si="5994">(D1760*J1760+E1760*I1760+F1760*J1763+G1760*I1763)</f>
        <v>0</v>
      </c>
      <c r="P1760" s="26">
        <f t="shared" ref="P1760" si="5995">D1760*K1760+F1760*K1763-E1760*L1760-G1760*L1763</f>
        <v>0</v>
      </c>
      <c r="Q1760" s="27">
        <f t="shared" ref="Q1760" si="5996">(D1760*L1760+E1760*K1760+F1760*L1763+G1760*K1763)</f>
        <v>-6.7071600274726153</v>
      </c>
      <c r="S1760" s="24">
        <v>1</v>
      </c>
      <c r="T1760" s="25">
        <v>0</v>
      </c>
      <c r="U1760" s="26">
        <v>0</v>
      </c>
      <c r="V1760" s="27">
        <f t="shared" ref="V1760" si="5997">-1/($T$8*$B1760)</f>
        <v>-6.7071600274726153</v>
      </c>
      <c r="X1760" s="24">
        <f t="shared" ref="X1760" si="5998">N1760*S1760+P1760*S1763-O1760*T1760-Q1760*T1763</f>
        <v>-0.63127514138248153</v>
      </c>
      <c r="Y1760" s="28">
        <f t="shared" ref="Y1760" si="5999">(N1760*T1760+O1760*S1760+P1760*T1763+Q1760*S1763)</f>
        <v>0</v>
      </c>
      <c r="Z1760" s="26">
        <f t="shared" ref="Z1760" si="6000">N1760*U1760+P1760*U1763-O1760*V1760-Q1760*V1763</f>
        <v>0</v>
      </c>
      <c r="AA1760" s="27">
        <f t="shared" ref="AA1760" si="6001">(N1760*V1760+O1760*U1760+P1760*V1763+Q1760*U1763)</f>
        <v>-2.4730966328549115</v>
      </c>
      <c r="AB1760" s="8"/>
      <c r="AC1760" s="214">
        <f t="shared" ref="AC1760" si="6002">20*LOG((2*$X$8)/(($X$8*X1760+Z1760+$Z$8*X1763+Z1763)^2+($X$8*Y1760+AA1760+$X$8*Y1763+AA1763)^2)^0.5)</f>
        <v>-3.508475031065184</v>
      </c>
      <c r="AE1760" s="215">
        <f t="shared" ref="AE1760" si="6003">((X1760^2+Y1760^2)/(X1763^2+Y1763^2))^0.5</f>
        <v>2.5955544145847758</v>
      </c>
      <c r="AF1760" s="9"/>
      <c r="AG1760" s="29"/>
      <c r="AH1760" s="29"/>
      <c r="AI1760" s="29"/>
      <c r="AJ1760" s="29"/>
    </row>
    <row r="1761" spans="2:36" ht="18.649999999999999" customHeight="1" thickBot="1">
      <c r="D1761" s="30"/>
      <c r="G1761" s="31"/>
      <c r="I1761" s="30"/>
      <c r="K1761" s="239" t="s">
        <v>15</v>
      </c>
      <c r="L1761" s="240"/>
      <c r="N1761" s="30"/>
      <c r="P1761" s="239" t="s">
        <v>17</v>
      </c>
      <c r="Q1761" s="240"/>
      <c r="S1761" s="30"/>
      <c r="V1761" s="31"/>
      <c r="X1761" s="30"/>
      <c r="AA1761" s="31"/>
      <c r="AE1761" s="216"/>
      <c r="AF1761" s="9"/>
      <c r="AG1761" s="29"/>
      <c r="AH1761" s="29"/>
      <c r="AI1761" s="29"/>
      <c r="AJ1761" s="29"/>
    </row>
    <row r="1762" spans="2:36" ht="18.649999999999999" customHeight="1" thickBot="1">
      <c r="D1762" s="235" t="s">
        <v>12</v>
      </c>
      <c r="E1762" s="236"/>
      <c r="F1762" s="237" t="s">
        <v>13</v>
      </c>
      <c r="G1762" s="238"/>
      <c r="I1762" s="235" t="s">
        <v>14</v>
      </c>
      <c r="J1762" s="236"/>
      <c r="K1762" s="241"/>
      <c r="L1762" s="242"/>
      <c r="N1762" s="235" t="s">
        <v>16</v>
      </c>
      <c r="O1762" s="236"/>
      <c r="P1762" s="241"/>
      <c r="Q1762" s="242"/>
      <c r="S1762" s="235" t="s">
        <v>12</v>
      </c>
      <c r="T1762" s="236"/>
      <c r="U1762" s="237" t="s">
        <v>13</v>
      </c>
      <c r="V1762" s="238"/>
      <c r="X1762" s="235" t="s">
        <v>16</v>
      </c>
      <c r="Y1762" s="236"/>
      <c r="Z1762" s="237" t="s">
        <v>17</v>
      </c>
      <c r="AA1762" s="238"/>
      <c r="AB1762" s="4"/>
      <c r="AC1762" s="37" t="s">
        <v>71</v>
      </c>
      <c r="AE1762" s="217" t="s">
        <v>72</v>
      </c>
      <c r="AF1762" s="9"/>
      <c r="AG1762" s="29"/>
      <c r="AH1762" s="29"/>
      <c r="AI1762" s="29"/>
      <c r="AJ1762" s="29"/>
    </row>
    <row r="1763" spans="2:36" ht="18.649999999999999" customHeight="1" thickTop="1" thickBot="1">
      <c r="D1763" s="24">
        <v>0</v>
      </c>
      <c r="E1763" s="28">
        <v>0</v>
      </c>
      <c r="F1763" s="26">
        <v>1</v>
      </c>
      <c r="G1763" s="27">
        <v>0</v>
      </c>
      <c r="I1763" s="24">
        <v>0</v>
      </c>
      <c r="J1763" s="28">
        <f t="shared" ref="J1763" si="6004">IF(0=(1-$J$8*$K$8*$B1760^2),0,-1*(1-$J$8*$K$8*$B1760^2)/($B1760*$K$8))</f>
        <v>-0.24321398843933306</v>
      </c>
      <c r="K1763" s="26">
        <v>1</v>
      </c>
      <c r="L1763" s="27">
        <v>0</v>
      </c>
      <c r="N1763" s="24">
        <f t="shared" ref="N1763" si="6005">D1763*I1760+F1763*I1763-E1763*J1760-G1763*J1763</f>
        <v>0</v>
      </c>
      <c r="O1763" s="28">
        <f t="shared" ref="O1763" si="6006">(D1763*J1760+E1763*I1760+F1763*J1763+G1763*I1763)</f>
        <v>-0.24321398843933306</v>
      </c>
      <c r="P1763" s="26">
        <f t="shared" ref="P1763" si="6007">D1763*K1760+F1763*K1763-E1763*L1760-G1763*L1763</f>
        <v>1</v>
      </c>
      <c r="Q1763" s="27">
        <f t="shared" ref="Q1763" si="6008">(D1763*L1760+E1763*K1760+F1763*L1763+G1763*K1763)</f>
        <v>0</v>
      </c>
      <c r="S1763" s="24">
        <v>0</v>
      </c>
      <c r="T1763" s="28">
        <v>0</v>
      </c>
      <c r="U1763" s="26">
        <v>1</v>
      </c>
      <c r="V1763" s="27">
        <v>0</v>
      </c>
      <c r="X1763" s="24">
        <f t="shared" ref="X1763" si="6009">N1763*S1760+P1763*S1763-O1763*T1760-Q1763*T1763</f>
        <v>0</v>
      </c>
      <c r="Y1763" s="28">
        <f t="shared" ref="Y1763" si="6010">(N1763*T1760+O1763*S1760+P1763*T1763+Q1763*S1763)</f>
        <v>-0.24321398843933306</v>
      </c>
      <c r="Z1763" s="26">
        <f t="shared" ref="Z1763" si="6011">N1763*U1760+P1763*U1763-O1763*V1760-Q1763*V1763</f>
        <v>-0.63127514138248153</v>
      </c>
      <c r="AA1763" s="27">
        <f t="shared" ref="AA1763" si="6012">(N1763*V1760+O1763*U1760+P1763*V1763+Q1763*U1763)</f>
        <v>0</v>
      </c>
      <c r="AB1763" s="8"/>
      <c r="AC1763" s="39">
        <f t="shared" ref="AC1763" si="6013">(180/PI())*ATAN(-1*(($X$8*Y1760+AA1760+$X$8*Y1763+AA1763)/($X$8*X1760+Z1760+$X$8*X1763+Z1763)))</f>
        <v>-65.070837018629163</v>
      </c>
      <c r="AE1763" s="218">
        <f t="shared" ref="AE1763" si="6014">20*LOG(((($X$8*X1760+Z1760-$X$8*Y1763-Z1763)^2+($X$8*Y1760+AA1760-$X$8*Y1763-AA1763)^2)/(($X$8*X1760+Z1760+$X$8*X1763+Z1763)^2+($X$8*Y1760+AA1760+$X$8*Y1763+AA1763)^2))^0.5)</f>
        <v>-2.5120745799718436</v>
      </c>
      <c r="AF1763" s="9"/>
      <c r="AG1763" s="29"/>
      <c r="AH1763" s="29"/>
      <c r="AI1763" s="29"/>
      <c r="AJ1763" s="29"/>
    </row>
    <row r="1764" spans="2:36" ht="18.649999999999999" customHeight="1">
      <c r="AE1764" s="33"/>
    </row>
    <row r="1765" spans="2:36" ht="18.649999999999999" customHeight="1" thickBot="1">
      <c r="E1765" s="21" t="s">
        <v>0</v>
      </c>
      <c r="J1765" s="21" t="s">
        <v>1</v>
      </c>
      <c r="O1765" s="21" t="s">
        <v>2</v>
      </c>
      <c r="T1765" s="21" t="s">
        <v>3</v>
      </c>
      <c r="Y1765" s="21" t="s">
        <v>4</v>
      </c>
    </row>
    <row r="1766" spans="2:36" ht="18.649999999999999" customHeight="1" thickBot="1">
      <c r="B1766" s="20"/>
      <c r="D1766" s="235" t="s">
        <v>6</v>
      </c>
      <c r="E1766" s="236"/>
      <c r="F1766" s="237" t="s">
        <v>7</v>
      </c>
      <c r="G1766" s="238"/>
      <c r="I1766" s="235" t="s">
        <v>8</v>
      </c>
      <c r="J1766" s="236"/>
      <c r="K1766" s="237" t="s">
        <v>9</v>
      </c>
      <c r="L1766" s="238"/>
      <c r="N1766" s="235" t="s">
        <v>10</v>
      </c>
      <c r="O1766" s="236"/>
      <c r="P1766" s="237" t="s">
        <v>11</v>
      </c>
      <c r="Q1766" s="238"/>
      <c r="S1766" s="235" t="s">
        <v>6</v>
      </c>
      <c r="T1766" s="236"/>
      <c r="U1766" s="237" t="s">
        <v>7</v>
      </c>
      <c r="V1766" s="238"/>
      <c r="X1766" s="235" t="s">
        <v>10</v>
      </c>
      <c r="Y1766" s="236"/>
      <c r="Z1766" s="237" t="s">
        <v>11</v>
      </c>
      <c r="AA1766" s="238"/>
      <c r="AB1766" s="4"/>
      <c r="AC1766" s="212" t="s">
        <v>70</v>
      </c>
      <c r="AE1766" s="213" t="s">
        <v>37</v>
      </c>
      <c r="AF1766" s="9"/>
      <c r="AG1766" s="29"/>
      <c r="AH1766" s="29"/>
      <c r="AI1766" s="29"/>
      <c r="AJ1766" s="29"/>
    </row>
    <row r="1767" spans="2:36" ht="18.649999999999999" customHeight="1" thickTop="1" thickBot="1">
      <c r="B1767" s="40">
        <f t="shared" ref="B1767" si="6015">B1760+$E$5</f>
        <v>1.0244999999999864</v>
      </c>
      <c r="D1767" s="24">
        <v>1</v>
      </c>
      <c r="E1767" s="25">
        <v>0</v>
      </c>
      <c r="F1767" s="26">
        <v>0</v>
      </c>
      <c r="G1767" s="27">
        <f t="shared" ref="G1767" si="6016">-1/($E$8*$B1767)</f>
        <v>-6.70388664532158</v>
      </c>
      <c r="I1767" s="24">
        <v>1</v>
      </c>
      <c r="J1767" s="28">
        <v>0</v>
      </c>
      <c r="K1767" s="26">
        <v>0</v>
      </c>
      <c r="L1767" s="27">
        <v>0</v>
      </c>
      <c r="N1767" s="24">
        <f t="shared" ref="N1767" si="6017">D1767*I1767+F1767*I1770-E1767*J1767-G1767*J1770</f>
        <v>-0.62388581837060753</v>
      </c>
      <c r="O1767" s="28">
        <f t="shared" ref="O1767" si="6018">(D1767*J1767+E1767*I1767+F1767*J1770+G1767*I1770)</f>
        <v>0</v>
      </c>
      <c r="P1767" s="26">
        <f t="shared" ref="P1767" si="6019">D1767*K1767+F1767*K1770-E1767*L1767-G1767*L1770</f>
        <v>0</v>
      </c>
      <c r="Q1767" s="27">
        <f t="shared" ref="Q1767" si="6020">(D1767*L1767+E1767*K1767+F1767*L1770+G1767*K1770)</f>
        <v>-6.70388664532158</v>
      </c>
      <c r="S1767" s="24">
        <v>1</v>
      </c>
      <c r="T1767" s="25">
        <v>0</v>
      </c>
      <c r="U1767" s="26">
        <v>0</v>
      </c>
      <c r="V1767" s="27">
        <f t="shared" ref="V1767" si="6021">-1/($T$8*$B1767)</f>
        <v>-6.70388664532158</v>
      </c>
      <c r="X1767" s="24">
        <f t="shared" ref="X1767" si="6022">N1767*S1767+P1767*S1770-O1767*T1767-Q1767*T1770</f>
        <v>-0.62388581837060753</v>
      </c>
      <c r="Y1767" s="28">
        <f t="shared" ref="Y1767" si="6023">(N1767*T1767+O1767*S1767+P1767*T1770+Q1767*S1770)</f>
        <v>0</v>
      </c>
      <c r="Z1767" s="26">
        <f t="shared" ref="Z1767" si="6024">N1767*U1767+P1767*U1770-O1767*V1767-Q1767*V1770</f>
        <v>0</v>
      </c>
      <c r="AA1767" s="27">
        <f t="shared" ref="AA1767" si="6025">(N1767*V1767+O1767*U1767+P1767*V1770+Q1767*U1770)</f>
        <v>-2.5214268393413395</v>
      </c>
      <c r="AB1767" s="8"/>
      <c r="AC1767" s="214">
        <f t="shared" ref="AC1767" si="6026">20*LOG((2*$X$8)/(($X$8*X1767+Z1767+$Z$8*X1770+Z1770)^2+($X$8*Y1767+AA1767+$X$8*Y1770+AA1770)^2)^0.5)</f>
        <v>-3.6147927058059031</v>
      </c>
      <c r="AE1767" s="215">
        <f t="shared" ref="AE1767" si="6027">((X1767^2+Y1767^2)/(X1770^2+Y1770^2))^0.5</f>
        <v>2.5755873711471189</v>
      </c>
      <c r="AF1767" s="9"/>
      <c r="AG1767" s="29"/>
      <c r="AH1767" s="29"/>
      <c r="AI1767" s="29"/>
      <c r="AJ1767" s="29"/>
    </row>
    <row r="1768" spans="2:36" ht="18.649999999999999" customHeight="1" thickBot="1">
      <c r="D1768" s="30"/>
      <c r="G1768" s="31"/>
      <c r="I1768" s="30"/>
      <c r="K1768" s="239" t="s">
        <v>15</v>
      </c>
      <c r="L1768" s="240"/>
      <c r="N1768" s="30"/>
      <c r="P1768" s="239" t="s">
        <v>17</v>
      </c>
      <c r="Q1768" s="240"/>
      <c r="S1768" s="30"/>
      <c r="V1768" s="31"/>
      <c r="X1768" s="30"/>
      <c r="AA1768" s="31"/>
      <c r="AE1768" s="216"/>
      <c r="AF1768" s="9"/>
      <c r="AG1768" s="29"/>
      <c r="AH1768" s="29"/>
      <c r="AI1768" s="29"/>
      <c r="AJ1768" s="29"/>
    </row>
    <row r="1769" spans="2:36" ht="18.649999999999999" customHeight="1" thickBot="1">
      <c r="D1769" s="235" t="s">
        <v>12</v>
      </c>
      <c r="E1769" s="236"/>
      <c r="F1769" s="237" t="s">
        <v>13</v>
      </c>
      <c r="G1769" s="238"/>
      <c r="I1769" s="235" t="s">
        <v>14</v>
      </c>
      <c r="J1769" s="236"/>
      <c r="K1769" s="241"/>
      <c r="L1769" s="242"/>
      <c r="N1769" s="235" t="s">
        <v>16</v>
      </c>
      <c r="O1769" s="236"/>
      <c r="P1769" s="241"/>
      <c r="Q1769" s="242"/>
      <c r="S1769" s="235" t="s">
        <v>12</v>
      </c>
      <c r="T1769" s="236"/>
      <c r="U1769" s="237" t="s">
        <v>13</v>
      </c>
      <c r="V1769" s="238"/>
      <c r="X1769" s="235" t="s">
        <v>16</v>
      </c>
      <c r="Y1769" s="236"/>
      <c r="Z1769" s="237" t="s">
        <v>17</v>
      </c>
      <c r="AA1769" s="238"/>
      <c r="AB1769" s="4"/>
      <c r="AC1769" s="37" t="s">
        <v>71</v>
      </c>
      <c r="AE1769" s="217" t="s">
        <v>72</v>
      </c>
      <c r="AF1769" s="9"/>
      <c r="AG1769" s="29"/>
      <c r="AH1769" s="29"/>
      <c r="AI1769" s="29"/>
      <c r="AJ1769" s="29"/>
    </row>
    <row r="1770" spans="2:36" ht="18.649999999999999" customHeight="1" thickTop="1" thickBot="1">
      <c r="D1770" s="24">
        <v>0</v>
      </c>
      <c r="E1770" s="28">
        <v>0</v>
      </c>
      <c r="F1770" s="26">
        <v>1</v>
      </c>
      <c r="G1770" s="27">
        <v>0</v>
      </c>
      <c r="I1770" s="24">
        <v>0</v>
      </c>
      <c r="J1770" s="28">
        <f t="shared" ref="J1770" si="6028">IF(0=(1-$J$8*$K$8*$B1767^2),0,-1*(1-$J$8*$K$8*$B1767^2)/($B1767*$K$8))</f>
        <v>-0.2422305006460489</v>
      </c>
      <c r="K1770" s="26">
        <v>1</v>
      </c>
      <c r="L1770" s="27">
        <v>0</v>
      </c>
      <c r="N1770" s="24">
        <f t="shared" ref="N1770" si="6029">D1770*I1767+F1770*I1770-E1770*J1767-G1770*J1770</f>
        <v>0</v>
      </c>
      <c r="O1770" s="28">
        <f t="shared" ref="O1770" si="6030">(D1770*J1767+E1770*I1767+F1770*J1770+G1770*I1770)</f>
        <v>-0.2422305006460489</v>
      </c>
      <c r="P1770" s="26">
        <f t="shared" ref="P1770" si="6031">D1770*K1767+F1770*K1770-E1770*L1767-G1770*L1770</f>
        <v>1</v>
      </c>
      <c r="Q1770" s="27">
        <f t="shared" ref="Q1770" si="6032">(D1770*L1767+E1770*K1767+F1770*L1770+G1770*K1770)</f>
        <v>0</v>
      </c>
      <c r="S1770" s="24">
        <v>0</v>
      </c>
      <c r="T1770" s="28">
        <v>0</v>
      </c>
      <c r="U1770" s="26">
        <v>1</v>
      </c>
      <c r="V1770" s="27">
        <v>0</v>
      </c>
      <c r="X1770" s="24">
        <f t="shared" ref="X1770" si="6033">N1770*S1767+P1770*S1770-O1770*T1767-Q1770*T1770</f>
        <v>0</v>
      </c>
      <c r="Y1770" s="28">
        <f t="shared" ref="Y1770" si="6034">(N1770*T1767+O1770*S1767+P1770*T1770+Q1770*S1770)</f>
        <v>-0.2422305006460489</v>
      </c>
      <c r="Z1770" s="26">
        <f t="shared" ref="Z1770" si="6035">N1770*U1767+P1770*U1770-O1770*V1767-Q1770*V1770</f>
        <v>-0.62388581837060753</v>
      </c>
      <c r="AA1770" s="27">
        <f t="shared" ref="AA1770" si="6036">(N1770*V1767+O1770*U1767+P1770*V1770+Q1770*U1770)</f>
        <v>0</v>
      </c>
      <c r="AB1770" s="8"/>
      <c r="AC1770" s="39">
        <f t="shared" ref="AC1770" si="6037">(180/PI())*ATAN(-1*(($X$8*Y1767+AA1767+$X$8*Y1770+AA1770)/($X$8*X1767+Z1767+$X$8*X1770+Z1770)))</f>
        <v>-65.701162426358181</v>
      </c>
      <c r="AE1770" s="218">
        <f t="shared" ref="AE1770" si="6038">20*LOG(((($X$8*X1767+Z1767-$X$8*Y1770-Z1770)^2+($X$8*Y1767+AA1767-$X$8*Y1770-AA1770)^2)/(($X$8*X1767+Z1767+$X$8*X1770+Z1770)^2+($X$8*Y1767+AA1767+$X$8*Y1770+AA1770)^2))^0.5)</f>
        <v>-2.4309783602661246</v>
      </c>
      <c r="AF1770" s="9"/>
      <c r="AG1770" s="29"/>
      <c r="AH1770" s="29"/>
      <c r="AI1770" s="29"/>
      <c r="AJ1770" s="29"/>
    </row>
    <row r="1771" spans="2:36" ht="18.649999999999999" customHeight="1">
      <c r="AE1771" s="33"/>
    </row>
    <row r="1772" spans="2:36" ht="18.649999999999999" customHeight="1" thickBot="1">
      <c r="E1772" s="21" t="s">
        <v>0</v>
      </c>
      <c r="J1772" s="21" t="s">
        <v>1</v>
      </c>
      <c r="O1772" s="21" t="s">
        <v>2</v>
      </c>
      <c r="T1772" s="21" t="s">
        <v>3</v>
      </c>
      <c r="Y1772" s="21" t="s">
        <v>4</v>
      </c>
    </row>
    <row r="1773" spans="2:36" ht="18.649999999999999" customHeight="1" thickBot="1">
      <c r="B1773" s="20"/>
      <c r="D1773" s="235" t="s">
        <v>6</v>
      </c>
      <c r="E1773" s="236"/>
      <c r="F1773" s="237" t="s">
        <v>7</v>
      </c>
      <c r="G1773" s="238"/>
      <c r="I1773" s="235" t="s">
        <v>8</v>
      </c>
      <c r="J1773" s="236"/>
      <c r="K1773" s="237" t="s">
        <v>9</v>
      </c>
      <c r="L1773" s="238"/>
      <c r="N1773" s="235" t="s">
        <v>10</v>
      </c>
      <c r="O1773" s="236"/>
      <c r="P1773" s="237" t="s">
        <v>11</v>
      </c>
      <c r="Q1773" s="238"/>
      <c r="S1773" s="235" t="s">
        <v>6</v>
      </c>
      <c r="T1773" s="236"/>
      <c r="U1773" s="237" t="s">
        <v>7</v>
      </c>
      <c r="V1773" s="238"/>
      <c r="X1773" s="235" t="s">
        <v>10</v>
      </c>
      <c r="Y1773" s="236"/>
      <c r="Z1773" s="237" t="s">
        <v>11</v>
      </c>
      <c r="AA1773" s="238"/>
      <c r="AB1773" s="4"/>
      <c r="AC1773" s="212" t="s">
        <v>70</v>
      </c>
      <c r="AE1773" s="213" t="s">
        <v>37</v>
      </c>
      <c r="AF1773" s="9"/>
      <c r="AG1773" s="29"/>
      <c r="AH1773" s="29"/>
      <c r="AI1773" s="29"/>
      <c r="AJ1773" s="29"/>
    </row>
    <row r="1774" spans="2:36" ht="18.649999999999999" customHeight="1" thickTop="1" thickBot="1">
      <c r="B1774" s="40">
        <f t="shared" ref="B1774" si="6039">B1767+$E$5</f>
        <v>1.0249999999999864</v>
      </c>
      <c r="D1774" s="24">
        <v>1</v>
      </c>
      <c r="E1774" s="25">
        <v>0</v>
      </c>
      <c r="F1774" s="26">
        <v>0</v>
      </c>
      <c r="G1774" s="27">
        <f t="shared" ref="G1774" si="6040">-1/($E$8*$B1774)</f>
        <v>-6.7006164567141067</v>
      </c>
      <c r="I1774" s="24">
        <v>1</v>
      </c>
      <c r="J1774" s="28">
        <v>0</v>
      </c>
      <c r="K1774" s="26">
        <v>0</v>
      </c>
      <c r="L1774" s="27">
        <v>0</v>
      </c>
      <c r="N1774" s="24">
        <f t="shared" ref="N1774" si="6041">D1774*I1774+F1774*I1777-E1774*J1774-G1774*J1777</f>
        <v>-0.61650730636447792</v>
      </c>
      <c r="O1774" s="28">
        <f t="shared" ref="O1774" si="6042">(D1774*J1774+E1774*I1774+F1774*J1777+G1774*I1777)</f>
        <v>0</v>
      </c>
      <c r="P1774" s="26">
        <f t="shared" ref="P1774" si="6043">D1774*K1774+F1774*K1777-E1774*L1774-G1774*L1777</f>
        <v>0</v>
      </c>
      <c r="Q1774" s="27">
        <f t="shared" ref="Q1774" si="6044">(D1774*L1774+E1774*K1774+F1774*L1777+G1774*K1777)</f>
        <v>-6.7006164567141067</v>
      </c>
      <c r="S1774" s="24">
        <v>1</v>
      </c>
      <c r="T1774" s="25">
        <v>0</v>
      </c>
      <c r="U1774" s="26">
        <v>0</v>
      </c>
      <c r="V1774" s="27">
        <f t="shared" ref="V1774" si="6045">-1/($T$8*$B1774)</f>
        <v>-6.7006164567141067</v>
      </c>
      <c r="X1774" s="24">
        <f t="shared" ref="X1774" si="6046">N1774*S1774+P1774*S1777-O1774*T1774-Q1774*T1777</f>
        <v>-0.61650730636447792</v>
      </c>
      <c r="Y1774" s="28">
        <f t="shared" ref="Y1774" si="6047">(N1774*T1774+O1774*S1774+P1774*T1777+Q1774*S1777)</f>
        <v>0</v>
      </c>
      <c r="Z1774" s="26">
        <f t="shared" ref="Z1774" si="6048">N1774*U1774+P1774*U1777-O1774*V1774-Q1774*V1777</f>
        <v>0</v>
      </c>
      <c r="AA1774" s="27">
        <f t="shared" ref="AA1774" si="6049">(N1774*V1774+O1774*U1774+P1774*V1777+Q1774*U1777)</f>
        <v>-2.5696374540038001</v>
      </c>
      <c r="AB1774" s="8"/>
      <c r="AC1774" s="214">
        <f t="shared" ref="AC1774" si="6050">20*LOG((2*$X$8)/(($X$8*X1774+Z1774+$Z$8*X1777+Z1777)^2+($X$8*Y1774+AA1774+$X$8*Y1777+AA1777)^2)^0.5)</f>
        <v>-3.7205543043939477</v>
      </c>
      <c r="AE1774" s="215">
        <f t="shared" ref="AE1774" si="6051">((X1774^2+Y1774^2)/(X1777^2+Y1777^2))^0.5</f>
        <v>2.555496647893829</v>
      </c>
      <c r="AF1774" s="9"/>
      <c r="AG1774" s="29"/>
      <c r="AH1774" s="29"/>
      <c r="AI1774" s="29"/>
      <c r="AJ1774" s="29"/>
    </row>
    <row r="1775" spans="2:36" ht="18.649999999999999" customHeight="1" thickBot="1">
      <c r="D1775" s="30"/>
      <c r="G1775" s="31"/>
      <c r="I1775" s="30"/>
      <c r="K1775" s="239" t="s">
        <v>15</v>
      </c>
      <c r="L1775" s="240"/>
      <c r="N1775" s="30"/>
      <c r="P1775" s="239" t="s">
        <v>17</v>
      </c>
      <c r="Q1775" s="240"/>
      <c r="S1775" s="30"/>
      <c r="V1775" s="31"/>
      <c r="X1775" s="30"/>
      <c r="AA1775" s="31"/>
      <c r="AE1775" s="216"/>
      <c r="AF1775" s="9"/>
      <c r="AG1775" s="29"/>
      <c r="AH1775" s="29"/>
      <c r="AI1775" s="29"/>
      <c r="AJ1775" s="29"/>
    </row>
    <row r="1776" spans="2:36" ht="18.649999999999999" customHeight="1" thickBot="1">
      <c r="D1776" s="235" t="s">
        <v>12</v>
      </c>
      <c r="E1776" s="236"/>
      <c r="F1776" s="237" t="s">
        <v>13</v>
      </c>
      <c r="G1776" s="238"/>
      <c r="I1776" s="235" t="s">
        <v>14</v>
      </c>
      <c r="J1776" s="236"/>
      <c r="K1776" s="241"/>
      <c r="L1776" s="242"/>
      <c r="N1776" s="235" t="s">
        <v>16</v>
      </c>
      <c r="O1776" s="236"/>
      <c r="P1776" s="241"/>
      <c r="Q1776" s="242"/>
      <c r="S1776" s="235" t="s">
        <v>12</v>
      </c>
      <c r="T1776" s="236"/>
      <c r="U1776" s="237" t="s">
        <v>13</v>
      </c>
      <c r="V1776" s="238"/>
      <c r="X1776" s="235" t="s">
        <v>16</v>
      </c>
      <c r="Y1776" s="236"/>
      <c r="Z1776" s="237" t="s">
        <v>17</v>
      </c>
      <c r="AA1776" s="238"/>
      <c r="AB1776" s="4"/>
      <c r="AC1776" s="37" t="s">
        <v>71</v>
      </c>
      <c r="AE1776" s="217" t="s">
        <v>72</v>
      </c>
      <c r="AF1776" s="9"/>
      <c r="AG1776" s="29"/>
      <c r="AH1776" s="29"/>
      <c r="AI1776" s="29"/>
      <c r="AJ1776" s="29"/>
    </row>
    <row r="1777" spans="2:36" ht="18.649999999999999" customHeight="1" thickTop="1" thickBot="1">
      <c r="D1777" s="24">
        <v>0</v>
      </c>
      <c r="E1777" s="28">
        <v>0</v>
      </c>
      <c r="F1777" s="26">
        <v>1</v>
      </c>
      <c r="G1777" s="27">
        <v>0</v>
      </c>
      <c r="I1777" s="24">
        <v>0</v>
      </c>
      <c r="J1777" s="28">
        <f t="shared" ref="J1777" si="6052">IF(0=(1-$J$8*$K$8*$B1774^2),0,-1*(1-$J$8*$K$8*$B1774^2)/($B1774*$K$8))</f>
        <v>-0.24124755040183149</v>
      </c>
      <c r="K1777" s="26">
        <v>1</v>
      </c>
      <c r="L1777" s="27">
        <v>0</v>
      </c>
      <c r="N1777" s="24">
        <f t="shared" ref="N1777" si="6053">D1777*I1774+F1777*I1777-E1777*J1774-G1777*J1777</f>
        <v>0</v>
      </c>
      <c r="O1777" s="28">
        <f t="shared" ref="O1777" si="6054">(D1777*J1774+E1777*I1774+F1777*J1777+G1777*I1777)</f>
        <v>-0.24124755040183149</v>
      </c>
      <c r="P1777" s="26">
        <f t="shared" ref="P1777" si="6055">D1777*K1774+F1777*K1777-E1777*L1774-G1777*L1777</f>
        <v>1</v>
      </c>
      <c r="Q1777" s="27">
        <f t="shared" ref="Q1777" si="6056">(D1777*L1774+E1777*K1774+F1777*L1777+G1777*K1777)</f>
        <v>0</v>
      </c>
      <c r="S1777" s="24">
        <v>0</v>
      </c>
      <c r="T1777" s="28">
        <v>0</v>
      </c>
      <c r="U1777" s="26">
        <v>1</v>
      </c>
      <c r="V1777" s="27">
        <v>0</v>
      </c>
      <c r="X1777" s="24">
        <f t="shared" ref="X1777" si="6057">N1777*S1774+P1777*S1777-O1777*T1774-Q1777*T1777</f>
        <v>0</v>
      </c>
      <c r="Y1777" s="28">
        <f t="shared" ref="Y1777" si="6058">(N1777*T1774+O1777*S1774+P1777*T1777+Q1777*S1777)</f>
        <v>-0.24124755040183149</v>
      </c>
      <c r="Z1777" s="26">
        <f t="shared" ref="Z1777" si="6059">N1777*U1774+P1777*U1777-O1777*V1774-Q1777*V1777</f>
        <v>-0.61650730636447792</v>
      </c>
      <c r="AA1777" s="27">
        <f t="shared" ref="AA1777" si="6060">(N1777*V1774+O1777*U1774+P1777*V1777+Q1777*U1777)</f>
        <v>0</v>
      </c>
      <c r="AB1777" s="8"/>
      <c r="AC1777" s="39">
        <f t="shared" ref="AC1777" si="6061">(180/PI())*ATAN(-1*(($X$8*Y1774+AA1774+$X$8*Y1777+AA1777)/($X$8*X1774+Z1774+$X$8*X1777+Z1777)))</f>
        <v>-66.315000843647738</v>
      </c>
      <c r="AE1777" s="218">
        <f t="shared" ref="AE1777" si="6062">20*LOG(((($X$8*X1774+Z1774-$X$8*Y1777-Z1777)^2+($X$8*Y1774+AA1774-$X$8*Y1777-AA1777)^2)/(($X$8*X1774+Z1774+$X$8*X1777+Z1777)^2+($X$8*Y1774+AA1774+$X$8*Y1777+AA1777)^2))^0.5)</f>
        <v>-2.3536657080883061</v>
      </c>
      <c r="AF1777" s="9"/>
      <c r="AG1777" s="29"/>
      <c r="AH1777" s="29"/>
      <c r="AI1777" s="29"/>
      <c r="AJ1777" s="29"/>
    </row>
    <row r="1778" spans="2:36" ht="18.649999999999999" customHeight="1">
      <c r="AE1778" s="33"/>
    </row>
    <row r="1779" spans="2:36" ht="18.649999999999999" customHeight="1" thickBot="1">
      <c r="E1779" s="21" t="s">
        <v>0</v>
      </c>
      <c r="J1779" s="21" t="s">
        <v>1</v>
      </c>
      <c r="O1779" s="21" t="s">
        <v>2</v>
      </c>
      <c r="T1779" s="21" t="s">
        <v>3</v>
      </c>
      <c r="Y1779" s="21" t="s">
        <v>4</v>
      </c>
    </row>
    <row r="1780" spans="2:36" ht="18.649999999999999" customHeight="1" thickBot="1">
      <c r="B1780" s="20"/>
      <c r="D1780" s="235" t="s">
        <v>6</v>
      </c>
      <c r="E1780" s="236"/>
      <c r="F1780" s="237" t="s">
        <v>7</v>
      </c>
      <c r="G1780" s="238"/>
      <c r="I1780" s="235" t="s">
        <v>8</v>
      </c>
      <c r="J1780" s="236"/>
      <c r="K1780" s="237" t="s">
        <v>9</v>
      </c>
      <c r="L1780" s="238"/>
      <c r="N1780" s="235" t="s">
        <v>10</v>
      </c>
      <c r="O1780" s="236"/>
      <c r="P1780" s="237" t="s">
        <v>11</v>
      </c>
      <c r="Q1780" s="238"/>
      <c r="S1780" s="235" t="s">
        <v>6</v>
      </c>
      <c r="T1780" s="236"/>
      <c r="U1780" s="237" t="s">
        <v>7</v>
      </c>
      <c r="V1780" s="238"/>
      <c r="X1780" s="235" t="s">
        <v>10</v>
      </c>
      <c r="Y1780" s="236"/>
      <c r="Z1780" s="237" t="s">
        <v>11</v>
      </c>
      <c r="AA1780" s="238"/>
      <c r="AB1780" s="4"/>
      <c r="AC1780" s="212" t="s">
        <v>70</v>
      </c>
      <c r="AE1780" s="213" t="s">
        <v>37</v>
      </c>
      <c r="AF1780" s="9"/>
      <c r="AG1780" s="29"/>
      <c r="AH1780" s="29"/>
      <c r="AI1780" s="29"/>
      <c r="AJ1780" s="29"/>
    </row>
    <row r="1781" spans="2:36" ht="18.649999999999999" customHeight="1" thickTop="1" thickBot="1">
      <c r="B1781" s="40">
        <f t="shared" ref="B1781" si="6063">B1774+$E$5</f>
        <v>1.0254999999999863</v>
      </c>
      <c r="D1781" s="24">
        <v>1</v>
      </c>
      <c r="E1781" s="25">
        <v>0</v>
      </c>
      <c r="F1781" s="26">
        <v>0</v>
      </c>
      <c r="G1781" s="27">
        <f t="shared" ref="G1781" si="6064">-1/($E$8*$B1781)</f>
        <v>-6.6973494569789942</v>
      </c>
      <c r="I1781" s="24">
        <v>1</v>
      </c>
      <c r="J1781" s="28">
        <v>0</v>
      </c>
      <c r="K1781" s="26">
        <v>0</v>
      </c>
      <c r="L1781" s="27">
        <v>0</v>
      </c>
      <c r="N1781" s="24">
        <f t="shared" ref="N1781" si="6065">D1781*I1781+F1781*I1784-E1781*J1781-G1781*J1784</f>
        <v>-0.6091395842848697</v>
      </c>
      <c r="O1781" s="28">
        <f t="shared" ref="O1781" si="6066">(D1781*J1781+E1781*I1781+F1781*J1784+G1781*I1784)</f>
        <v>0</v>
      </c>
      <c r="P1781" s="26">
        <f t="shared" ref="P1781" si="6067">D1781*K1781+F1781*K1784-E1781*L1781-G1781*L1784</f>
        <v>0</v>
      </c>
      <c r="Q1781" s="27">
        <f t="shared" ref="Q1781" si="6068">(D1781*L1781+E1781*K1781+F1781*L1784+G1781*K1784)</f>
        <v>-6.6973494569789942</v>
      </c>
      <c r="S1781" s="24">
        <v>1</v>
      </c>
      <c r="T1781" s="25">
        <v>0</v>
      </c>
      <c r="U1781" s="26">
        <v>0</v>
      </c>
      <c r="V1781" s="27">
        <f t="shared" ref="V1781" si="6069">-1/($T$8*$B1781)</f>
        <v>-6.6973494569789942</v>
      </c>
      <c r="X1781" s="24">
        <f t="shared" ref="X1781" si="6070">N1781*S1781+P1781*S1784-O1781*T1781-Q1781*T1784</f>
        <v>-0.6091395842848697</v>
      </c>
      <c r="Y1781" s="28">
        <f t="shared" ref="Y1781" si="6071">(N1781*T1781+O1781*S1781+P1781*T1784+Q1781*S1784)</f>
        <v>0</v>
      </c>
      <c r="Z1781" s="26">
        <f t="shared" ref="Z1781" si="6072">N1781*U1781+P1781*U1784-O1781*V1781-Q1781*V1784</f>
        <v>0</v>
      </c>
      <c r="AA1781" s="27">
        <f t="shared" ref="AA1781" si="6073">(N1781*V1781+O1781*U1781+P1781*V1784+Q1781*U1784)</f>
        <v>-2.6177287929443116</v>
      </c>
      <c r="AB1781" s="8"/>
      <c r="AC1781" s="214">
        <f t="shared" ref="AC1781" si="6074">20*LOG((2*$X$8)/(($X$8*X1781+Z1781+$Z$8*X1784+Z1784)^2+($X$8*Y1781+AA1781+$X$8*Y1784+AA1784)^2)^0.5)</f>
        <v>-3.8257232468434337</v>
      </c>
      <c r="AE1781" s="215">
        <f t="shared" ref="AE1781" si="6075">((X1781^2+Y1781^2)/(X1784^2+Y1784^2))^0.5</f>
        <v>2.5352807822745458</v>
      </c>
      <c r="AF1781" s="9"/>
      <c r="AG1781" s="29"/>
      <c r="AH1781" s="29"/>
      <c r="AI1781" s="29"/>
      <c r="AJ1781" s="29"/>
    </row>
    <row r="1782" spans="2:36" ht="18.649999999999999" customHeight="1" thickBot="1">
      <c r="D1782" s="30"/>
      <c r="G1782" s="31"/>
      <c r="I1782" s="30"/>
      <c r="K1782" s="239" t="s">
        <v>15</v>
      </c>
      <c r="L1782" s="240"/>
      <c r="N1782" s="30"/>
      <c r="P1782" s="239" t="s">
        <v>17</v>
      </c>
      <c r="Q1782" s="240"/>
      <c r="S1782" s="30"/>
      <c r="V1782" s="31"/>
      <c r="X1782" s="30"/>
      <c r="AA1782" s="31"/>
      <c r="AE1782" s="216"/>
      <c r="AF1782" s="9"/>
      <c r="AG1782" s="29"/>
      <c r="AH1782" s="29"/>
      <c r="AI1782" s="29"/>
      <c r="AJ1782" s="29"/>
    </row>
    <row r="1783" spans="2:36" ht="18.649999999999999" customHeight="1" thickBot="1">
      <c r="D1783" s="235" t="s">
        <v>12</v>
      </c>
      <c r="E1783" s="236"/>
      <c r="F1783" s="237" t="s">
        <v>13</v>
      </c>
      <c r="G1783" s="238"/>
      <c r="I1783" s="235" t="s">
        <v>14</v>
      </c>
      <c r="J1783" s="236"/>
      <c r="K1783" s="241"/>
      <c r="L1783" s="242"/>
      <c r="N1783" s="235" t="s">
        <v>16</v>
      </c>
      <c r="O1783" s="236"/>
      <c r="P1783" s="241"/>
      <c r="Q1783" s="242"/>
      <c r="S1783" s="235" t="s">
        <v>12</v>
      </c>
      <c r="T1783" s="236"/>
      <c r="U1783" s="237" t="s">
        <v>13</v>
      </c>
      <c r="V1783" s="238"/>
      <c r="X1783" s="235" t="s">
        <v>16</v>
      </c>
      <c r="Y1783" s="236"/>
      <c r="Z1783" s="237" t="s">
        <v>17</v>
      </c>
      <c r="AA1783" s="238"/>
      <c r="AB1783" s="4"/>
      <c r="AC1783" s="37" t="s">
        <v>71</v>
      </c>
      <c r="AE1783" s="217" t="s">
        <v>72</v>
      </c>
      <c r="AF1783" s="9"/>
      <c r="AG1783" s="29"/>
      <c r="AH1783" s="29"/>
      <c r="AI1783" s="29"/>
      <c r="AJ1783" s="29"/>
    </row>
    <row r="1784" spans="2:36" ht="18.649999999999999" customHeight="1" thickTop="1" thickBot="1">
      <c r="D1784" s="24">
        <v>0</v>
      </c>
      <c r="E1784" s="28">
        <v>0</v>
      </c>
      <c r="F1784" s="26">
        <v>1</v>
      </c>
      <c r="G1784" s="27">
        <v>0</v>
      </c>
      <c r="I1784" s="24">
        <v>0</v>
      </c>
      <c r="J1784" s="28">
        <f t="shared" ref="J1784" si="6076">IF(0=(1-$J$8*$K$8*$B1781^2),0,-1*(1-$J$8*$K$8*$B1781^2)/($B1781*$K$8))</f>
        <v>-0.24026513692040674</v>
      </c>
      <c r="K1784" s="26">
        <v>1</v>
      </c>
      <c r="L1784" s="27">
        <v>0</v>
      </c>
      <c r="N1784" s="24">
        <f t="shared" ref="N1784" si="6077">D1784*I1781+F1784*I1784-E1784*J1781-G1784*J1784</f>
        <v>0</v>
      </c>
      <c r="O1784" s="28">
        <f t="shared" ref="O1784" si="6078">(D1784*J1781+E1784*I1781+F1784*J1784+G1784*I1784)</f>
        <v>-0.24026513692040674</v>
      </c>
      <c r="P1784" s="26">
        <f t="shared" ref="P1784" si="6079">D1784*K1781+F1784*K1784-E1784*L1781-G1784*L1784</f>
        <v>1</v>
      </c>
      <c r="Q1784" s="27">
        <f t="shared" ref="Q1784" si="6080">(D1784*L1781+E1784*K1781+F1784*L1784+G1784*K1784)</f>
        <v>0</v>
      </c>
      <c r="S1784" s="24">
        <v>0</v>
      </c>
      <c r="T1784" s="28">
        <v>0</v>
      </c>
      <c r="U1784" s="26">
        <v>1</v>
      </c>
      <c r="V1784" s="27">
        <v>0</v>
      </c>
      <c r="X1784" s="24">
        <f t="shared" ref="X1784" si="6081">N1784*S1781+P1784*S1784-O1784*T1781-Q1784*T1784</f>
        <v>0</v>
      </c>
      <c r="Y1784" s="28">
        <f t="shared" ref="Y1784" si="6082">(N1784*T1781+O1784*S1781+P1784*T1784+Q1784*S1784)</f>
        <v>-0.24026513692040674</v>
      </c>
      <c r="Z1784" s="26">
        <f t="shared" ref="Z1784" si="6083">N1784*U1781+P1784*U1784-O1784*V1781-Q1784*V1784</f>
        <v>-0.6091395842848697</v>
      </c>
      <c r="AA1784" s="27">
        <f t="shared" ref="AA1784" si="6084">(N1784*V1781+O1784*U1781+P1784*V1784+Q1784*U1784)</f>
        <v>0</v>
      </c>
      <c r="AB1784" s="8"/>
      <c r="AC1784" s="39">
        <f t="shared" ref="AC1784" si="6085">(180/PI())*ATAN(-1*(($X$8*Y1781+AA1781+$X$8*Y1784+AA1784)/($X$8*X1781+Z1781+$X$8*X1784+Z1784)))</f>
        <v>-66.912867467509273</v>
      </c>
      <c r="AE1784" s="218">
        <f t="shared" ref="AE1784" si="6086">20*LOG(((($X$8*X1781+Z1781-$X$8*Y1784-Z1784)^2+($X$8*Y1781+AA1781-$X$8*Y1784-AA1784)^2)/(($X$8*X1781+Z1781+$X$8*X1784+Z1784)^2+($X$8*Y1781+AA1781+$X$8*Y1784+AA1784)^2))^0.5)</f>
        <v>-2.2799158557937291</v>
      </c>
      <c r="AF1784" s="9"/>
      <c r="AG1784" s="29"/>
      <c r="AH1784" s="29"/>
      <c r="AI1784" s="29"/>
      <c r="AJ1784" s="29"/>
    </row>
    <row r="1785" spans="2:36" ht="18.649999999999999" customHeight="1">
      <c r="AE1785" s="33"/>
    </row>
    <row r="1786" spans="2:36" ht="18.649999999999999" customHeight="1" thickBot="1">
      <c r="E1786" s="21" t="s">
        <v>0</v>
      </c>
      <c r="J1786" s="21" t="s">
        <v>1</v>
      </c>
      <c r="O1786" s="21" t="s">
        <v>2</v>
      </c>
      <c r="T1786" s="21" t="s">
        <v>3</v>
      </c>
      <c r="Y1786" s="21" t="s">
        <v>4</v>
      </c>
    </row>
    <row r="1787" spans="2:36" ht="18.649999999999999" customHeight="1" thickBot="1">
      <c r="B1787" s="20"/>
      <c r="D1787" s="235" t="s">
        <v>6</v>
      </c>
      <c r="E1787" s="236"/>
      <c r="F1787" s="237" t="s">
        <v>7</v>
      </c>
      <c r="G1787" s="238"/>
      <c r="I1787" s="235" t="s">
        <v>8</v>
      </c>
      <c r="J1787" s="236"/>
      <c r="K1787" s="237" t="s">
        <v>9</v>
      </c>
      <c r="L1787" s="238"/>
      <c r="N1787" s="235" t="s">
        <v>10</v>
      </c>
      <c r="O1787" s="236"/>
      <c r="P1787" s="237" t="s">
        <v>11</v>
      </c>
      <c r="Q1787" s="238"/>
      <c r="S1787" s="235" t="s">
        <v>6</v>
      </c>
      <c r="T1787" s="236"/>
      <c r="U1787" s="237" t="s">
        <v>7</v>
      </c>
      <c r="V1787" s="238"/>
      <c r="X1787" s="235" t="s">
        <v>10</v>
      </c>
      <c r="Y1787" s="236"/>
      <c r="Z1787" s="237" t="s">
        <v>11</v>
      </c>
      <c r="AA1787" s="238"/>
      <c r="AB1787" s="4"/>
      <c r="AC1787" s="212" t="s">
        <v>70</v>
      </c>
      <c r="AE1787" s="213" t="s">
        <v>37</v>
      </c>
      <c r="AF1787" s="9"/>
      <c r="AG1787" s="29"/>
      <c r="AH1787" s="29"/>
      <c r="AI1787" s="29"/>
      <c r="AJ1787" s="29"/>
    </row>
    <row r="1788" spans="2:36" ht="18.649999999999999" customHeight="1" thickTop="1" thickBot="1">
      <c r="B1788" s="40">
        <f t="shared" ref="B1788" si="6087">B1781+$E$5</f>
        <v>1.0259999999999863</v>
      </c>
      <c r="D1788" s="24">
        <v>1</v>
      </c>
      <c r="E1788" s="25">
        <v>0</v>
      </c>
      <c r="F1788" s="26">
        <v>0</v>
      </c>
      <c r="G1788" s="27">
        <f t="shared" ref="G1788" si="6088">-1/($E$8*$B1788)</f>
        <v>-6.6940856414541514</v>
      </c>
      <c r="I1788" s="24">
        <v>1</v>
      </c>
      <c r="J1788" s="28">
        <v>0</v>
      </c>
      <c r="K1788" s="26">
        <v>0</v>
      </c>
      <c r="L1788" s="27">
        <v>0</v>
      </c>
      <c r="N1788" s="24">
        <f t="shared" ref="N1788" si="6089">D1788*I1788+F1788*I1791-E1788*J1788-G1788*J1791</f>
        <v>-0.60178263110391916</v>
      </c>
      <c r="O1788" s="28">
        <f t="shared" ref="O1788" si="6090">(D1788*J1788+E1788*I1788+F1788*J1791+G1788*I1791)</f>
        <v>0</v>
      </c>
      <c r="P1788" s="26">
        <f t="shared" ref="P1788" si="6091">D1788*K1788+F1788*K1791-E1788*L1788-G1788*L1791</f>
        <v>0</v>
      </c>
      <c r="Q1788" s="27">
        <f t="shared" ref="Q1788" si="6092">(D1788*L1788+E1788*K1788+F1788*L1791+G1788*K1791)</f>
        <v>-6.6940856414541514</v>
      </c>
      <c r="S1788" s="24">
        <v>1</v>
      </c>
      <c r="T1788" s="25">
        <v>0</v>
      </c>
      <c r="U1788" s="26">
        <v>0</v>
      </c>
      <c r="V1788" s="27">
        <f t="shared" ref="V1788" si="6093">-1/($T$8*$B1788)</f>
        <v>-6.6940856414541514</v>
      </c>
      <c r="X1788" s="24">
        <f t="shared" ref="X1788" si="6094">N1788*S1788+P1788*S1791-O1788*T1788-Q1788*T1791</f>
        <v>-0.60178263110391916</v>
      </c>
      <c r="Y1788" s="28">
        <f t="shared" ref="Y1788" si="6095">(N1788*T1788+O1788*S1788+P1788*T1791+Q1788*S1791)</f>
        <v>0</v>
      </c>
      <c r="Z1788" s="26">
        <f t="shared" ref="Z1788" si="6096">N1788*U1788+P1788*U1791-O1788*V1788-Q1788*V1791</f>
        <v>0</v>
      </c>
      <c r="AA1788" s="27">
        <f t="shared" ref="AA1788" si="6097">(N1788*V1788+O1788*U1788+P1788*V1791+Q1788*U1791)</f>
        <v>-2.6657011713049057</v>
      </c>
      <c r="AB1788" s="8"/>
      <c r="AC1788" s="214">
        <f t="shared" ref="AC1788" si="6098">20*LOG((2*$X$8)/(($X$8*X1788+Z1788+$Z$8*X1791+Z1791)^2+($X$8*Y1788+AA1788+$X$8*Y1791+AA1791)^2)^0.5)</f>
        <v>-3.9302667573875461</v>
      </c>
      <c r="AE1788" s="215">
        <f t="shared" ref="AE1788" si="6099">((X1788^2+Y1788^2)/(X1791^2+Y1791^2))^0.5</f>
        <v>2.5149382893314036</v>
      </c>
      <c r="AF1788" s="9"/>
      <c r="AG1788" s="29"/>
      <c r="AH1788" s="29"/>
      <c r="AI1788" s="29"/>
      <c r="AJ1788" s="29"/>
    </row>
    <row r="1789" spans="2:36" ht="18.649999999999999" customHeight="1" thickBot="1">
      <c r="D1789" s="30"/>
      <c r="G1789" s="31"/>
      <c r="I1789" s="30"/>
      <c r="K1789" s="239" t="s">
        <v>15</v>
      </c>
      <c r="L1789" s="240"/>
      <c r="N1789" s="30"/>
      <c r="P1789" s="239" t="s">
        <v>17</v>
      </c>
      <c r="Q1789" s="240"/>
      <c r="S1789" s="30"/>
      <c r="V1789" s="31"/>
      <c r="X1789" s="30"/>
      <c r="AA1789" s="31"/>
      <c r="AE1789" s="216"/>
      <c r="AF1789" s="9"/>
      <c r="AG1789" s="29"/>
      <c r="AH1789" s="29"/>
      <c r="AI1789" s="29"/>
      <c r="AJ1789" s="29"/>
    </row>
    <row r="1790" spans="2:36" ht="18.649999999999999" customHeight="1" thickBot="1">
      <c r="D1790" s="235" t="s">
        <v>12</v>
      </c>
      <c r="E1790" s="236"/>
      <c r="F1790" s="237" t="s">
        <v>13</v>
      </c>
      <c r="G1790" s="238"/>
      <c r="I1790" s="235" t="s">
        <v>14</v>
      </c>
      <c r="J1790" s="236"/>
      <c r="K1790" s="241"/>
      <c r="L1790" s="242"/>
      <c r="N1790" s="235" t="s">
        <v>16</v>
      </c>
      <c r="O1790" s="236"/>
      <c r="P1790" s="241"/>
      <c r="Q1790" s="242"/>
      <c r="S1790" s="235" t="s">
        <v>12</v>
      </c>
      <c r="T1790" s="236"/>
      <c r="U1790" s="237" t="s">
        <v>13</v>
      </c>
      <c r="V1790" s="238"/>
      <c r="X1790" s="235" t="s">
        <v>16</v>
      </c>
      <c r="Y1790" s="236"/>
      <c r="Z1790" s="237" t="s">
        <v>17</v>
      </c>
      <c r="AA1790" s="238"/>
      <c r="AB1790" s="4"/>
      <c r="AC1790" s="37" t="s">
        <v>71</v>
      </c>
      <c r="AE1790" s="217" t="s">
        <v>72</v>
      </c>
      <c r="AF1790" s="9"/>
      <c r="AG1790" s="29"/>
      <c r="AH1790" s="29"/>
      <c r="AI1790" s="29"/>
      <c r="AJ1790" s="29"/>
    </row>
    <row r="1791" spans="2:36" ht="18.649999999999999" customHeight="1" thickTop="1" thickBot="1">
      <c r="D1791" s="24">
        <v>0</v>
      </c>
      <c r="E1791" s="28">
        <v>0</v>
      </c>
      <c r="F1791" s="26">
        <v>1</v>
      </c>
      <c r="G1791" s="27">
        <v>0</v>
      </c>
      <c r="I1791" s="24">
        <v>0</v>
      </c>
      <c r="J1791" s="28">
        <f t="shared" ref="J1791" si="6100">IF(0=(1-$J$8*$K$8*$B1788^2),0,-1*(1-$J$8*$K$8*$B1788^2)/($B1788*$K$8))</f>
        <v>-0.23928325941703446</v>
      </c>
      <c r="K1791" s="26">
        <v>1</v>
      </c>
      <c r="L1791" s="27">
        <v>0</v>
      </c>
      <c r="N1791" s="24">
        <f t="shared" ref="N1791" si="6101">D1791*I1788+F1791*I1791-E1791*J1788-G1791*J1791</f>
        <v>0</v>
      </c>
      <c r="O1791" s="28">
        <f t="shared" ref="O1791" si="6102">(D1791*J1788+E1791*I1788+F1791*J1791+G1791*I1791)</f>
        <v>-0.23928325941703446</v>
      </c>
      <c r="P1791" s="26">
        <f t="shared" ref="P1791" si="6103">D1791*K1788+F1791*K1791-E1791*L1788-G1791*L1791</f>
        <v>1</v>
      </c>
      <c r="Q1791" s="27">
        <f t="shared" ref="Q1791" si="6104">(D1791*L1788+E1791*K1788+F1791*L1791+G1791*K1791)</f>
        <v>0</v>
      </c>
      <c r="S1791" s="24">
        <v>0</v>
      </c>
      <c r="T1791" s="28">
        <v>0</v>
      </c>
      <c r="U1791" s="26">
        <v>1</v>
      </c>
      <c r="V1791" s="27">
        <v>0</v>
      </c>
      <c r="X1791" s="24">
        <f t="shared" ref="X1791" si="6105">N1791*S1788+P1791*S1791-O1791*T1788-Q1791*T1791</f>
        <v>0</v>
      </c>
      <c r="Y1791" s="28">
        <f t="shared" ref="Y1791" si="6106">(N1791*T1788+O1791*S1788+P1791*T1791+Q1791*S1791)</f>
        <v>-0.23928325941703446</v>
      </c>
      <c r="Z1791" s="26">
        <f t="shared" ref="Z1791" si="6107">N1791*U1788+P1791*U1791-O1791*V1788-Q1791*V1791</f>
        <v>-0.60178263110391916</v>
      </c>
      <c r="AA1791" s="27">
        <f t="shared" ref="AA1791" si="6108">(N1791*V1788+O1791*U1788+P1791*V1791+Q1791*U1791)</f>
        <v>0</v>
      </c>
      <c r="AB1791" s="8"/>
      <c r="AC1791" s="39">
        <f t="shared" ref="AC1791" si="6109">(180/PI())*ATAN(-1*(($X$8*Y1788+AA1788+$X$8*Y1791+AA1791)/($X$8*X1788+Z1788+$X$8*X1791+Z1791)))</f>
        <v>-67.495264305190361</v>
      </c>
      <c r="AE1791" s="218">
        <f t="shared" ref="AE1791" si="6110">20*LOG(((($X$8*X1788+Z1788-$X$8*Y1791-Z1791)^2+($X$8*Y1788+AA1788-$X$8*Y1791-AA1791)^2)/(($X$8*X1788+Z1788+$X$8*X1791+Z1791)^2+($X$8*Y1788+AA1788+$X$8*Y1791+AA1791)^2))^0.5)</f>
        <v>-2.2095231456000564</v>
      </c>
      <c r="AF1791" s="9"/>
      <c r="AG1791" s="29"/>
      <c r="AH1791" s="29"/>
      <c r="AI1791" s="29"/>
      <c r="AJ1791" s="29"/>
    </row>
    <row r="1792" spans="2:36" ht="18.649999999999999" customHeight="1">
      <c r="AE1792" s="33"/>
    </row>
    <row r="1793" spans="2:36" ht="18.649999999999999" customHeight="1" thickBot="1">
      <c r="E1793" s="21" t="s">
        <v>0</v>
      </c>
      <c r="J1793" s="21" t="s">
        <v>1</v>
      </c>
      <c r="O1793" s="21" t="s">
        <v>2</v>
      </c>
      <c r="T1793" s="21" t="s">
        <v>3</v>
      </c>
      <c r="Y1793" s="21" t="s">
        <v>4</v>
      </c>
    </row>
    <row r="1794" spans="2:36" ht="18.649999999999999" customHeight="1" thickBot="1">
      <c r="B1794" s="20"/>
      <c r="D1794" s="235" t="s">
        <v>6</v>
      </c>
      <c r="E1794" s="236"/>
      <c r="F1794" s="237" t="s">
        <v>7</v>
      </c>
      <c r="G1794" s="238"/>
      <c r="I1794" s="235" t="s">
        <v>8</v>
      </c>
      <c r="J1794" s="236"/>
      <c r="K1794" s="237" t="s">
        <v>9</v>
      </c>
      <c r="L1794" s="238"/>
      <c r="N1794" s="235" t="s">
        <v>10</v>
      </c>
      <c r="O1794" s="236"/>
      <c r="P1794" s="237" t="s">
        <v>11</v>
      </c>
      <c r="Q1794" s="238"/>
      <c r="S1794" s="235" t="s">
        <v>6</v>
      </c>
      <c r="T1794" s="236"/>
      <c r="U1794" s="237" t="s">
        <v>7</v>
      </c>
      <c r="V1794" s="238"/>
      <c r="X1794" s="235" t="s">
        <v>10</v>
      </c>
      <c r="Y1794" s="236"/>
      <c r="Z1794" s="237" t="s">
        <v>11</v>
      </c>
      <c r="AA1794" s="238"/>
      <c r="AB1794" s="4"/>
      <c r="AC1794" s="212" t="s">
        <v>70</v>
      </c>
      <c r="AE1794" s="213" t="s">
        <v>37</v>
      </c>
      <c r="AF1794" s="9"/>
      <c r="AG1794" s="29"/>
      <c r="AH1794" s="29"/>
      <c r="AI1794" s="29"/>
      <c r="AJ1794" s="29"/>
    </row>
    <row r="1795" spans="2:36" ht="18.649999999999999" customHeight="1" thickTop="1" thickBot="1">
      <c r="B1795" s="40">
        <f t="shared" ref="B1795" si="6111">B1788+$E$5</f>
        <v>1.0264999999999862</v>
      </c>
      <c r="D1795" s="24">
        <v>1</v>
      </c>
      <c r="E1795" s="25">
        <v>0</v>
      </c>
      <c r="F1795" s="26">
        <v>0</v>
      </c>
      <c r="G1795" s="27">
        <f t="shared" ref="G1795" si="6112">-1/($E$8*$B1795)</f>
        <v>-6.6908250054865661</v>
      </c>
      <c r="I1795" s="24">
        <v>1</v>
      </c>
      <c r="J1795" s="28">
        <v>0</v>
      </c>
      <c r="K1795" s="26">
        <v>0</v>
      </c>
      <c r="L1795" s="27">
        <v>0</v>
      </c>
      <c r="N1795" s="24">
        <f t="shared" ref="N1795" si="6113">D1795*I1795+F1795*I1798-E1795*J1795-G1795*J1798</f>
        <v>-0.59443642584495238</v>
      </c>
      <c r="O1795" s="28">
        <f t="shared" ref="O1795" si="6114">(D1795*J1795+E1795*I1795+F1795*J1798+G1795*I1798)</f>
        <v>0</v>
      </c>
      <c r="P1795" s="26">
        <f t="shared" ref="P1795" si="6115">D1795*K1795+F1795*K1798-E1795*L1795-G1795*L1798</f>
        <v>0</v>
      </c>
      <c r="Q1795" s="27">
        <f t="shared" ref="Q1795" si="6116">(D1795*L1795+E1795*K1795+F1795*L1798+G1795*K1798)</f>
        <v>-6.6908250054865661</v>
      </c>
      <c r="S1795" s="24">
        <v>1</v>
      </c>
      <c r="T1795" s="25">
        <v>0</v>
      </c>
      <c r="U1795" s="26">
        <v>0</v>
      </c>
      <c r="V1795" s="27">
        <f t="shared" ref="V1795" si="6117">-1/($T$8*$B1795)</f>
        <v>-6.6908250054865661</v>
      </c>
      <c r="X1795" s="24">
        <f t="shared" ref="X1795" si="6118">N1795*S1795+P1795*S1798-O1795*T1795-Q1795*T1798</f>
        <v>-0.59443642584495238</v>
      </c>
      <c r="Y1795" s="28">
        <f t="shared" ref="Y1795" si="6119">(N1795*T1795+O1795*S1795+P1795*T1798+Q1795*S1798)</f>
        <v>0</v>
      </c>
      <c r="Z1795" s="26">
        <f t="shared" ref="Z1795" si="6120">N1795*U1795+P1795*U1798-O1795*V1795-Q1795*V1798</f>
        <v>0</v>
      </c>
      <c r="AA1795" s="27">
        <f t="shared" ref="AA1795" si="6121">(N1795*V1795+O1795*U1795+P1795*V1798+Q1795*U1798)</f>
        <v>-2.7135549032710977</v>
      </c>
      <c r="AB1795" s="8"/>
      <c r="AC1795" s="214">
        <f t="shared" ref="AC1795" si="6122">20*LOG((2*$X$8)/(($X$8*X1795+Z1795+$Z$8*X1798+Z1798)^2+($X$8*Y1795+AA1795+$X$8*Y1798+AA1798)^2)^0.5)</f>
        <v>-4.0341555860481657</v>
      </c>
      <c r="AE1795" s="215">
        <f t="shared" ref="AE1795" si="6123">((X1795^2+Y1795^2)/(X1798^2+Y1798^2))^0.5</f>
        <v>2.4944676612664325</v>
      </c>
      <c r="AF1795" s="9"/>
      <c r="AG1795" s="29"/>
      <c r="AH1795" s="29"/>
      <c r="AI1795" s="29"/>
      <c r="AJ1795" s="29"/>
    </row>
    <row r="1796" spans="2:36" ht="18.649999999999999" customHeight="1" thickBot="1">
      <c r="D1796" s="30"/>
      <c r="G1796" s="31"/>
      <c r="I1796" s="30"/>
      <c r="K1796" s="239" t="s">
        <v>15</v>
      </c>
      <c r="L1796" s="240"/>
      <c r="N1796" s="30"/>
      <c r="P1796" s="239" t="s">
        <v>17</v>
      </c>
      <c r="Q1796" s="240"/>
      <c r="S1796" s="30"/>
      <c r="V1796" s="31"/>
      <c r="X1796" s="30"/>
      <c r="AA1796" s="31"/>
      <c r="AE1796" s="216"/>
      <c r="AF1796" s="9"/>
      <c r="AG1796" s="29"/>
      <c r="AH1796" s="29"/>
      <c r="AI1796" s="29"/>
      <c r="AJ1796" s="29"/>
    </row>
    <row r="1797" spans="2:36" ht="18.649999999999999" customHeight="1" thickBot="1">
      <c r="D1797" s="235" t="s">
        <v>12</v>
      </c>
      <c r="E1797" s="236"/>
      <c r="F1797" s="237" t="s">
        <v>13</v>
      </c>
      <c r="G1797" s="238"/>
      <c r="I1797" s="235" t="s">
        <v>14</v>
      </c>
      <c r="J1797" s="236"/>
      <c r="K1797" s="241"/>
      <c r="L1797" s="242"/>
      <c r="N1797" s="235" t="s">
        <v>16</v>
      </c>
      <c r="O1797" s="236"/>
      <c r="P1797" s="241"/>
      <c r="Q1797" s="242"/>
      <c r="S1797" s="235" t="s">
        <v>12</v>
      </c>
      <c r="T1797" s="236"/>
      <c r="U1797" s="237" t="s">
        <v>13</v>
      </c>
      <c r="V1797" s="238"/>
      <c r="X1797" s="235" t="s">
        <v>16</v>
      </c>
      <c r="Y1797" s="236"/>
      <c r="Z1797" s="237" t="s">
        <v>17</v>
      </c>
      <c r="AA1797" s="238"/>
      <c r="AB1797" s="4"/>
      <c r="AC1797" s="37" t="s">
        <v>71</v>
      </c>
      <c r="AE1797" s="217" t="s">
        <v>72</v>
      </c>
      <c r="AF1797" s="9"/>
      <c r="AG1797" s="29"/>
      <c r="AH1797" s="29"/>
      <c r="AI1797" s="29"/>
      <c r="AJ1797" s="29"/>
    </row>
    <row r="1798" spans="2:36" ht="18.649999999999999" customHeight="1" thickTop="1" thickBot="1">
      <c r="D1798" s="24">
        <v>0</v>
      </c>
      <c r="E1798" s="28">
        <v>0</v>
      </c>
      <c r="F1798" s="26">
        <v>1</v>
      </c>
      <c r="G1798" s="27">
        <v>0</v>
      </c>
      <c r="I1798" s="24">
        <v>0</v>
      </c>
      <c r="J1798" s="28">
        <f t="shared" ref="J1798" si="6124">IF(0=(1-$J$8*$K$8*$B1795^2),0,-1*(1-$J$8*$K$8*$B1795^2)/($B1795*$K$8))</f>
        <v>-0.23830191710850204</v>
      </c>
      <c r="K1798" s="26">
        <v>1</v>
      </c>
      <c r="L1798" s="27">
        <v>0</v>
      </c>
      <c r="N1798" s="24">
        <f t="shared" ref="N1798" si="6125">D1798*I1795+F1798*I1798-E1798*J1795-G1798*J1798</f>
        <v>0</v>
      </c>
      <c r="O1798" s="28">
        <f t="shared" ref="O1798" si="6126">(D1798*J1795+E1798*I1795+F1798*J1798+G1798*I1798)</f>
        <v>-0.23830191710850204</v>
      </c>
      <c r="P1798" s="26">
        <f t="shared" ref="P1798" si="6127">D1798*K1795+F1798*K1798-E1798*L1795-G1798*L1798</f>
        <v>1</v>
      </c>
      <c r="Q1798" s="27">
        <f t="shared" ref="Q1798" si="6128">(D1798*L1795+E1798*K1795+F1798*L1798+G1798*K1798)</f>
        <v>0</v>
      </c>
      <c r="S1798" s="24">
        <v>0</v>
      </c>
      <c r="T1798" s="28">
        <v>0</v>
      </c>
      <c r="U1798" s="26">
        <v>1</v>
      </c>
      <c r="V1798" s="27">
        <v>0</v>
      </c>
      <c r="X1798" s="24">
        <f t="shared" ref="X1798" si="6129">N1798*S1795+P1798*S1798-O1798*T1795-Q1798*T1798</f>
        <v>0</v>
      </c>
      <c r="Y1798" s="28">
        <f t="shared" ref="Y1798" si="6130">(N1798*T1795+O1798*S1795+P1798*T1798+Q1798*S1798)</f>
        <v>-0.23830191710850204</v>
      </c>
      <c r="Z1798" s="26">
        <f t="shared" ref="Z1798" si="6131">N1798*U1795+P1798*U1798-O1798*V1795-Q1798*V1798</f>
        <v>-0.59443642584495238</v>
      </c>
      <c r="AA1798" s="27">
        <f t="shared" ref="AA1798" si="6132">(N1798*V1795+O1798*U1795+P1798*V1798+Q1798*U1798)</f>
        <v>0</v>
      </c>
      <c r="AB1798" s="8"/>
      <c r="AC1798" s="39">
        <f t="shared" ref="AC1798" si="6133">(180/PI())*ATAN(-1*(($X$8*Y1795+AA1795+$X$8*Y1798+AA1798)/($X$8*X1795+Z1795+$X$8*X1798+Z1798)))</f>
        <v>-68.062679886996946</v>
      </c>
      <c r="AE1798" s="218">
        <f t="shared" ref="AE1798" si="6134">20*LOG(((($X$8*X1795+Z1795-$X$8*Y1798-Z1798)^2+($X$8*Y1795+AA1795-$X$8*Y1798-AA1798)^2)/(($X$8*X1795+Z1795+$X$8*X1798+Z1798)^2+($X$8*Y1795+AA1795+$X$8*Y1798+AA1798)^2))^0.5)</f>
        <v>-2.1422958580616469</v>
      </c>
      <c r="AF1798" s="9"/>
      <c r="AG1798" s="29"/>
      <c r="AH1798" s="29"/>
      <c r="AI1798" s="29"/>
      <c r="AJ1798" s="29"/>
    </row>
    <row r="1799" spans="2:36" ht="18.649999999999999" customHeight="1">
      <c r="AE1799" s="33"/>
    </row>
    <row r="1800" spans="2:36" ht="18.649999999999999" customHeight="1" thickBot="1">
      <c r="E1800" s="21" t="s">
        <v>0</v>
      </c>
      <c r="J1800" s="21" t="s">
        <v>1</v>
      </c>
      <c r="O1800" s="21" t="s">
        <v>2</v>
      </c>
      <c r="T1800" s="21" t="s">
        <v>3</v>
      </c>
      <c r="Y1800" s="21" t="s">
        <v>4</v>
      </c>
    </row>
    <row r="1801" spans="2:36" ht="18.649999999999999" customHeight="1" thickBot="1">
      <c r="B1801" s="20"/>
      <c r="D1801" s="235" t="s">
        <v>6</v>
      </c>
      <c r="E1801" s="236"/>
      <c r="F1801" s="237" t="s">
        <v>7</v>
      </c>
      <c r="G1801" s="238"/>
      <c r="I1801" s="235" t="s">
        <v>8</v>
      </c>
      <c r="J1801" s="236"/>
      <c r="K1801" s="237" t="s">
        <v>9</v>
      </c>
      <c r="L1801" s="238"/>
      <c r="N1801" s="235" t="s">
        <v>10</v>
      </c>
      <c r="O1801" s="236"/>
      <c r="P1801" s="237" t="s">
        <v>11</v>
      </c>
      <c r="Q1801" s="238"/>
      <c r="S1801" s="235" t="s">
        <v>6</v>
      </c>
      <c r="T1801" s="236"/>
      <c r="U1801" s="237" t="s">
        <v>7</v>
      </c>
      <c r="V1801" s="238"/>
      <c r="X1801" s="235" t="s">
        <v>10</v>
      </c>
      <c r="Y1801" s="236"/>
      <c r="Z1801" s="237" t="s">
        <v>11</v>
      </c>
      <c r="AA1801" s="238"/>
      <c r="AB1801" s="4"/>
      <c r="AC1801" s="212" t="s">
        <v>70</v>
      </c>
      <c r="AE1801" s="213" t="s">
        <v>37</v>
      </c>
      <c r="AF1801" s="9"/>
      <c r="AG1801" s="29"/>
      <c r="AH1801" s="29"/>
      <c r="AI1801" s="29"/>
      <c r="AJ1801" s="29"/>
    </row>
    <row r="1802" spans="2:36" ht="18.649999999999999" customHeight="1" thickTop="1" thickBot="1">
      <c r="B1802" s="40">
        <f t="shared" ref="B1802" si="6135">B1795+$E$5</f>
        <v>1.0269999999999861</v>
      </c>
      <c r="D1802" s="24">
        <v>1</v>
      </c>
      <c r="E1802" s="25">
        <v>0</v>
      </c>
      <c r="F1802" s="26">
        <v>0</v>
      </c>
      <c r="G1802" s="27">
        <f t="shared" ref="G1802" si="6136">-1/($E$8*$B1802)</f>
        <v>-6.6875675444322891</v>
      </c>
      <c r="I1802" s="24">
        <v>1</v>
      </c>
      <c r="J1802" s="28">
        <v>0</v>
      </c>
      <c r="K1802" s="26">
        <v>0</v>
      </c>
      <c r="L1802" s="27">
        <v>0</v>
      </c>
      <c r="N1802" s="24">
        <f t="shared" ref="N1802" si="6137">D1802*I1802+F1802*I1805-E1802*J1802-G1802*J1805</f>
        <v>-0.58710094758235343</v>
      </c>
      <c r="O1802" s="28">
        <f t="shared" ref="O1802" si="6138">(D1802*J1802+E1802*I1802+F1802*J1805+G1802*I1805)</f>
        <v>0</v>
      </c>
      <c r="P1802" s="26">
        <f t="shared" ref="P1802" si="6139">D1802*K1802+F1802*K1805-E1802*L1802-G1802*L1805</f>
        <v>0</v>
      </c>
      <c r="Q1802" s="27">
        <f t="shared" ref="Q1802" si="6140">(D1802*L1802+E1802*K1802+F1802*L1805+G1802*K1805)</f>
        <v>-6.6875675444322891</v>
      </c>
      <c r="S1802" s="24">
        <v>1</v>
      </c>
      <c r="T1802" s="25">
        <v>0</v>
      </c>
      <c r="U1802" s="26">
        <v>0</v>
      </c>
      <c r="V1802" s="27">
        <f t="shared" ref="V1802" si="6141">-1/($T$8*$B1802)</f>
        <v>-6.6875675444322891</v>
      </c>
      <c r="X1802" s="24">
        <f t="shared" ref="X1802" si="6142">N1802*S1802+P1802*S1805-O1802*T1802-Q1802*T1805</f>
        <v>-0.58710094758235343</v>
      </c>
      <c r="Y1802" s="28">
        <f t="shared" ref="Y1802" si="6143">(N1802*T1802+O1802*S1802+P1802*T1805+Q1802*S1805)</f>
        <v>0</v>
      </c>
      <c r="Z1802" s="26">
        <f t="shared" ref="Z1802" si="6144">N1802*U1802+P1802*U1805-O1802*V1802-Q1802*V1805</f>
        <v>0</v>
      </c>
      <c r="AA1802" s="27">
        <f t="shared" ref="AA1802" si="6145">(N1802*V1802+O1802*U1802+P1802*V1805+Q1802*U1805)</f>
        <v>-2.7612903020750998</v>
      </c>
      <c r="AB1802" s="8"/>
      <c r="AC1802" s="214">
        <f t="shared" ref="AC1802" si="6146">20*LOG((2*$X$8)/(($X$8*X1802+Z1802+$Z$8*X1805+Z1805)^2+($X$8*Y1802+AA1802+$X$8*Y1805+AA1805)^2)^0.5)</f>
        <v>-4.1373637463402853</v>
      </c>
      <c r="AE1802" s="215">
        <f t="shared" ref="AE1802" si="6147">((X1802^2+Y1802^2)/(X1805^2+Y1805^2))^0.5</f>
        <v>2.4738673669990092</v>
      </c>
      <c r="AF1802" s="9"/>
      <c r="AG1802" s="29"/>
      <c r="AH1802" s="29"/>
      <c r="AI1802" s="29"/>
      <c r="AJ1802" s="29"/>
    </row>
    <row r="1803" spans="2:36" ht="18.649999999999999" customHeight="1" thickBot="1">
      <c r="D1803" s="30"/>
      <c r="G1803" s="31"/>
      <c r="I1803" s="30"/>
      <c r="K1803" s="239" t="s">
        <v>15</v>
      </c>
      <c r="L1803" s="240"/>
      <c r="N1803" s="30"/>
      <c r="P1803" s="239" t="s">
        <v>17</v>
      </c>
      <c r="Q1803" s="240"/>
      <c r="S1803" s="30"/>
      <c r="V1803" s="31"/>
      <c r="X1803" s="30"/>
      <c r="AA1803" s="31"/>
      <c r="AE1803" s="216"/>
      <c r="AF1803" s="9"/>
      <c r="AG1803" s="29"/>
      <c r="AH1803" s="29"/>
      <c r="AI1803" s="29"/>
      <c r="AJ1803" s="29"/>
    </row>
    <row r="1804" spans="2:36" ht="18.649999999999999" customHeight="1" thickBot="1">
      <c r="D1804" s="235" t="s">
        <v>12</v>
      </c>
      <c r="E1804" s="236"/>
      <c r="F1804" s="237" t="s">
        <v>13</v>
      </c>
      <c r="G1804" s="238"/>
      <c r="I1804" s="235" t="s">
        <v>14</v>
      </c>
      <c r="J1804" s="236"/>
      <c r="K1804" s="241"/>
      <c r="L1804" s="242"/>
      <c r="N1804" s="235" t="s">
        <v>16</v>
      </c>
      <c r="O1804" s="236"/>
      <c r="P1804" s="241"/>
      <c r="Q1804" s="242"/>
      <c r="S1804" s="235" t="s">
        <v>12</v>
      </c>
      <c r="T1804" s="236"/>
      <c r="U1804" s="237" t="s">
        <v>13</v>
      </c>
      <c r="V1804" s="238"/>
      <c r="X1804" s="235" t="s">
        <v>16</v>
      </c>
      <c r="Y1804" s="236"/>
      <c r="Z1804" s="237" t="s">
        <v>17</v>
      </c>
      <c r="AA1804" s="238"/>
      <c r="AB1804" s="4"/>
      <c r="AC1804" s="37" t="s">
        <v>71</v>
      </c>
      <c r="AE1804" s="217" t="s">
        <v>72</v>
      </c>
      <c r="AF1804" s="9"/>
      <c r="AG1804" s="29"/>
      <c r="AH1804" s="29"/>
      <c r="AI1804" s="29"/>
      <c r="AJ1804" s="29"/>
    </row>
    <row r="1805" spans="2:36" ht="18.649999999999999" customHeight="1" thickTop="1" thickBot="1">
      <c r="D1805" s="24">
        <v>0</v>
      </c>
      <c r="E1805" s="28">
        <v>0</v>
      </c>
      <c r="F1805" s="26">
        <v>1</v>
      </c>
      <c r="G1805" s="27">
        <v>0</v>
      </c>
      <c r="I1805" s="24">
        <v>0</v>
      </c>
      <c r="J1805" s="28">
        <f t="shared" ref="J1805" si="6148">IF(0=(1-$J$8*$K$8*$B1802^2),0,-1*(1-$J$8*$K$8*$B1802^2)/($B1802*$K$8))</f>
        <v>-0.23732110921312319</v>
      </c>
      <c r="K1805" s="26">
        <v>1</v>
      </c>
      <c r="L1805" s="27">
        <v>0</v>
      </c>
      <c r="N1805" s="24">
        <f t="shared" ref="N1805" si="6149">D1805*I1802+F1805*I1805-E1805*J1802-G1805*J1805</f>
        <v>0</v>
      </c>
      <c r="O1805" s="28">
        <f t="shared" ref="O1805" si="6150">(D1805*J1802+E1805*I1802+F1805*J1805+G1805*I1805)</f>
        <v>-0.23732110921312319</v>
      </c>
      <c r="P1805" s="26">
        <f t="shared" ref="P1805" si="6151">D1805*K1802+F1805*K1805-E1805*L1802-G1805*L1805</f>
        <v>1</v>
      </c>
      <c r="Q1805" s="27">
        <f t="shared" ref="Q1805" si="6152">(D1805*L1802+E1805*K1802+F1805*L1805+G1805*K1805)</f>
        <v>0</v>
      </c>
      <c r="S1805" s="24">
        <v>0</v>
      </c>
      <c r="T1805" s="28">
        <v>0</v>
      </c>
      <c r="U1805" s="26">
        <v>1</v>
      </c>
      <c r="V1805" s="27">
        <v>0</v>
      </c>
      <c r="X1805" s="24">
        <f t="shared" ref="X1805" si="6153">N1805*S1802+P1805*S1805-O1805*T1802-Q1805*T1805</f>
        <v>0</v>
      </c>
      <c r="Y1805" s="28">
        <f t="shared" ref="Y1805" si="6154">(N1805*T1802+O1805*S1802+P1805*T1805+Q1805*S1805)</f>
        <v>-0.23732110921312319</v>
      </c>
      <c r="Z1805" s="26">
        <f t="shared" ref="Z1805" si="6155">N1805*U1802+P1805*U1805-O1805*V1802-Q1805*V1805</f>
        <v>-0.58710094758235343</v>
      </c>
      <c r="AA1805" s="27">
        <f t="shared" ref="AA1805" si="6156">(N1805*V1802+O1805*U1802+P1805*V1805+Q1805*U1805)</f>
        <v>0</v>
      </c>
      <c r="AB1805" s="8"/>
      <c r="AC1805" s="39">
        <f t="shared" ref="AC1805" si="6157">(180/PI())*ATAN(-1*(($X$8*Y1802+AA1802+$X$8*Y1805+AA1805)/($X$8*X1802+Z1802+$X$8*X1805+Z1805)))</f>
        <v>-68.615589085357783</v>
      </c>
      <c r="AE1805" s="218">
        <f t="shared" ref="AE1805" si="6158">20*LOG(((($X$8*X1802+Z1802-$X$8*Y1805-Z1805)^2+($X$8*Y1802+AA1802-$X$8*Y1805-AA1805)^2)/(($X$8*X1802+Z1802+$X$8*X1805+Z1805)^2+($X$8*Y1802+AA1802+$X$8*Y1805+AA1805)^2))^0.5)</f>
        <v>-2.0780551417481865</v>
      </c>
      <c r="AF1805" s="9"/>
      <c r="AG1805" s="29"/>
      <c r="AH1805" s="29"/>
      <c r="AI1805" s="29"/>
      <c r="AJ1805" s="29"/>
    </row>
    <row r="1806" spans="2:36" ht="18.649999999999999" customHeight="1">
      <c r="AE1806" s="33"/>
    </row>
    <row r="1807" spans="2:36" ht="18.649999999999999" customHeight="1" thickBot="1">
      <c r="E1807" s="21" t="s">
        <v>0</v>
      </c>
      <c r="J1807" s="21" t="s">
        <v>1</v>
      </c>
      <c r="O1807" s="21" t="s">
        <v>2</v>
      </c>
      <c r="T1807" s="21" t="s">
        <v>3</v>
      </c>
      <c r="Y1807" s="21" t="s">
        <v>4</v>
      </c>
    </row>
    <row r="1808" spans="2:36" ht="18.649999999999999" customHeight="1" thickBot="1">
      <c r="B1808" s="20"/>
      <c r="D1808" s="235" t="s">
        <v>6</v>
      </c>
      <c r="E1808" s="236"/>
      <c r="F1808" s="237" t="s">
        <v>7</v>
      </c>
      <c r="G1808" s="238"/>
      <c r="I1808" s="235" t="s">
        <v>8</v>
      </c>
      <c r="J1808" s="236"/>
      <c r="K1808" s="237" t="s">
        <v>9</v>
      </c>
      <c r="L1808" s="238"/>
      <c r="N1808" s="235" t="s">
        <v>10</v>
      </c>
      <c r="O1808" s="236"/>
      <c r="P1808" s="237" t="s">
        <v>11</v>
      </c>
      <c r="Q1808" s="238"/>
      <c r="S1808" s="235" t="s">
        <v>6</v>
      </c>
      <c r="T1808" s="236"/>
      <c r="U1808" s="237" t="s">
        <v>7</v>
      </c>
      <c r="V1808" s="238"/>
      <c r="X1808" s="235" t="s">
        <v>10</v>
      </c>
      <c r="Y1808" s="236"/>
      <c r="Z1808" s="237" t="s">
        <v>11</v>
      </c>
      <c r="AA1808" s="238"/>
      <c r="AB1808" s="4"/>
      <c r="AC1808" s="212" t="s">
        <v>70</v>
      </c>
      <c r="AE1808" s="213" t="s">
        <v>37</v>
      </c>
      <c r="AF1808" s="9"/>
      <c r="AG1808" s="29"/>
      <c r="AH1808" s="29"/>
      <c r="AI1808" s="29"/>
      <c r="AJ1808" s="29"/>
    </row>
    <row r="1809" spans="2:36" ht="18.649999999999999" customHeight="1" thickTop="1" thickBot="1">
      <c r="B1809" s="40">
        <f t="shared" ref="B1809" si="6159">B1802+$E$5</f>
        <v>1.0274999999999861</v>
      </c>
      <c r="D1809" s="24">
        <v>1</v>
      </c>
      <c r="E1809" s="25">
        <v>0</v>
      </c>
      <c r="F1809" s="26">
        <v>0</v>
      </c>
      <c r="G1809" s="27">
        <f t="shared" ref="G1809" si="6160">-1/($E$8*$B1809)</f>
        <v>-6.6843132536564092</v>
      </c>
      <c r="I1809" s="24">
        <v>1</v>
      </c>
      <c r="J1809" s="28">
        <v>0</v>
      </c>
      <c r="K1809" s="26">
        <v>0</v>
      </c>
      <c r="L1809" s="27">
        <v>0</v>
      </c>
      <c r="N1809" s="24">
        <f t="shared" ref="N1809" si="6161">D1809*I1809+F1809*I1812-E1809*J1809-G1809*J1812</f>
        <v>-0.57977617544140414</v>
      </c>
      <c r="O1809" s="28">
        <f t="shared" ref="O1809" si="6162">(D1809*J1809+E1809*I1809+F1809*J1812+G1809*I1812)</f>
        <v>0</v>
      </c>
      <c r="P1809" s="26">
        <f t="shared" ref="P1809" si="6163">D1809*K1809+F1809*K1812-E1809*L1809-G1809*L1812</f>
        <v>0</v>
      </c>
      <c r="Q1809" s="27">
        <f t="shared" ref="Q1809" si="6164">(D1809*L1809+E1809*K1809+F1809*L1812+G1809*K1812)</f>
        <v>-6.6843132536564092</v>
      </c>
      <c r="S1809" s="24">
        <v>1</v>
      </c>
      <c r="T1809" s="25">
        <v>0</v>
      </c>
      <c r="U1809" s="26">
        <v>0</v>
      </c>
      <c r="V1809" s="27">
        <f t="shared" ref="V1809" si="6165">-1/($T$8*$B1809)</f>
        <v>-6.6843132536564092</v>
      </c>
      <c r="X1809" s="24">
        <f t="shared" ref="X1809" si="6166">N1809*S1809+P1809*S1812-O1809*T1809-Q1809*T1812</f>
        <v>-0.57977617544140414</v>
      </c>
      <c r="Y1809" s="28">
        <f t="shared" ref="Y1809" si="6167">(N1809*T1809+O1809*S1809+P1809*T1812+Q1809*S1812)</f>
        <v>0</v>
      </c>
      <c r="Z1809" s="26">
        <f t="shared" ref="Z1809" si="6168">N1809*U1809+P1809*U1812-O1809*V1809-Q1809*V1812</f>
        <v>0</v>
      </c>
      <c r="AA1809" s="27">
        <f t="shared" ref="AA1809" si="6169">(N1809*V1809+O1809*U1809+P1809*V1812+Q1809*U1812)</f>
        <v>-2.8089076799992081</v>
      </c>
      <c r="AB1809" s="8"/>
      <c r="AC1809" s="214">
        <f t="shared" ref="AC1809" si="6170">20*LOG((2*$X$8)/(($X$8*X1809+Z1809+$Z$8*X1812+Z1812)^2+($X$8*Y1809+AA1809+$X$8*Y1812+AA1812)^2)^0.5)</f>
        <v>-4.2398682687504898</v>
      </c>
      <c r="AE1809" s="215">
        <f t="shared" ref="AE1809" si="6171">((X1809^2+Y1809^2)/(X1812^2+Y1812^2))^0.5</f>
        <v>2.4531358517129029</v>
      </c>
      <c r="AF1809" s="9"/>
      <c r="AG1809" s="29"/>
      <c r="AH1809" s="29"/>
      <c r="AI1809" s="29"/>
      <c r="AJ1809" s="29"/>
    </row>
    <row r="1810" spans="2:36" ht="18.649999999999999" customHeight="1" thickBot="1">
      <c r="D1810" s="30"/>
      <c r="G1810" s="31"/>
      <c r="I1810" s="30"/>
      <c r="K1810" s="239" t="s">
        <v>15</v>
      </c>
      <c r="L1810" s="240"/>
      <c r="N1810" s="30"/>
      <c r="P1810" s="239" t="s">
        <v>17</v>
      </c>
      <c r="Q1810" s="240"/>
      <c r="S1810" s="30"/>
      <c r="V1810" s="31"/>
      <c r="X1810" s="30"/>
      <c r="AA1810" s="31"/>
      <c r="AE1810" s="216"/>
      <c r="AF1810" s="9"/>
      <c r="AG1810" s="29"/>
      <c r="AH1810" s="29"/>
      <c r="AI1810" s="29"/>
      <c r="AJ1810" s="29"/>
    </row>
    <row r="1811" spans="2:36" ht="18.649999999999999" customHeight="1" thickBot="1">
      <c r="D1811" s="235" t="s">
        <v>12</v>
      </c>
      <c r="E1811" s="236"/>
      <c r="F1811" s="237" t="s">
        <v>13</v>
      </c>
      <c r="G1811" s="238"/>
      <c r="I1811" s="235" t="s">
        <v>14</v>
      </c>
      <c r="J1811" s="236"/>
      <c r="K1811" s="241"/>
      <c r="L1811" s="242"/>
      <c r="N1811" s="235" t="s">
        <v>16</v>
      </c>
      <c r="O1811" s="236"/>
      <c r="P1811" s="241"/>
      <c r="Q1811" s="242"/>
      <c r="S1811" s="235" t="s">
        <v>12</v>
      </c>
      <c r="T1811" s="236"/>
      <c r="U1811" s="237" t="s">
        <v>13</v>
      </c>
      <c r="V1811" s="238"/>
      <c r="X1811" s="235" t="s">
        <v>16</v>
      </c>
      <c r="Y1811" s="236"/>
      <c r="Z1811" s="237" t="s">
        <v>17</v>
      </c>
      <c r="AA1811" s="238"/>
      <c r="AB1811" s="4"/>
      <c r="AC1811" s="37" t="s">
        <v>71</v>
      </c>
      <c r="AE1811" s="217" t="s">
        <v>72</v>
      </c>
      <c r="AF1811" s="9"/>
      <c r="AG1811" s="29"/>
      <c r="AH1811" s="29"/>
      <c r="AI1811" s="29"/>
      <c r="AJ1811" s="29"/>
    </row>
    <row r="1812" spans="2:36" ht="18.649999999999999" customHeight="1" thickTop="1" thickBot="1">
      <c r="D1812" s="24">
        <v>0</v>
      </c>
      <c r="E1812" s="28">
        <v>0</v>
      </c>
      <c r="F1812" s="26">
        <v>1</v>
      </c>
      <c r="G1812" s="27">
        <v>0</v>
      </c>
      <c r="I1812" s="24">
        <v>0</v>
      </c>
      <c r="J1812" s="28">
        <f t="shared" ref="J1812" si="6172">IF(0=(1-$J$8*$K$8*$B1809^2),0,-1*(1-$J$8*$K$8*$B1809^2)/($B1809*$K$8))</f>
        <v>-0.23634083495073266</v>
      </c>
      <c r="K1812" s="26">
        <v>1</v>
      </c>
      <c r="L1812" s="27">
        <v>0</v>
      </c>
      <c r="N1812" s="24">
        <f t="shared" ref="N1812" si="6173">D1812*I1809+F1812*I1812-E1812*J1809-G1812*J1812</f>
        <v>0</v>
      </c>
      <c r="O1812" s="28">
        <f t="shared" ref="O1812" si="6174">(D1812*J1809+E1812*I1809+F1812*J1812+G1812*I1812)</f>
        <v>-0.23634083495073266</v>
      </c>
      <c r="P1812" s="26">
        <f t="shared" ref="P1812" si="6175">D1812*K1809+F1812*K1812-E1812*L1809-G1812*L1812</f>
        <v>1</v>
      </c>
      <c r="Q1812" s="27">
        <f t="shared" ref="Q1812" si="6176">(D1812*L1809+E1812*K1809+F1812*L1812+G1812*K1812)</f>
        <v>0</v>
      </c>
      <c r="S1812" s="24">
        <v>0</v>
      </c>
      <c r="T1812" s="28">
        <v>0</v>
      </c>
      <c r="U1812" s="26">
        <v>1</v>
      </c>
      <c r="V1812" s="27">
        <v>0</v>
      </c>
      <c r="X1812" s="24">
        <f t="shared" ref="X1812" si="6177">N1812*S1809+P1812*S1812-O1812*T1809-Q1812*T1812</f>
        <v>0</v>
      </c>
      <c r="Y1812" s="28">
        <f t="shared" ref="Y1812" si="6178">(N1812*T1809+O1812*S1809+P1812*T1812+Q1812*S1812)</f>
        <v>-0.23634083495073266</v>
      </c>
      <c r="Z1812" s="26">
        <f t="shared" ref="Z1812" si="6179">N1812*U1809+P1812*U1812-O1812*V1809-Q1812*V1812</f>
        <v>-0.57977617544140414</v>
      </c>
      <c r="AA1812" s="27">
        <f t="shared" ref="AA1812" si="6180">(N1812*V1809+O1812*U1809+P1812*V1812+Q1812*U1812)</f>
        <v>0</v>
      </c>
      <c r="AB1812" s="8"/>
      <c r="AC1812" s="39">
        <f t="shared" ref="AC1812" si="6181">(180/PI())*ATAN(-1*(($X$8*Y1809+AA1809+$X$8*Y1812+AA1812)/($X$8*X1809+Z1809+$X$8*X1812+Z1812)))</f>
        <v>-69.154453025925037</v>
      </c>
      <c r="AE1812" s="218">
        <f t="shared" ref="AE1812" si="6182">20*LOG(((($X$8*X1809+Z1809-$X$8*Y1812-Z1812)^2+($X$8*Y1809+AA1809-$X$8*Y1812-AA1812)^2)/(($X$8*X1809+Z1809+$X$8*X1812+Z1812)^2+($X$8*Y1809+AA1809+$X$8*Y1812+AA1812)^2))^0.5)</f>
        <v>-2.0166340343984936</v>
      </c>
      <c r="AF1812" s="9"/>
      <c r="AG1812" s="29"/>
      <c r="AH1812" s="29"/>
      <c r="AI1812" s="29"/>
      <c r="AJ1812" s="29"/>
    </row>
    <row r="1813" spans="2:36" ht="18.649999999999999" customHeight="1">
      <c r="AE1813" s="33"/>
    </row>
    <row r="1814" spans="2:36" ht="18.649999999999999" customHeight="1" thickBot="1">
      <c r="E1814" s="21" t="s">
        <v>0</v>
      </c>
      <c r="J1814" s="21" t="s">
        <v>1</v>
      </c>
      <c r="O1814" s="21" t="s">
        <v>2</v>
      </c>
      <c r="T1814" s="21" t="s">
        <v>3</v>
      </c>
      <c r="Y1814" s="21" t="s">
        <v>4</v>
      </c>
    </row>
    <row r="1815" spans="2:36" ht="18.649999999999999" customHeight="1" thickBot="1">
      <c r="B1815" s="20"/>
      <c r="D1815" s="235" t="s">
        <v>6</v>
      </c>
      <c r="E1815" s="236"/>
      <c r="F1815" s="237" t="s">
        <v>7</v>
      </c>
      <c r="G1815" s="238"/>
      <c r="I1815" s="235" t="s">
        <v>8</v>
      </c>
      <c r="J1815" s="236"/>
      <c r="K1815" s="237" t="s">
        <v>9</v>
      </c>
      <c r="L1815" s="238"/>
      <c r="N1815" s="235" t="s">
        <v>10</v>
      </c>
      <c r="O1815" s="236"/>
      <c r="P1815" s="237" t="s">
        <v>11</v>
      </c>
      <c r="Q1815" s="238"/>
      <c r="S1815" s="235" t="s">
        <v>6</v>
      </c>
      <c r="T1815" s="236"/>
      <c r="U1815" s="237" t="s">
        <v>7</v>
      </c>
      <c r="V1815" s="238"/>
      <c r="X1815" s="235" t="s">
        <v>10</v>
      </c>
      <c r="Y1815" s="236"/>
      <c r="Z1815" s="237" t="s">
        <v>11</v>
      </c>
      <c r="AA1815" s="238"/>
      <c r="AB1815" s="4"/>
      <c r="AC1815" s="212" t="s">
        <v>70</v>
      </c>
      <c r="AE1815" s="213" t="s">
        <v>37</v>
      </c>
      <c r="AF1815" s="9"/>
      <c r="AG1815" s="29"/>
      <c r="AH1815" s="29"/>
      <c r="AI1815" s="29"/>
      <c r="AJ1815" s="29"/>
    </row>
    <row r="1816" spans="2:36" ht="18.649999999999999" customHeight="1" thickTop="1" thickBot="1">
      <c r="B1816" s="40">
        <f t="shared" ref="B1816" si="6183">B1809+$E$5</f>
        <v>1.027999999999986</v>
      </c>
      <c r="D1816" s="24">
        <v>1</v>
      </c>
      <c r="E1816" s="25">
        <v>0</v>
      </c>
      <c r="F1816" s="26">
        <v>0</v>
      </c>
      <c r="G1816" s="27">
        <f t="shared" ref="G1816" si="6184">-1/($E$8*$B1816)</f>
        <v>-6.6810621285330365</v>
      </c>
      <c r="I1816" s="24">
        <v>1</v>
      </c>
      <c r="J1816" s="28">
        <v>0</v>
      </c>
      <c r="K1816" s="26">
        <v>0</v>
      </c>
      <c r="L1816" s="27">
        <v>0</v>
      </c>
      <c r="N1816" s="24">
        <f t="shared" ref="N1816" si="6185">D1816*I1816+F1816*I1819-E1816*J1816-G1816*J1819</f>
        <v>-0.57246208859813841</v>
      </c>
      <c r="O1816" s="28">
        <f t="shared" ref="O1816" si="6186">(D1816*J1816+E1816*I1816+F1816*J1819+G1816*I1819)</f>
        <v>0</v>
      </c>
      <c r="P1816" s="26">
        <f t="shared" ref="P1816" si="6187">D1816*K1816+F1816*K1819-E1816*L1816-G1816*L1819</f>
        <v>0</v>
      </c>
      <c r="Q1816" s="27">
        <f t="shared" ref="Q1816" si="6188">(D1816*L1816+E1816*K1816+F1816*L1819+G1816*K1819)</f>
        <v>-6.6810621285330365</v>
      </c>
      <c r="S1816" s="24">
        <v>1</v>
      </c>
      <c r="T1816" s="25">
        <v>0</v>
      </c>
      <c r="U1816" s="26">
        <v>0</v>
      </c>
      <c r="V1816" s="27">
        <f t="shared" ref="V1816" si="6189">-1/($T$8*$B1816)</f>
        <v>-6.6810621285330365</v>
      </c>
      <c r="X1816" s="24">
        <f t="shared" ref="X1816" si="6190">N1816*S1816+P1816*S1819-O1816*T1816-Q1816*T1819</f>
        <v>-0.57246208859813841</v>
      </c>
      <c r="Y1816" s="28">
        <f t="shared" ref="Y1816" si="6191">(N1816*T1816+O1816*S1816+P1816*T1819+Q1816*S1819)</f>
        <v>0</v>
      </c>
      <c r="Z1816" s="26">
        <f t="shared" ref="Z1816" si="6192">N1816*U1816+P1816*U1819-O1816*V1816-Q1816*V1819</f>
        <v>0</v>
      </c>
      <c r="AA1816" s="27">
        <f t="shared" ref="AA1816" si="6193">(N1816*V1816+O1816*U1816+P1816*V1819+Q1816*U1819)</f>
        <v>-2.8564073483790904</v>
      </c>
      <c r="AB1816" s="8"/>
      <c r="AC1816" s="214">
        <f t="shared" ref="AC1816" si="6194">20*LOG((2*$X$8)/(($X$8*X1816+Z1816+$Z$8*X1819+Z1819)^2+($X$8*Y1816+AA1816+$X$8*Y1819+AA1819)^2)^0.5)</f>
        <v>-4.3416489695237646</v>
      </c>
      <c r="AE1816" s="215">
        <f t="shared" ref="AE1816" si="6195">((X1816^2+Y1816^2)/(X1819^2+Y1819^2))^0.5</f>
        <v>2.4322715363927498</v>
      </c>
      <c r="AF1816" s="9"/>
      <c r="AG1816" s="29"/>
      <c r="AH1816" s="29"/>
      <c r="AI1816" s="29"/>
      <c r="AJ1816" s="29"/>
    </row>
    <row r="1817" spans="2:36" ht="18.649999999999999" customHeight="1" thickBot="1">
      <c r="D1817" s="30"/>
      <c r="G1817" s="31"/>
      <c r="I1817" s="30"/>
      <c r="K1817" s="239" t="s">
        <v>15</v>
      </c>
      <c r="L1817" s="240"/>
      <c r="N1817" s="30"/>
      <c r="P1817" s="239" t="s">
        <v>17</v>
      </c>
      <c r="Q1817" s="240"/>
      <c r="S1817" s="30"/>
      <c r="V1817" s="31"/>
      <c r="X1817" s="30"/>
      <c r="AA1817" s="31"/>
      <c r="AE1817" s="216"/>
      <c r="AF1817" s="9"/>
      <c r="AG1817" s="29"/>
      <c r="AH1817" s="29"/>
      <c r="AI1817" s="29"/>
      <c r="AJ1817" s="29"/>
    </row>
    <row r="1818" spans="2:36" ht="18.649999999999999" customHeight="1" thickBot="1">
      <c r="D1818" s="235" t="s">
        <v>12</v>
      </c>
      <c r="E1818" s="236"/>
      <c r="F1818" s="237" t="s">
        <v>13</v>
      </c>
      <c r="G1818" s="238"/>
      <c r="I1818" s="235" t="s">
        <v>14</v>
      </c>
      <c r="J1818" s="236"/>
      <c r="K1818" s="241"/>
      <c r="L1818" s="242"/>
      <c r="N1818" s="235" t="s">
        <v>16</v>
      </c>
      <c r="O1818" s="236"/>
      <c r="P1818" s="241"/>
      <c r="Q1818" s="242"/>
      <c r="S1818" s="235" t="s">
        <v>12</v>
      </c>
      <c r="T1818" s="236"/>
      <c r="U1818" s="237" t="s">
        <v>13</v>
      </c>
      <c r="V1818" s="238"/>
      <c r="X1818" s="235" t="s">
        <v>16</v>
      </c>
      <c r="Y1818" s="236"/>
      <c r="Z1818" s="237" t="s">
        <v>17</v>
      </c>
      <c r="AA1818" s="238"/>
      <c r="AB1818" s="4"/>
      <c r="AC1818" s="37" t="s">
        <v>71</v>
      </c>
      <c r="AE1818" s="217" t="s">
        <v>72</v>
      </c>
      <c r="AF1818" s="9"/>
      <c r="AG1818" s="29"/>
      <c r="AH1818" s="29"/>
      <c r="AI1818" s="29"/>
      <c r="AJ1818" s="29"/>
    </row>
    <row r="1819" spans="2:36" ht="18.649999999999999" customHeight="1" thickTop="1" thickBot="1">
      <c r="D1819" s="24">
        <v>0</v>
      </c>
      <c r="E1819" s="28">
        <v>0</v>
      </c>
      <c r="F1819" s="26">
        <v>1</v>
      </c>
      <c r="G1819" s="27">
        <v>0</v>
      </c>
      <c r="I1819" s="24">
        <v>0</v>
      </c>
      <c r="J1819" s="28">
        <f t="shared" ref="J1819" si="6196">IF(0=(1-$J$8*$K$8*$B1816^2),0,-1*(1-$J$8*$K$8*$B1816^2)/($B1816*$K$8))</f>
        <v>-0.23536109354268264</v>
      </c>
      <c r="K1819" s="26">
        <v>1</v>
      </c>
      <c r="L1819" s="27">
        <v>0</v>
      </c>
      <c r="N1819" s="24">
        <f t="shared" ref="N1819" si="6197">D1819*I1816+F1819*I1819-E1819*J1816-G1819*J1819</f>
        <v>0</v>
      </c>
      <c r="O1819" s="28">
        <f t="shared" ref="O1819" si="6198">(D1819*J1816+E1819*I1816+F1819*J1819+G1819*I1819)</f>
        <v>-0.23536109354268264</v>
      </c>
      <c r="P1819" s="26">
        <f t="shared" ref="P1819" si="6199">D1819*K1816+F1819*K1819-E1819*L1816-G1819*L1819</f>
        <v>1</v>
      </c>
      <c r="Q1819" s="27">
        <f t="shared" ref="Q1819" si="6200">(D1819*L1816+E1819*K1816+F1819*L1819+G1819*K1819)</f>
        <v>0</v>
      </c>
      <c r="S1819" s="24">
        <v>0</v>
      </c>
      <c r="T1819" s="28">
        <v>0</v>
      </c>
      <c r="U1819" s="26">
        <v>1</v>
      </c>
      <c r="V1819" s="27">
        <v>0</v>
      </c>
      <c r="X1819" s="24">
        <f t="shared" ref="X1819" si="6201">N1819*S1816+P1819*S1819-O1819*T1816-Q1819*T1819</f>
        <v>0</v>
      </c>
      <c r="Y1819" s="28">
        <f t="shared" ref="Y1819" si="6202">(N1819*T1816+O1819*S1816+P1819*T1819+Q1819*S1819)</f>
        <v>-0.23536109354268264</v>
      </c>
      <c r="Z1819" s="26">
        <f t="shared" ref="Z1819" si="6203">N1819*U1816+P1819*U1819-O1819*V1816-Q1819*V1819</f>
        <v>-0.57246208859813841</v>
      </c>
      <c r="AA1819" s="27">
        <f t="shared" ref="AA1819" si="6204">(N1819*V1816+O1819*U1816+P1819*V1819+Q1819*U1819)</f>
        <v>0</v>
      </c>
      <c r="AB1819" s="8"/>
      <c r="AC1819" s="39">
        <f t="shared" ref="AC1819" si="6205">(180/PI())*ATAN(-1*(($X$8*Y1816+AA1816+$X$8*Y1819+AA1819)/($X$8*X1816+Z1816+$X$8*X1819+Z1819)))</f>
        <v>-69.679719077931253</v>
      </c>
      <c r="AE1819" s="218">
        <f t="shared" ref="AE1819" si="6206">20*LOG(((($X$8*X1816+Z1816-$X$8*Y1819-Z1819)^2+($X$8*Y1816+AA1816-$X$8*Y1819-AA1819)^2)/(($X$8*X1816+Z1816+$X$8*X1819+Z1819)^2+($X$8*Y1816+AA1816+$X$8*Y1819+AA1819)^2))^0.5)</f>
        <v>-1.9578765668743374</v>
      </c>
      <c r="AF1819" s="9"/>
      <c r="AG1819" s="29"/>
      <c r="AH1819" s="29"/>
      <c r="AI1819" s="29"/>
      <c r="AJ1819" s="29"/>
    </row>
    <row r="1820" spans="2:36" ht="18.649999999999999" customHeight="1">
      <c r="AE1820" s="33"/>
    </row>
    <row r="1821" spans="2:36" ht="18.649999999999999" customHeight="1" thickBot="1">
      <c r="E1821" s="21" t="s">
        <v>0</v>
      </c>
      <c r="J1821" s="21" t="s">
        <v>1</v>
      </c>
      <c r="O1821" s="21" t="s">
        <v>2</v>
      </c>
      <c r="T1821" s="21" t="s">
        <v>3</v>
      </c>
      <c r="Y1821" s="21" t="s">
        <v>4</v>
      </c>
    </row>
    <row r="1822" spans="2:36" ht="18.649999999999999" customHeight="1" thickBot="1">
      <c r="B1822" s="20"/>
      <c r="D1822" s="235" t="s">
        <v>6</v>
      </c>
      <c r="E1822" s="236"/>
      <c r="F1822" s="237" t="s">
        <v>7</v>
      </c>
      <c r="G1822" s="238"/>
      <c r="I1822" s="235" t="s">
        <v>8</v>
      </c>
      <c r="J1822" s="236"/>
      <c r="K1822" s="237" t="s">
        <v>9</v>
      </c>
      <c r="L1822" s="238"/>
      <c r="N1822" s="235" t="s">
        <v>10</v>
      </c>
      <c r="O1822" s="236"/>
      <c r="P1822" s="237" t="s">
        <v>11</v>
      </c>
      <c r="Q1822" s="238"/>
      <c r="S1822" s="235" t="s">
        <v>6</v>
      </c>
      <c r="T1822" s="236"/>
      <c r="U1822" s="237" t="s">
        <v>7</v>
      </c>
      <c r="V1822" s="238"/>
      <c r="X1822" s="235" t="s">
        <v>10</v>
      </c>
      <c r="Y1822" s="236"/>
      <c r="Z1822" s="237" t="s">
        <v>11</v>
      </c>
      <c r="AA1822" s="238"/>
      <c r="AB1822" s="4"/>
      <c r="AC1822" s="212" t="s">
        <v>70</v>
      </c>
      <c r="AE1822" s="213" t="s">
        <v>37</v>
      </c>
      <c r="AF1822" s="9"/>
      <c r="AG1822" s="29"/>
      <c r="AH1822" s="29"/>
      <c r="AI1822" s="29"/>
      <c r="AJ1822" s="29"/>
    </row>
    <row r="1823" spans="2:36" ht="18.649999999999999" customHeight="1" thickTop="1" thickBot="1">
      <c r="B1823" s="40">
        <f t="shared" ref="B1823" si="6207">B1816+$E$5</f>
        <v>1.028499999999986</v>
      </c>
      <c r="D1823" s="24">
        <v>1</v>
      </c>
      <c r="E1823" s="25">
        <v>0</v>
      </c>
      <c r="F1823" s="26">
        <v>0</v>
      </c>
      <c r="G1823" s="27">
        <f t="shared" ref="G1823" si="6208">-1/($E$8*$B1823)</f>
        <v>-6.6778141644452713</v>
      </c>
      <c r="I1823" s="24">
        <v>1</v>
      </c>
      <c r="J1823" s="28">
        <v>0</v>
      </c>
      <c r="K1823" s="26">
        <v>0</v>
      </c>
      <c r="L1823" s="27">
        <v>0</v>
      </c>
      <c r="N1823" s="24">
        <f t="shared" ref="N1823" si="6209">D1823*I1823+F1823*I1826-E1823*J1823-G1823*J1826</f>
        <v>-0.56515866627919942</v>
      </c>
      <c r="O1823" s="28">
        <f t="shared" ref="O1823" si="6210">(D1823*J1823+E1823*I1823+F1823*J1826+G1823*I1826)</f>
        <v>0</v>
      </c>
      <c r="P1823" s="26">
        <f t="shared" ref="P1823" si="6211">D1823*K1823+F1823*K1826-E1823*L1823-G1823*L1826</f>
        <v>0</v>
      </c>
      <c r="Q1823" s="27">
        <f t="shared" ref="Q1823" si="6212">(D1823*L1823+E1823*K1823+F1823*L1826+G1823*K1826)</f>
        <v>-6.6778141644452713</v>
      </c>
      <c r="S1823" s="24">
        <v>1</v>
      </c>
      <c r="T1823" s="25">
        <v>0</v>
      </c>
      <c r="U1823" s="26">
        <v>0</v>
      </c>
      <c r="V1823" s="27">
        <f t="shared" ref="V1823" si="6213">-1/($T$8*$B1823)</f>
        <v>-6.6778141644452713</v>
      </c>
      <c r="X1823" s="24">
        <f t="shared" ref="X1823" si="6214">N1823*S1823+P1823*S1826-O1823*T1823-Q1823*T1826</f>
        <v>-0.56515866627919942</v>
      </c>
      <c r="Y1823" s="28">
        <f t="shared" ref="Y1823" si="6215">(N1823*T1823+O1823*S1823+P1823*T1826+Q1823*S1826)</f>
        <v>0</v>
      </c>
      <c r="Z1823" s="26">
        <f t="shared" ref="Z1823" si="6216">N1823*U1823+P1823*U1826-O1823*V1823-Q1823*V1826</f>
        <v>0</v>
      </c>
      <c r="AA1823" s="27">
        <f t="shared" ref="AA1823" si="6217">(N1823*V1823+O1823*U1823+P1823*V1826+Q1823*U1826)</f>
        <v>-2.9037896176070355</v>
      </c>
      <c r="AB1823" s="8"/>
      <c r="AC1823" s="214">
        <f t="shared" ref="AC1823" si="6218">20*LOG((2*$X$8)/(($X$8*X1823+Z1823+$Z$8*X1826+Z1826)^2+($X$8*Y1823+AA1823+$X$8*Y1826+AA1826)^2)^0.5)</f>
        <v>-4.4426882342157352</v>
      </c>
      <c r="AE1823" s="215">
        <f t="shared" ref="AE1823" si="6219">((X1823^2+Y1823^2)/(X1826^2+Y1826^2))^0.5</f>
        <v>2.4112728173496309</v>
      </c>
      <c r="AF1823" s="9"/>
      <c r="AG1823" s="29"/>
      <c r="AH1823" s="29"/>
      <c r="AI1823" s="29"/>
      <c r="AJ1823" s="29"/>
    </row>
    <row r="1824" spans="2:36" ht="18.649999999999999" customHeight="1" thickBot="1">
      <c r="D1824" s="30"/>
      <c r="G1824" s="31"/>
      <c r="I1824" s="30"/>
      <c r="K1824" s="239" t="s">
        <v>15</v>
      </c>
      <c r="L1824" s="240"/>
      <c r="N1824" s="30"/>
      <c r="P1824" s="239" t="s">
        <v>17</v>
      </c>
      <c r="Q1824" s="240"/>
      <c r="S1824" s="30"/>
      <c r="V1824" s="31"/>
      <c r="X1824" s="30"/>
      <c r="AA1824" s="31"/>
      <c r="AE1824" s="216"/>
      <c r="AF1824" s="9"/>
      <c r="AG1824" s="29"/>
      <c r="AH1824" s="29"/>
      <c r="AI1824" s="29"/>
      <c r="AJ1824" s="29"/>
    </row>
    <row r="1825" spans="2:36" ht="18.649999999999999" customHeight="1" thickBot="1">
      <c r="D1825" s="235" t="s">
        <v>12</v>
      </c>
      <c r="E1825" s="236"/>
      <c r="F1825" s="237" t="s">
        <v>13</v>
      </c>
      <c r="G1825" s="238"/>
      <c r="I1825" s="235" t="s">
        <v>14</v>
      </c>
      <c r="J1825" s="236"/>
      <c r="K1825" s="241"/>
      <c r="L1825" s="242"/>
      <c r="N1825" s="235" t="s">
        <v>16</v>
      </c>
      <c r="O1825" s="236"/>
      <c r="P1825" s="241"/>
      <c r="Q1825" s="242"/>
      <c r="S1825" s="235" t="s">
        <v>12</v>
      </c>
      <c r="T1825" s="236"/>
      <c r="U1825" s="237" t="s">
        <v>13</v>
      </c>
      <c r="V1825" s="238"/>
      <c r="X1825" s="235" t="s">
        <v>16</v>
      </c>
      <c r="Y1825" s="236"/>
      <c r="Z1825" s="237" t="s">
        <v>17</v>
      </c>
      <c r="AA1825" s="238"/>
      <c r="AB1825" s="4"/>
      <c r="AC1825" s="37" t="s">
        <v>71</v>
      </c>
      <c r="AE1825" s="217" t="s">
        <v>72</v>
      </c>
      <c r="AF1825" s="9"/>
      <c r="AG1825" s="29"/>
      <c r="AH1825" s="29"/>
      <c r="AI1825" s="29"/>
      <c r="AJ1825" s="29"/>
    </row>
    <row r="1826" spans="2:36" ht="18.649999999999999" customHeight="1" thickTop="1" thickBot="1">
      <c r="D1826" s="24">
        <v>0</v>
      </c>
      <c r="E1826" s="28">
        <v>0</v>
      </c>
      <c r="F1826" s="26">
        <v>1</v>
      </c>
      <c r="G1826" s="27">
        <v>0</v>
      </c>
      <c r="I1826" s="24">
        <v>0</v>
      </c>
      <c r="J1826" s="28">
        <f t="shared" ref="J1826" si="6220">IF(0=(1-$J$8*$K$8*$B1823^2),0,-1*(1-$J$8*$K$8*$B1823^2)/($B1823*$K$8))</f>
        <v>-0.23438188421184042</v>
      </c>
      <c r="K1826" s="26">
        <v>1</v>
      </c>
      <c r="L1826" s="27">
        <v>0</v>
      </c>
      <c r="N1826" s="24">
        <f t="shared" ref="N1826" si="6221">D1826*I1823+F1826*I1826-E1826*J1823-G1826*J1826</f>
        <v>0</v>
      </c>
      <c r="O1826" s="28">
        <f t="shared" ref="O1826" si="6222">(D1826*J1823+E1826*I1823+F1826*J1826+G1826*I1826)</f>
        <v>-0.23438188421184042</v>
      </c>
      <c r="P1826" s="26">
        <f t="shared" ref="P1826" si="6223">D1826*K1823+F1826*K1826-E1826*L1823-G1826*L1826</f>
        <v>1</v>
      </c>
      <c r="Q1826" s="27">
        <f t="shared" ref="Q1826" si="6224">(D1826*L1823+E1826*K1823+F1826*L1826+G1826*K1826)</f>
        <v>0</v>
      </c>
      <c r="S1826" s="24">
        <v>0</v>
      </c>
      <c r="T1826" s="28">
        <v>0</v>
      </c>
      <c r="U1826" s="26">
        <v>1</v>
      </c>
      <c r="V1826" s="27">
        <v>0</v>
      </c>
      <c r="X1826" s="24">
        <f t="shared" ref="X1826" si="6225">N1826*S1823+P1826*S1826-O1826*T1823-Q1826*T1826</f>
        <v>0</v>
      </c>
      <c r="Y1826" s="28">
        <f t="shared" ref="Y1826" si="6226">(N1826*T1823+O1826*S1823+P1826*T1826+Q1826*S1826)</f>
        <v>-0.23438188421184042</v>
      </c>
      <c r="Z1826" s="26">
        <f t="shared" ref="Z1826" si="6227">N1826*U1823+P1826*U1826-O1826*V1823-Q1826*V1826</f>
        <v>-0.56515866627919942</v>
      </c>
      <c r="AA1826" s="27">
        <f t="shared" ref="AA1826" si="6228">(N1826*V1823+O1826*U1823+P1826*V1826+Q1826*U1826)</f>
        <v>0</v>
      </c>
      <c r="AB1826" s="8"/>
      <c r="AC1826" s="39">
        <f t="shared" ref="AC1826" si="6229">(180/PI())*ATAN(-1*(($X$8*Y1823+AA1823+$X$8*Y1826+AA1826)/($X$8*X1823+Z1823+$X$8*X1826+Z1826)))</f>
        <v>-70.191820912364236</v>
      </c>
      <c r="AE1826" s="218">
        <f t="shared" ref="AE1826" si="6230">20*LOG(((($X$8*X1823+Z1823-$X$8*Y1826-Z1826)^2+($X$8*Y1823+AA1823-$X$8*Y1826-AA1826)^2)/(($X$8*X1823+Z1823+$X$8*X1826+Z1826)^2+($X$8*Y1823+AA1823+$X$8*Y1826+AA1826)^2))^0.5)</f>
        <v>-1.9016369421609738</v>
      </c>
      <c r="AF1826" s="9"/>
      <c r="AG1826" s="29"/>
      <c r="AH1826" s="29"/>
      <c r="AI1826" s="29"/>
      <c r="AJ1826" s="29"/>
    </row>
    <row r="1827" spans="2:36" ht="18.649999999999999" customHeight="1">
      <c r="AE1827" s="33"/>
    </row>
    <row r="1828" spans="2:36" ht="18.649999999999999" customHeight="1" thickBot="1">
      <c r="E1828" s="21" t="s">
        <v>0</v>
      </c>
      <c r="J1828" s="21" t="s">
        <v>1</v>
      </c>
      <c r="O1828" s="21" t="s">
        <v>2</v>
      </c>
      <c r="T1828" s="21" t="s">
        <v>3</v>
      </c>
      <c r="Y1828" s="21" t="s">
        <v>4</v>
      </c>
    </row>
    <row r="1829" spans="2:36" ht="18.649999999999999" customHeight="1" thickBot="1">
      <c r="B1829" s="20"/>
      <c r="D1829" s="235" t="s">
        <v>6</v>
      </c>
      <c r="E1829" s="236"/>
      <c r="F1829" s="237" t="s">
        <v>7</v>
      </c>
      <c r="G1829" s="238"/>
      <c r="I1829" s="235" t="s">
        <v>8</v>
      </c>
      <c r="J1829" s="236"/>
      <c r="K1829" s="237" t="s">
        <v>9</v>
      </c>
      <c r="L1829" s="238"/>
      <c r="N1829" s="235" t="s">
        <v>10</v>
      </c>
      <c r="O1829" s="236"/>
      <c r="P1829" s="237" t="s">
        <v>11</v>
      </c>
      <c r="Q1829" s="238"/>
      <c r="S1829" s="235" t="s">
        <v>6</v>
      </c>
      <c r="T1829" s="236"/>
      <c r="U1829" s="237" t="s">
        <v>7</v>
      </c>
      <c r="V1829" s="238"/>
      <c r="X1829" s="235" t="s">
        <v>10</v>
      </c>
      <c r="Y1829" s="236"/>
      <c r="Z1829" s="237" t="s">
        <v>11</v>
      </c>
      <c r="AA1829" s="238"/>
      <c r="AB1829" s="4"/>
      <c r="AC1829" s="212" t="s">
        <v>70</v>
      </c>
      <c r="AE1829" s="213" t="s">
        <v>37</v>
      </c>
      <c r="AF1829" s="9"/>
      <c r="AG1829" s="29"/>
      <c r="AH1829" s="29"/>
      <c r="AI1829" s="29"/>
      <c r="AJ1829" s="29"/>
    </row>
    <row r="1830" spans="2:36" ht="18.649999999999999" customHeight="1" thickTop="1" thickBot="1">
      <c r="B1830" s="40">
        <f t="shared" ref="B1830" si="6231">B1823+$E$5</f>
        <v>1.0289999999999859</v>
      </c>
      <c r="D1830" s="24">
        <v>1</v>
      </c>
      <c r="E1830" s="25">
        <v>0</v>
      </c>
      <c r="F1830" s="26">
        <v>0</v>
      </c>
      <c r="G1830" s="27">
        <f t="shared" ref="G1830" si="6232">-1/($E$8*$B1830)</f>
        <v>-6.6745693567851907</v>
      </c>
      <c r="I1830" s="24">
        <v>1</v>
      </c>
      <c r="J1830" s="28">
        <v>0</v>
      </c>
      <c r="K1830" s="26">
        <v>0</v>
      </c>
      <c r="L1830" s="27">
        <v>0</v>
      </c>
      <c r="N1830" s="24">
        <f t="shared" ref="N1830" si="6233">D1830*I1830+F1830*I1833-E1830*J1830-G1830*J1833</f>
        <v>-0.55786588776168489</v>
      </c>
      <c r="O1830" s="28">
        <f t="shared" ref="O1830" si="6234">(D1830*J1830+E1830*I1830+F1830*J1833+G1830*I1833)</f>
        <v>0</v>
      </c>
      <c r="P1830" s="26">
        <f t="shared" ref="P1830" si="6235">D1830*K1830+F1830*K1833-E1830*L1830-G1830*L1833</f>
        <v>0</v>
      </c>
      <c r="Q1830" s="27">
        <f t="shared" ref="Q1830" si="6236">(D1830*L1830+E1830*K1830+F1830*L1833+G1830*K1833)</f>
        <v>-6.6745693567851907</v>
      </c>
      <c r="S1830" s="24">
        <v>1</v>
      </c>
      <c r="T1830" s="25">
        <v>0</v>
      </c>
      <c r="U1830" s="26">
        <v>0</v>
      </c>
      <c r="V1830" s="27">
        <f t="shared" ref="V1830" si="6237">-1/($T$8*$B1830)</f>
        <v>-6.6745693567851907</v>
      </c>
      <c r="X1830" s="24">
        <f t="shared" ref="X1830" si="6238">N1830*S1830+P1830*S1833-O1830*T1830-Q1830*T1833</f>
        <v>-0.55786588776168489</v>
      </c>
      <c r="Y1830" s="28">
        <f t="shared" ref="Y1830" si="6239">(N1830*T1830+O1830*S1830+P1830*T1833+Q1830*S1833)</f>
        <v>0</v>
      </c>
      <c r="Z1830" s="26">
        <f t="shared" ref="Z1830" si="6240">N1830*U1830+P1830*U1833-O1830*V1830-Q1830*V1833</f>
        <v>0</v>
      </c>
      <c r="AA1830" s="27">
        <f t="shared" ref="AA1830" si="6241">(N1830*V1830+O1830*U1830+P1830*V1833+Q1830*U1833)</f>
        <v>-2.9510547971352823</v>
      </c>
      <c r="AB1830" s="8"/>
      <c r="AC1830" s="214">
        <f t="shared" ref="AC1830" si="6242">20*LOG((2*$X$8)/(($X$8*X1830+Z1830+$Z$8*X1833+Z1833)^2+($X$8*Y1830+AA1830+$X$8*Y1833+AA1833)^2)^0.5)</f>
        <v>-4.5429708154118318</v>
      </c>
      <c r="AE1830" s="215">
        <f t="shared" ref="AE1830" si="6243">((X1830^2+Y1830^2)/(X1833^2+Y1833^2))^0.5</f>
        <v>2.3901380657354214</v>
      </c>
      <c r="AF1830" s="9"/>
      <c r="AG1830" s="29"/>
      <c r="AH1830" s="29"/>
      <c r="AI1830" s="29"/>
      <c r="AJ1830" s="29"/>
    </row>
    <row r="1831" spans="2:36" ht="18.649999999999999" customHeight="1" thickBot="1">
      <c r="D1831" s="30"/>
      <c r="G1831" s="31"/>
      <c r="I1831" s="30"/>
      <c r="K1831" s="239" t="s">
        <v>15</v>
      </c>
      <c r="L1831" s="240"/>
      <c r="N1831" s="30"/>
      <c r="P1831" s="239" t="s">
        <v>17</v>
      </c>
      <c r="Q1831" s="240"/>
      <c r="S1831" s="30"/>
      <c r="V1831" s="31"/>
      <c r="X1831" s="30"/>
      <c r="AA1831" s="31"/>
      <c r="AE1831" s="216"/>
      <c r="AF1831" s="9"/>
      <c r="AG1831" s="29"/>
      <c r="AH1831" s="29"/>
      <c r="AI1831" s="29"/>
      <c r="AJ1831" s="29"/>
    </row>
    <row r="1832" spans="2:36" ht="18.649999999999999" customHeight="1" thickBot="1">
      <c r="D1832" s="235" t="s">
        <v>12</v>
      </c>
      <c r="E1832" s="236"/>
      <c r="F1832" s="237" t="s">
        <v>13</v>
      </c>
      <c r="G1832" s="238"/>
      <c r="I1832" s="235" t="s">
        <v>14</v>
      </c>
      <c r="J1832" s="236"/>
      <c r="K1832" s="241"/>
      <c r="L1832" s="242"/>
      <c r="N1832" s="235" t="s">
        <v>16</v>
      </c>
      <c r="O1832" s="236"/>
      <c r="P1832" s="241"/>
      <c r="Q1832" s="242"/>
      <c r="S1832" s="235" t="s">
        <v>12</v>
      </c>
      <c r="T1832" s="236"/>
      <c r="U1832" s="237" t="s">
        <v>13</v>
      </c>
      <c r="V1832" s="238"/>
      <c r="X1832" s="235" t="s">
        <v>16</v>
      </c>
      <c r="Y1832" s="236"/>
      <c r="Z1832" s="237" t="s">
        <v>17</v>
      </c>
      <c r="AA1832" s="238"/>
      <c r="AB1832" s="4"/>
      <c r="AC1832" s="37" t="s">
        <v>71</v>
      </c>
      <c r="AE1832" s="217" t="s">
        <v>72</v>
      </c>
      <c r="AF1832" s="9"/>
      <c r="AG1832" s="29"/>
      <c r="AH1832" s="29"/>
      <c r="AI1832" s="29"/>
      <c r="AJ1832" s="29"/>
    </row>
    <row r="1833" spans="2:36" ht="18.649999999999999" customHeight="1" thickTop="1" thickBot="1">
      <c r="D1833" s="24">
        <v>0</v>
      </c>
      <c r="E1833" s="28">
        <v>0</v>
      </c>
      <c r="F1833" s="26">
        <v>1</v>
      </c>
      <c r="G1833" s="27">
        <v>0</v>
      </c>
      <c r="I1833" s="24">
        <v>0</v>
      </c>
      <c r="J1833" s="28">
        <f t="shared" ref="J1833" si="6244">IF(0=(1-$J$8*$K$8*$B1830^2),0,-1*(1-$J$8*$K$8*$B1830^2)/($B1830*$K$8))</f>
        <v>-0.23340320618258309</v>
      </c>
      <c r="K1833" s="26">
        <v>1</v>
      </c>
      <c r="L1833" s="27">
        <v>0</v>
      </c>
      <c r="N1833" s="24">
        <f t="shared" ref="N1833" si="6245">D1833*I1830+F1833*I1833-E1833*J1830-G1833*J1833</f>
        <v>0</v>
      </c>
      <c r="O1833" s="28">
        <f t="shared" ref="O1833" si="6246">(D1833*J1830+E1833*I1830+F1833*J1833+G1833*I1833)</f>
        <v>-0.23340320618258309</v>
      </c>
      <c r="P1833" s="26">
        <f t="shared" ref="P1833" si="6247">D1833*K1830+F1833*K1833-E1833*L1830-G1833*L1833</f>
        <v>1</v>
      </c>
      <c r="Q1833" s="27">
        <f t="shared" ref="Q1833" si="6248">(D1833*L1830+E1833*K1830+F1833*L1833+G1833*K1833)</f>
        <v>0</v>
      </c>
      <c r="S1833" s="24">
        <v>0</v>
      </c>
      <c r="T1833" s="28">
        <v>0</v>
      </c>
      <c r="U1833" s="26">
        <v>1</v>
      </c>
      <c r="V1833" s="27">
        <v>0</v>
      </c>
      <c r="X1833" s="24">
        <f t="shared" ref="X1833" si="6249">N1833*S1830+P1833*S1833-O1833*T1830-Q1833*T1833</f>
        <v>0</v>
      </c>
      <c r="Y1833" s="28">
        <f t="shared" ref="Y1833" si="6250">(N1833*T1830+O1833*S1830+P1833*T1833+Q1833*S1833)</f>
        <v>-0.23340320618258309</v>
      </c>
      <c r="Z1833" s="26">
        <f t="shared" ref="Z1833" si="6251">N1833*U1830+P1833*U1833-O1833*V1830-Q1833*V1833</f>
        <v>-0.55786588776168489</v>
      </c>
      <c r="AA1833" s="27">
        <f t="shared" ref="AA1833" si="6252">(N1833*V1830+O1833*U1830+P1833*V1833+Q1833*U1833)</f>
        <v>0</v>
      </c>
      <c r="AB1833" s="8"/>
      <c r="AC1833" s="39">
        <f t="shared" ref="AC1833" si="6253">(180/PI())*ATAN(-1*(($X$8*Y1830+AA1830+$X$8*Y1833+AA1833)/($X$8*X1830+Z1830+$X$8*X1833+Z1833)))</f>
        <v>-70.691178617757203</v>
      </c>
      <c r="AE1833" s="218">
        <f t="shared" ref="AE1833" si="6254">20*LOG(((($X$8*X1830+Z1830-$X$8*Y1833-Z1833)^2+($X$8*Y1830+AA1830-$X$8*Y1833-AA1833)^2)/(($X$8*X1830+Z1830+$X$8*X1833+Z1833)^2+($X$8*Y1830+AA1830+$X$8*Y1833+AA1833)^2))^0.5)</f>
        <v>-1.8477787824718062</v>
      </c>
      <c r="AF1833" s="9"/>
      <c r="AG1833" s="29"/>
      <c r="AH1833" s="29"/>
      <c r="AI1833" s="29"/>
      <c r="AJ1833" s="29"/>
    </row>
    <row r="1834" spans="2:36" ht="18.649999999999999" customHeight="1">
      <c r="AE1834" s="33"/>
    </row>
    <row r="1835" spans="2:36" ht="18.649999999999999" customHeight="1" thickBot="1">
      <c r="E1835" s="21" t="s">
        <v>0</v>
      </c>
      <c r="J1835" s="21" t="s">
        <v>1</v>
      </c>
      <c r="O1835" s="21" t="s">
        <v>2</v>
      </c>
      <c r="T1835" s="21" t="s">
        <v>3</v>
      </c>
      <c r="Y1835" s="21" t="s">
        <v>4</v>
      </c>
    </row>
    <row r="1836" spans="2:36" ht="18.649999999999999" customHeight="1" thickBot="1">
      <c r="B1836" s="20"/>
      <c r="D1836" s="235" t="s">
        <v>6</v>
      </c>
      <c r="E1836" s="236"/>
      <c r="F1836" s="237" t="s">
        <v>7</v>
      </c>
      <c r="G1836" s="238"/>
      <c r="I1836" s="235" t="s">
        <v>8</v>
      </c>
      <c r="J1836" s="236"/>
      <c r="K1836" s="237" t="s">
        <v>9</v>
      </c>
      <c r="L1836" s="238"/>
      <c r="N1836" s="235" t="s">
        <v>10</v>
      </c>
      <c r="O1836" s="236"/>
      <c r="P1836" s="237" t="s">
        <v>11</v>
      </c>
      <c r="Q1836" s="238"/>
      <c r="S1836" s="235" t="s">
        <v>6</v>
      </c>
      <c r="T1836" s="236"/>
      <c r="U1836" s="237" t="s">
        <v>7</v>
      </c>
      <c r="V1836" s="238"/>
      <c r="X1836" s="235" t="s">
        <v>10</v>
      </c>
      <c r="Y1836" s="236"/>
      <c r="Z1836" s="237" t="s">
        <v>11</v>
      </c>
      <c r="AA1836" s="238"/>
      <c r="AB1836" s="4"/>
      <c r="AC1836" s="212" t="s">
        <v>70</v>
      </c>
      <c r="AE1836" s="213" t="s">
        <v>37</v>
      </c>
      <c r="AF1836" s="9"/>
      <c r="AG1836" s="29"/>
      <c r="AH1836" s="29"/>
      <c r="AI1836" s="29"/>
      <c r="AJ1836" s="29"/>
    </row>
    <row r="1837" spans="2:36" ht="18.649999999999999" customHeight="1" thickTop="1" thickBot="1">
      <c r="B1837" s="40">
        <f t="shared" ref="B1837" si="6255">B1830+$E$5</f>
        <v>1.0294999999999859</v>
      </c>
      <c r="D1837" s="24">
        <v>1</v>
      </c>
      <c r="E1837" s="25">
        <v>0</v>
      </c>
      <c r="F1837" s="26">
        <v>0</v>
      </c>
      <c r="G1837" s="27">
        <f t="shared" ref="G1837" si="6256">-1/($E$8*$B1837)</f>
        <v>-6.6713277009538245</v>
      </c>
      <c r="I1837" s="24">
        <v>1</v>
      </c>
      <c r="J1837" s="28">
        <v>0</v>
      </c>
      <c r="K1837" s="26">
        <v>0</v>
      </c>
      <c r="L1837" s="27">
        <v>0</v>
      </c>
      <c r="N1837" s="24">
        <f t="shared" ref="N1837" si="6257">D1837*I1837+F1837*I1840-E1837*J1837-G1837*J1840</f>
        <v>-0.55058373237300473</v>
      </c>
      <c r="O1837" s="28">
        <f t="shared" ref="O1837" si="6258">(D1837*J1837+E1837*I1837+F1837*J1840+G1837*I1840)</f>
        <v>0</v>
      </c>
      <c r="P1837" s="26">
        <f t="shared" ref="P1837" si="6259">D1837*K1837+F1837*K1840-E1837*L1837-G1837*L1840</f>
        <v>0</v>
      </c>
      <c r="Q1837" s="27">
        <f t="shared" ref="Q1837" si="6260">(D1837*L1837+E1837*K1837+F1837*L1840+G1837*K1840)</f>
        <v>-6.6713277009538245</v>
      </c>
      <c r="S1837" s="24">
        <v>1</v>
      </c>
      <c r="T1837" s="25">
        <v>0</v>
      </c>
      <c r="U1837" s="26">
        <v>0</v>
      </c>
      <c r="V1837" s="27">
        <f t="shared" ref="V1837" si="6261">-1/($T$8*$B1837)</f>
        <v>-6.6713277009538245</v>
      </c>
      <c r="X1837" s="24">
        <f t="shared" ref="X1837" si="6262">N1837*S1837+P1837*S1840-O1837*T1837-Q1837*T1840</f>
        <v>-0.55058373237300473</v>
      </c>
      <c r="Y1837" s="28">
        <f t="shared" ref="Y1837" si="6263">(N1837*T1837+O1837*S1837+P1837*T1840+Q1837*S1840)</f>
        <v>0</v>
      </c>
      <c r="Z1837" s="26">
        <f t="shared" ref="Z1837" si="6264">N1837*U1837+P1837*U1840-O1837*V1837-Q1837*V1840</f>
        <v>0</v>
      </c>
      <c r="AA1837" s="27">
        <f t="shared" ref="AA1837" si="6265">(N1837*V1837+O1837*U1837+P1837*V1840+Q1837*U1840)</f>
        <v>-2.9982031954792512</v>
      </c>
      <c r="AB1837" s="8"/>
      <c r="AC1837" s="214">
        <f t="shared" ref="AC1837" si="6266">20*LOG((2*$X$8)/(($X$8*X1837+Z1837+$Z$8*X1840+Z1840)^2+($X$8*Y1837+AA1837+$X$8*Y1840+AA1840)^2)^0.5)</f>
        <v>-4.6424836439765027</v>
      </c>
      <c r="AE1837" s="215">
        <f t="shared" ref="AE1837" si="6267">((X1837^2+Y1837^2)/(X1840^2+Y1840^2))^0.5</f>
        <v>2.3688656270456572</v>
      </c>
      <c r="AF1837" s="9"/>
      <c r="AG1837" s="29"/>
      <c r="AH1837" s="29"/>
      <c r="AI1837" s="29"/>
      <c r="AJ1837" s="29"/>
    </row>
    <row r="1838" spans="2:36" ht="18.649999999999999" customHeight="1" thickBot="1">
      <c r="D1838" s="30"/>
      <c r="G1838" s="31"/>
      <c r="I1838" s="30"/>
      <c r="K1838" s="239" t="s">
        <v>15</v>
      </c>
      <c r="L1838" s="240"/>
      <c r="N1838" s="30"/>
      <c r="P1838" s="239" t="s">
        <v>17</v>
      </c>
      <c r="Q1838" s="240"/>
      <c r="S1838" s="30"/>
      <c r="V1838" s="31"/>
      <c r="X1838" s="30"/>
      <c r="AA1838" s="31"/>
      <c r="AE1838" s="216"/>
      <c r="AF1838" s="9"/>
      <c r="AG1838" s="29"/>
      <c r="AH1838" s="29"/>
      <c r="AI1838" s="29"/>
      <c r="AJ1838" s="29"/>
    </row>
    <row r="1839" spans="2:36" ht="18.649999999999999" customHeight="1" thickBot="1">
      <c r="D1839" s="235" t="s">
        <v>12</v>
      </c>
      <c r="E1839" s="236"/>
      <c r="F1839" s="237" t="s">
        <v>13</v>
      </c>
      <c r="G1839" s="238"/>
      <c r="I1839" s="235" t="s">
        <v>14</v>
      </c>
      <c r="J1839" s="236"/>
      <c r="K1839" s="241"/>
      <c r="L1839" s="242"/>
      <c r="N1839" s="235" t="s">
        <v>16</v>
      </c>
      <c r="O1839" s="236"/>
      <c r="P1839" s="241"/>
      <c r="Q1839" s="242"/>
      <c r="S1839" s="235" t="s">
        <v>12</v>
      </c>
      <c r="T1839" s="236"/>
      <c r="U1839" s="237" t="s">
        <v>13</v>
      </c>
      <c r="V1839" s="238"/>
      <c r="X1839" s="235" t="s">
        <v>16</v>
      </c>
      <c r="Y1839" s="236"/>
      <c r="Z1839" s="237" t="s">
        <v>17</v>
      </c>
      <c r="AA1839" s="238"/>
      <c r="AB1839" s="4"/>
      <c r="AC1839" s="37" t="s">
        <v>71</v>
      </c>
      <c r="AE1839" s="217" t="s">
        <v>72</v>
      </c>
      <c r="AF1839" s="9"/>
      <c r="AG1839" s="29"/>
      <c r="AH1839" s="29"/>
      <c r="AI1839" s="29"/>
      <c r="AJ1839" s="29"/>
    </row>
    <row r="1840" spans="2:36" ht="18.649999999999999" customHeight="1" thickTop="1" thickBot="1">
      <c r="D1840" s="24">
        <v>0</v>
      </c>
      <c r="E1840" s="28">
        <v>0</v>
      </c>
      <c r="F1840" s="26">
        <v>1</v>
      </c>
      <c r="G1840" s="27">
        <v>0</v>
      </c>
      <c r="I1840" s="24">
        <v>0</v>
      </c>
      <c r="J1840" s="28">
        <f t="shared" ref="J1840" si="6268">IF(0=(1-$J$8*$K$8*$B1837^2),0,-1*(1-$J$8*$K$8*$B1837^2)/($B1837*$K$8))</f>
        <v>-0.23242505868079483</v>
      </c>
      <c r="K1840" s="26">
        <v>1</v>
      </c>
      <c r="L1840" s="27">
        <v>0</v>
      </c>
      <c r="N1840" s="24">
        <f t="shared" ref="N1840" si="6269">D1840*I1837+F1840*I1840-E1840*J1837-G1840*J1840</f>
        <v>0</v>
      </c>
      <c r="O1840" s="28">
        <f t="shared" ref="O1840" si="6270">(D1840*J1837+E1840*I1837+F1840*J1840+G1840*I1840)</f>
        <v>-0.23242505868079483</v>
      </c>
      <c r="P1840" s="26">
        <f t="shared" ref="P1840" si="6271">D1840*K1837+F1840*K1840-E1840*L1837-G1840*L1840</f>
        <v>1</v>
      </c>
      <c r="Q1840" s="27">
        <f t="shared" ref="Q1840" si="6272">(D1840*L1837+E1840*K1837+F1840*L1840+G1840*K1840)</f>
        <v>0</v>
      </c>
      <c r="S1840" s="24">
        <v>0</v>
      </c>
      <c r="T1840" s="28">
        <v>0</v>
      </c>
      <c r="U1840" s="26">
        <v>1</v>
      </c>
      <c r="V1840" s="27">
        <v>0</v>
      </c>
      <c r="X1840" s="24">
        <f t="shared" ref="X1840" si="6273">N1840*S1837+P1840*S1840-O1840*T1837-Q1840*T1840</f>
        <v>0</v>
      </c>
      <c r="Y1840" s="28">
        <f t="shared" ref="Y1840" si="6274">(N1840*T1837+O1840*S1837+P1840*T1840+Q1840*S1840)</f>
        <v>-0.23242505868079483</v>
      </c>
      <c r="Z1840" s="26">
        <f t="shared" ref="Z1840" si="6275">N1840*U1837+P1840*U1840-O1840*V1837-Q1840*V1840</f>
        <v>-0.55058373237300473</v>
      </c>
      <c r="AA1840" s="27">
        <f t="shared" ref="AA1840" si="6276">(N1840*V1837+O1840*U1837+P1840*V1840+Q1840*U1840)</f>
        <v>0</v>
      </c>
      <c r="AB1840" s="8"/>
      <c r="AC1840" s="39">
        <f t="shared" ref="AC1840" si="6277">(180/PI())*ATAN(-1*(($X$8*Y1837+AA1837+$X$8*Y1840+AA1840)/($X$8*X1837+Z1837+$X$8*X1840+Z1840)))</f>
        <v>-71.178198864523253</v>
      </c>
      <c r="AE1840" s="218">
        <f t="shared" ref="AE1840" si="6278">20*LOG(((($X$8*X1837+Z1837-$X$8*Y1840-Z1840)^2+($X$8*Y1837+AA1837-$X$8*Y1840-AA1840)^2)/(($X$8*X1837+Z1837+$X$8*X1840+Z1840)^2+($X$8*Y1837+AA1837+$X$8*Y1840+AA1840)^2))^0.5)</f>
        <v>-1.7961744382294249</v>
      </c>
      <c r="AF1840" s="9"/>
      <c r="AG1840" s="29"/>
      <c r="AH1840" s="29"/>
      <c r="AI1840" s="29"/>
      <c r="AJ1840" s="29"/>
    </row>
    <row r="1841" spans="2:36" ht="18.649999999999999" customHeight="1">
      <c r="AE1841" s="33"/>
    </row>
    <row r="1842" spans="2:36" ht="18.649999999999999" customHeight="1" thickBot="1">
      <c r="E1842" s="21" t="s">
        <v>0</v>
      </c>
      <c r="J1842" s="21" t="s">
        <v>1</v>
      </c>
      <c r="O1842" s="21" t="s">
        <v>2</v>
      </c>
      <c r="T1842" s="21" t="s">
        <v>3</v>
      </c>
      <c r="Y1842" s="21" t="s">
        <v>4</v>
      </c>
    </row>
    <row r="1843" spans="2:36" ht="18.649999999999999" customHeight="1" thickBot="1">
      <c r="B1843" s="20"/>
      <c r="D1843" s="235" t="s">
        <v>6</v>
      </c>
      <c r="E1843" s="236"/>
      <c r="F1843" s="237" t="s">
        <v>7</v>
      </c>
      <c r="G1843" s="238"/>
      <c r="I1843" s="235" t="s">
        <v>8</v>
      </c>
      <c r="J1843" s="236"/>
      <c r="K1843" s="237" t="s">
        <v>9</v>
      </c>
      <c r="L1843" s="238"/>
      <c r="N1843" s="235" t="s">
        <v>10</v>
      </c>
      <c r="O1843" s="236"/>
      <c r="P1843" s="237" t="s">
        <v>11</v>
      </c>
      <c r="Q1843" s="238"/>
      <c r="S1843" s="235" t="s">
        <v>6</v>
      </c>
      <c r="T1843" s="236"/>
      <c r="U1843" s="237" t="s">
        <v>7</v>
      </c>
      <c r="V1843" s="238"/>
      <c r="X1843" s="235" t="s">
        <v>10</v>
      </c>
      <c r="Y1843" s="236"/>
      <c r="Z1843" s="237" t="s">
        <v>11</v>
      </c>
      <c r="AA1843" s="238"/>
      <c r="AB1843" s="4"/>
      <c r="AC1843" s="212" t="s">
        <v>70</v>
      </c>
      <c r="AE1843" s="213" t="s">
        <v>37</v>
      </c>
      <c r="AF1843" s="9"/>
      <c r="AG1843" s="29"/>
      <c r="AH1843" s="29"/>
      <c r="AI1843" s="29"/>
      <c r="AJ1843" s="29"/>
    </row>
    <row r="1844" spans="2:36" ht="18.649999999999999" customHeight="1" thickTop="1" thickBot="1">
      <c r="B1844" s="40">
        <f t="shared" ref="B1844" si="6279">B1837+$E$5</f>
        <v>1.0299999999999858</v>
      </c>
      <c r="D1844" s="24">
        <v>1</v>
      </c>
      <c r="E1844" s="25">
        <v>0</v>
      </c>
      <c r="F1844" s="26">
        <v>0</v>
      </c>
      <c r="G1844" s="27">
        <f t="shared" ref="G1844" si="6280">-1/($E$8*$B1844)</f>
        <v>-6.668089192361129</v>
      </c>
      <c r="I1844" s="24">
        <v>1</v>
      </c>
      <c r="J1844" s="28">
        <v>0</v>
      </c>
      <c r="K1844" s="26">
        <v>0</v>
      </c>
      <c r="L1844" s="27">
        <v>0</v>
      </c>
      <c r="N1844" s="24">
        <f t="shared" ref="N1844" si="6281">D1844*I1844+F1844*I1847-E1844*J1844-G1844*J1847</f>
        <v>-0.54331217949072808</v>
      </c>
      <c r="O1844" s="28">
        <f t="shared" ref="O1844" si="6282">(D1844*J1844+E1844*I1844+F1844*J1847+G1844*I1847)</f>
        <v>0</v>
      </c>
      <c r="P1844" s="26">
        <f t="shared" ref="P1844" si="6283">D1844*K1844+F1844*K1847-E1844*L1844-G1844*L1847</f>
        <v>0</v>
      </c>
      <c r="Q1844" s="27">
        <f t="shared" ref="Q1844" si="6284">(D1844*L1844+E1844*K1844+F1844*L1847+G1844*K1847)</f>
        <v>-6.668089192361129</v>
      </c>
      <c r="S1844" s="24">
        <v>1</v>
      </c>
      <c r="T1844" s="25">
        <v>0</v>
      </c>
      <c r="U1844" s="26">
        <v>0</v>
      </c>
      <c r="V1844" s="27">
        <f t="shared" ref="V1844" si="6285">-1/($T$8*$B1844)</f>
        <v>-6.668089192361129</v>
      </c>
      <c r="X1844" s="24">
        <f t="shared" ref="X1844" si="6286">N1844*S1844+P1844*S1847-O1844*T1844-Q1844*T1847</f>
        <v>-0.54331217949072808</v>
      </c>
      <c r="Y1844" s="28">
        <f t="shared" ref="Y1844" si="6287">(N1844*T1844+O1844*S1844+P1844*T1847+Q1844*S1847)</f>
        <v>0</v>
      </c>
      <c r="Z1844" s="26">
        <f t="shared" ref="Z1844" si="6288">N1844*U1844+P1844*U1847-O1844*V1844-Q1844*V1847</f>
        <v>0</v>
      </c>
      <c r="AA1844" s="27">
        <f t="shared" ref="AA1844" si="6289">(N1844*V1844+O1844*U1844+P1844*V1847+Q1844*U1847)</f>
        <v>-3.0452351202208354</v>
      </c>
      <c r="AB1844" s="8"/>
      <c r="AC1844" s="214">
        <f t="shared" ref="AC1844" si="6290">20*LOG((2*$X$8)/(($X$8*X1844+Z1844+$Z$8*X1847+Z1847)^2+($X$8*Y1844+AA1844+$X$8*Y1847+AA1847)^2)^0.5)</f>
        <v>-4.7412156531737306</v>
      </c>
      <c r="AE1844" s="215">
        <f t="shared" ref="AE1844" si="6291">((X1844^2+Y1844^2)/(X1847^2+Y1847^2))^0.5</f>
        <v>2.3474538206105429</v>
      </c>
      <c r="AF1844" s="9"/>
      <c r="AG1844" s="29"/>
      <c r="AH1844" s="29"/>
      <c r="AI1844" s="29"/>
      <c r="AJ1844" s="29"/>
    </row>
    <row r="1845" spans="2:36" ht="18.649999999999999" customHeight="1" thickBot="1">
      <c r="D1845" s="30"/>
      <c r="G1845" s="31"/>
      <c r="I1845" s="30"/>
      <c r="K1845" s="239" t="s">
        <v>15</v>
      </c>
      <c r="L1845" s="240"/>
      <c r="N1845" s="30"/>
      <c r="P1845" s="239" t="s">
        <v>17</v>
      </c>
      <c r="Q1845" s="240"/>
      <c r="S1845" s="30"/>
      <c r="V1845" s="31"/>
      <c r="X1845" s="30"/>
      <c r="AA1845" s="31"/>
      <c r="AE1845" s="216"/>
      <c r="AF1845" s="9"/>
      <c r="AG1845" s="29"/>
      <c r="AH1845" s="29"/>
      <c r="AI1845" s="29"/>
      <c r="AJ1845" s="29"/>
    </row>
    <row r="1846" spans="2:36" ht="18.649999999999999" customHeight="1" thickBot="1">
      <c r="D1846" s="235" t="s">
        <v>12</v>
      </c>
      <c r="E1846" s="236"/>
      <c r="F1846" s="237" t="s">
        <v>13</v>
      </c>
      <c r="G1846" s="238"/>
      <c r="I1846" s="235" t="s">
        <v>14</v>
      </c>
      <c r="J1846" s="236"/>
      <c r="K1846" s="241"/>
      <c r="L1846" s="242"/>
      <c r="N1846" s="235" t="s">
        <v>16</v>
      </c>
      <c r="O1846" s="236"/>
      <c r="P1846" s="241"/>
      <c r="Q1846" s="242"/>
      <c r="S1846" s="235" t="s">
        <v>12</v>
      </c>
      <c r="T1846" s="236"/>
      <c r="U1846" s="237" t="s">
        <v>13</v>
      </c>
      <c r="V1846" s="238"/>
      <c r="X1846" s="235" t="s">
        <v>16</v>
      </c>
      <c r="Y1846" s="236"/>
      <c r="Z1846" s="237" t="s">
        <v>17</v>
      </c>
      <c r="AA1846" s="238"/>
      <c r="AB1846" s="4"/>
      <c r="AC1846" s="37" t="s">
        <v>71</v>
      </c>
      <c r="AE1846" s="217" t="s">
        <v>72</v>
      </c>
      <c r="AF1846" s="9"/>
      <c r="AG1846" s="29"/>
      <c r="AH1846" s="29"/>
      <c r="AI1846" s="29"/>
      <c r="AJ1846" s="29"/>
    </row>
    <row r="1847" spans="2:36" ht="18.649999999999999" customHeight="1" thickTop="1" thickBot="1">
      <c r="D1847" s="24">
        <v>0</v>
      </c>
      <c r="E1847" s="28">
        <v>0</v>
      </c>
      <c r="F1847" s="26">
        <v>1</v>
      </c>
      <c r="G1847" s="27">
        <v>0</v>
      </c>
      <c r="I1847" s="24">
        <v>0</v>
      </c>
      <c r="J1847" s="28">
        <f t="shared" ref="J1847" si="6292">IF(0=(1-$J$8*$K$8*$B1844^2),0,-1*(1-$J$8*$K$8*$B1844^2)/($B1844*$K$8))</f>
        <v>-0.23144744093386233</v>
      </c>
      <c r="K1847" s="26">
        <v>1</v>
      </c>
      <c r="L1847" s="27">
        <v>0</v>
      </c>
      <c r="N1847" s="24">
        <f t="shared" ref="N1847" si="6293">D1847*I1844+F1847*I1847-E1847*J1844-G1847*J1847</f>
        <v>0</v>
      </c>
      <c r="O1847" s="28">
        <f t="shared" ref="O1847" si="6294">(D1847*J1844+E1847*I1844+F1847*J1847+G1847*I1847)</f>
        <v>-0.23144744093386233</v>
      </c>
      <c r="P1847" s="26">
        <f t="shared" ref="P1847" si="6295">D1847*K1844+F1847*K1847-E1847*L1844-G1847*L1847</f>
        <v>1</v>
      </c>
      <c r="Q1847" s="27">
        <f t="shared" ref="Q1847" si="6296">(D1847*L1844+E1847*K1844+F1847*L1847+G1847*K1847)</f>
        <v>0</v>
      </c>
      <c r="S1847" s="24">
        <v>0</v>
      </c>
      <c r="T1847" s="28">
        <v>0</v>
      </c>
      <c r="U1847" s="26">
        <v>1</v>
      </c>
      <c r="V1847" s="27">
        <v>0</v>
      </c>
      <c r="X1847" s="24">
        <f t="shared" ref="X1847" si="6297">N1847*S1844+P1847*S1847-O1847*T1844-Q1847*T1847</f>
        <v>0</v>
      </c>
      <c r="Y1847" s="28">
        <f t="shared" ref="Y1847" si="6298">(N1847*T1844+O1847*S1844+P1847*T1847+Q1847*S1847)</f>
        <v>-0.23144744093386233</v>
      </c>
      <c r="Z1847" s="26">
        <f t="shared" ref="Z1847" si="6299">N1847*U1844+P1847*U1847-O1847*V1844-Q1847*V1847</f>
        <v>-0.54331217949072808</v>
      </c>
      <c r="AA1847" s="27">
        <f t="shared" ref="AA1847" si="6300">(N1847*V1844+O1847*U1844+P1847*V1847+Q1847*U1847)</f>
        <v>0</v>
      </c>
      <c r="AB1847" s="8"/>
      <c r="AC1847" s="39">
        <f t="shared" ref="AC1847" si="6301">(180/PI())*ATAN(-1*(($X$8*Y1844+AA1844+$X$8*Y1847+AA1847)/($X$8*X1844+Z1844+$X$8*X1847+Z1847)))</f>
        <v>-71.653275109804554</v>
      </c>
      <c r="AE1847" s="218">
        <f t="shared" ref="AE1847" si="6302">20*LOG(((($X$8*X1844+Z1844-$X$8*Y1847-Z1847)^2+($X$8*Y1844+AA1844-$X$8*Y1847-AA1847)^2)/(($X$8*X1844+Z1844+$X$8*X1847+Z1847)^2+($X$8*Y1844+AA1844+$X$8*Y1847+AA1847)^2))^0.5)</f>
        <v>-1.7467043533261379</v>
      </c>
      <c r="AF1847" s="9"/>
      <c r="AG1847" s="29"/>
      <c r="AH1847" s="29"/>
      <c r="AI1847" s="29"/>
      <c r="AJ1847" s="29"/>
    </row>
    <row r="1848" spans="2:36" ht="18.649999999999999" customHeight="1">
      <c r="AE1848" s="33"/>
    </row>
    <row r="1849" spans="2:36" ht="18.649999999999999" customHeight="1" thickBot="1">
      <c r="E1849" s="21" t="s">
        <v>0</v>
      </c>
      <c r="J1849" s="21" t="s">
        <v>1</v>
      </c>
      <c r="O1849" s="21" t="s">
        <v>2</v>
      </c>
      <c r="T1849" s="21" t="s">
        <v>3</v>
      </c>
      <c r="Y1849" s="21" t="s">
        <v>4</v>
      </c>
    </row>
    <row r="1850" spans="2:36" ht="18.649999999999999" customHeight="1" thickBot="1">
      <c r="B1850" s="20"/>
      <c r="D1850" s="235" t="s">
        <v>6</v>
      </c>
      <c r="E1850" s="236"/>
      <c r="F1850" s="237" t="s">
        <v>7</v>
      </c>
      <c r="G1850" s="238"/>
      <c r="I1850" s="235" t="s">
        <v>8</v>
      </c>
      <c r="J1850" s="236"/>
      <c r="K1850" s="237" t="s">
        <v>9</v>
      </c>
      <c r="L1850" s="238"/>
      <c r="N1850" s="235" t="s">
        <v>10</v>
      </c>
      <c r="O1850" s="236"/>
      <c r="P1850" s="237" t="s">
        <v>11</v>
      </c>
      <c r="Q1850" s="238"/>
      <c r="S1850" s="235" t="s">
        <v>6</v>
      </c>
      <c r="T1850" s="236"/>
      <c r="U1850" s="237" t="s">
        <v>7</v>
      </c>
      <c r="V1850" s="238"/>
      <c r="X1850" s="235" t="s">
        <v>10</v>
      </c>
      <c r="Y1850" s="236"/>
      <c r="Z1850" s="237" t="s">
        <v>11</v>
      </c>
      <c r="AA1850" s="238"/>
      <c r="AB1850" s="4"/>
      <c r="AC1850" s="212" t="s">
        <v>70</v>
      </c>
      <c r="AE1850" s="213" t="s">
        <v>37</v>
      </c>
      <c r="AF1850" s="9"/>
      <c r="AG1850" s="29"/>
      <c r="AH1850" s="29"/>
      <c r="AI1850" s="29"/>
      <c r="AJ1850" s="29"/>
    </row>
    <row r="1851" spans="2:36" ht="18.649999999999999" customHeight="1" thickTop="1" thickBot="1">
      <c r="B1851" s="40">
        <f t="shared" ref="B1851" si="6303">B1844+$E$5</f>
        <v>1.0304999999999858</v>
      </c>
      <c r="D1851" s="24">
        <v>1</v>
      </c>
      <c r="E1851" s="25">
        <v>0</v>
      </c>
      <c r="F1851" s="26">
        <v>0</v>
      </c>
      <c r="G1851" s="27">
        <f t="shared" ref="G1851" si="6304">-1/($E$8*$B1851)</f>
        <v>-6.6648538264259702</v>
      </c>
      <c r="I1851" s="24">
        <v>1</v>
      </c>
      <c r="J1851" s="28">
        <v>0</v>
      </c>
      <c r="K1851" s="26">
        <v>0</v>
      </c>
      <c r="L1851" s="27">
        <v>0</v>
      </c>
      <c r="N1851" s="24">
        <f t="shared" ref="N1851" si="6305">D1851*I1851+F1851*I1854-E1851*J1851-G1851*J1854</f>
        <v>-0.53605120854245092</v>
      </c>
      <c r="O1851" s="28">
        <f t="shared" ref="O1851" si="6306">(D1851*J1851+E1851*I1851+F1851*J1854+G1851*I1854)</f>
        <v>0</v>
      </c>
      <c r="P1851" s="26">
        <f t="shared" ref="P1851" si="6307">D1851*K1851+F1851*K1854-E1851*L1851-G1851*L1854</f>
        <v>0</v>
      </c>
      <c r="Q1851" s="27">
        <f t="shared" ref="Q1851" si="6308">(D1851*L1851+E1851*K1851+F1851*L1854+G1851*K1854)</f>
        <v>-6.6648538264259702</v>
      </c>
      <c r="S1851" s="24">
        <v>1</v>
      </c>
      <c r="T1851" s="25">
        <v>0</v>
      </c>
      <c r="U1851" s="26">
        <v>0</v>
      </c>
      <c r="V1851" s="27">
        <f t="shared" ref="V1851" si="6309">-1/($T$8*$B1851)</f>
        <v>-6.6648538264259702</v>
      </c>
      <c r="X1851" s="24">
        <f t="shared" ref="X1851" si="6310">N1851*S1851+P1851*S1854-O1851*T1851-Q1851*T1854</f>
        <v>-0.53605120854245092</v>
      </c>
      <c r="Y1851" s="28">
        <f t="shared" ref="Y1851" si="6311">(N1851*T1851+O1851*S1851+P1851*T1854+Q1851*S1854)</f>
        <v>0</v>
      </c>
      <c r="Z1851" s="26">
        <f t="shared" ref="Z1851" si="6312">N1851*U1851+P1851*U1854-O1851*V1851-Q1851*V1854</f>
        <v>0</v>
      </c>
      <c r="AA1851" s="27">
        <f t="shared" ref="AA1851" si="6313">(N1851*V1851+O1851*U1851+P1851*V1854+Q1851*U1854)</f>
        <v>-3.0921508780115503</v>
      </c>
      <c r="AB1851" s="8"/>
      <c r="AC1851" s="214">
        <f t="shared" ref="AC1851" si="6314">20*LOG((2*$X$8)/(($X$8*X1851+Z1851+$Z$8*X1854+Z1854)^2+($X$8*Y1851+AA1851+$X$8*Y1854+AA1854)^2)^0.5)</f>
        <v>-4.8391576149889755</v>
      </c>
      <c r="AE1851" s="215">
        <f t="shared" ref="AE1851" si="6315">((X1851^2+Y1851^2)/(X1854^2+Y1854^2))^0.5</f>
        <v>2.3259009390738572</v>
      </c>
      <c r="AF1851" s="9"/>
      <c r="AG1851" s="29"/>
      <c r="AH1851" s="29"/>
      <c r="AI1851" s="29"/>
      <c r="AJ1851" s="29"/>
    </row>
    <row r="1852" spans="2:36" ht="18.649999999999999" customHeight="1" thickBot="1">
      <c r="D1852" s="30"/>
      <c r="G1852" s="31"/>
      <c r="I1852" s="30"/>
      <c r="K1852" s="239" t="s">
        <v>15</v>
      </c>
      <c r="L1852" s="240"/>
      <c r="N1852" s="30"/>
      <c r="P1852" s="239" t="s">
        <v>17</v>
      </c>
      <c r="Q1852" s="240"/>
      <c r="S1852" s="30"/>
      <c r="V1852" s="31"/>
      <c r="X1852" s="30"/>
      <c r="AA1852" s="31"/>
      <c r="AE1852" s="216"/>
      <c r="AF1852" s="9"/>
      <c r="AG1852" s="29"/>
      <c r="AH1852" s="29"/>
      <c r="AI1852" s="29"/>
      <c r="AJ1852" s="29"/>
    </row>
    <row r="1853" spans="2:36" ht="18.649999999999999" customHeight="1" thickBot="1">
      <c r="D1853" s="235" t="s">
        <v>12</v>
      </c>
      <c r="E1853" s="236"/>
      <c r="F1853" s="237" t="s">
        <v>13</v>
      </c>
      <c r="G1853" s="238"/>
      <c r="I1853" s="235" t="s">
        <v>14</v>
      </c>
      <c r="J1853" s="236"/>
      <c r="K1853" s="241"/>
      <c r="L1853" s="242"/>
      <c r="N1853" s="235" t="s">
        <v>16</v>
      </c>
      <c r="O1853" s="236"/>
      <c r="P1853" s="241"/>
      <c r="Q1853" s="242"/>
      <c r="S1853" s="235" t="s">
        <v>12</v>
      </c>
      <c r="T1853" s="236"/>
      <c r="U1853" s="237" t="s">
        <v>13</v>
      </c>
      <c r="V1853" s="238"/>
      <c r="X1853" s="235" t="s">
        <v>16</v>
      </c>
      <c r="Y1853" s="236"/>
      <c r="Z1853" s="237" t="s">
        <v>17</v>
      </c>
      <c r="AA1853" s="238"/>
      <c r="AB1853" s="4"/>
      <c r="AC1853" s="37" t="s">
        <v>71</v>
      </c>
      <c r="AE1853" s="217" t="s">
        <v>72</v>
      </c>
      <c r="AF1853" s="9"/>
      <c r="AG1853" s="29"/>
      <c r="AH1853" s="29"/>
      <c r="AI1853" s="29"/>
      <c r="AJ1853" s="29"/>
    </row>
    <row r="1854" spans="2:36" ht="18.649999999999999" customHeight="1" thickTop="1" thickBot="1">
      <c r="D1854" s="24">
        <v>0</v>
      </c>
      <c r="E1854" s="28">
        <v>0</v>
      </c>
      <c r="F1854" s="26">
        <v>1</v>
      </c>
      <c r="G1854" s="27">
        <v>0</v>
      </c>
      <c r="I1854" s="24">
        <v>0</v>
      </c>
      <c r="J1854" s="28">
        <f t="shared" ref="J1854" si="6316">IF(0=(1-$J$8*$K$8*$B1851^2),0,-1*(1-$J$8*$K$8*$B1851^2)/($B1851*$K$8))</f>
        <v>-0.23047035217067299</v>
      </c>
      <c r="K1854" s="26">
        <v>1</v>
      </c>
      <c r="L1854" s="27">
        <v>0</v>
      </c>
      <c r="N1854" s="24">
        <f t="shared" ref="N1854" si="6317">D1854*I1851+F1854*I1854-E1854*J1851-G1854*J1854</f>
        <v>0</v>
      </c>
      <c r="O1854" s="28">
        <f t="shared" ref="O1854" si="6318">(D1854*J1851+E1854*I1851+F1854*J1854+G1854*I1854)</f>
        <v>-0.23047035217067299</v>
      </c>
      <c r="P1854" s="26">
        <f t="shared" ref="P1854" si="6319">D1854*K1851+F1854*K1854-E1854*L1851-G1854*L1854</f>
        <v>1</v>
      </c>
      <c r="Q1854" s="27">
        <f t="shared" ref="Q1854" si="6320">(D1854*L1851+E1854*K1851+F1854*L1854+G1854*K1854)</f>
        <v>0</v>
      </c>
      <c r="S1854" s="24">
        <v>0</v>
      </c>
      <c r="T1854" s="28">
        <v>0</v>
      </c>
      <c r="U1854" s="26">
        <v>1</v>
      </c>
      <c r="V1854" s="27">
        <v>0</v>
      </c>
      <c r="X1854" s="24">
        <f t="shared" ref="X1854" si="6321">N1854*S1851+P1854*S1854-O1854*T1851-Q1854*T1854</f>
        <v>0</v>
      </c>
      <c r="Y1854" s="28">
        <f t="shared" ref="Y1854" si="6322">(N1854*T1851+O1854*S1851+P1854*T1854+Q1854*S1854)</f>
        <v>-0.23047035217067299</v>
      </c>
      <c r="Z1854" s="26">
        <f t="shared" ref="Z1854" si="6323">N1854*U1851+P1854*U1854-O1854*V1851-Q1854*V1854</f>
        <v>-0.53605120854245092</v>
      </c>
      <c r="AA1854" s="27">
        <f t="shared" ref="AA1854" si="6324">(N1854*V1851+O1854*U1851+P1854*V1854+Q1854*U1854)</f>
        <v>0</v>
      </c>
      <c r="AB1854" s="8"/>
      <c r="AC1854" s="39">
        <f t="shared" ref="AC1854" si="6325">(180/PI())*ATAN(-1*(($X$8*Y1851+AA1851+$X$8*Y1854+AA1854)/($X$8*X1851+Z1851+$X$8*X1854+Z1854)))</f>
        <v>-72.116787835746166</v>
      </c>
      <c r="AE1854" s="218">
        <f t="shared" ref="AE1854" si="6326">20*LOG(((($X$8*X1851+Z1851-$X$8*Y1854-Z1854)^2+($X$8*Y1851+AA1851-$X$8*Y1854-AA1854)^2)/(($X$8*X1851+Z1851+$X$8*X1854+Z1854)^2+($X$8*Y1851+AA1851+$X$8*Y1854+AA1854)^2))^0.5)</f>
        <v>-1.6992564816268558</v>
      </c>
      <c r="AF1854" s="9"/>
      <c r="AG1854" s="29"/>
      <c r="AH1854" s="29"/>
      <c r="AI1854" s="29"/>
      <c r="AJ1854" s="29"/>
    </row>
    <row r="1855" spans="2:36" ht="18.649999999999999" customHeight="1">
      <c r="AE1855" s="33"/>
    </row>
    <row r="1856" spans="2:36" ht="18.649999999999999" customHeight="1" thickBot="1">
      <c r="E1856" s="21" t="s">
        <v>0</v>
      </c>
      <c r="J1856" s="21" t="s">
        <v>1</v>
      </c>
      <c r="O1856" s="21" t="s">
        <v>2</v>
      </c>
      <c r="T1856" s="21" t="s">
        <v>3</v>
      </c>
      <c r="Y1856" s="21" t="s">
        <v>4</v>
      </c>
    </row>
    <row r="1857" spans="2:36" ht="18.649999999999999" customHeight="1" thickBot="1">
      <c r="B1857" s="20"/>
      <c r="D1857" s="235" t="s">
        <v>6</v>
      </c>
      <c r="E1857" s="236"/>
      <c r="F1857" s="237" t="s">
        <v>7</v>
      </c>
      <c r="G1857" s="238"/>
      <c r="I1857" s="235" t="s">
        <v>8</v>
      </c>
      <c r="J1857" s="236"/>
      <c r="K1857" s="237" t="s">
        <v>9</v>
      </c>
      <c r="L1857" s="238"/>
      <c r="N1857" s="235" t="s">
        <v>10</v>
      </c>
      <c r="O1857" s="236"/>
      <c r="P1857" s="237" t="s">
        <v>11</v>
      </c>
      <c r="Q1857" s="238"/>
      <c r="S1857" s="235" t="s">
        <v>6</v>
      </c>
      <c r="T1857" s="236"/>
      <c r="U1857" s="237" t="s">
        <v>7</v>
      </c>
      <c r="V1857" s="238"/>
      <c r="X1857" s="235" t="s">
        <v>10</v>
      </c>
      <c r="Y1857" s="236"/>
      <c r="Z1857" s="237" t="s">
        <v>11</v>
      </c>
      <c r="AA1857" s="238"/>
      <c r="AB1857" s="4"/>
      <c r="AC1857" s="212" t="s">
        <v>70</v>
      </c>
      <c r="AE1857" s="213" t="s">
        <v>37</v>
      </c>
      <c r="AF1857" s="9"/>
      <c r="AG1857" s="29"/>
      <c r="AH1857" s="29"/>
      <c r="AI1857" s="29"/>
      <c r="AJ1857" s="29"/>
    </row>
    <row r="1858" spans="2:36" ht="18.649999999999999" customHeight="1" thickTop="1" thickBot="1">
      <c r="B1858" s="40">
        <f t="shared" ref="B1858" si="6327">B1851+$E$5</f>
        <v>1.0309999999999857</v>
      </c>
      <c r="D1858" s="24">
        <v>1</v>
      </c>
      <c r="E1858" s="25">
        <v>0</v>
      </c>
      <c r="F1858" s="26">
        <v>0</v>
      </c>
      <c r="G1858" s="27">
        <f t="shared" ref="G1858" si="6328">-1/($E$8*$B1858)</f>
        <v>-6.6616215985761036</v>
      </c>
      <c r="I1858" s="24">
        <v>1</v>
      </c>
      <c r="J1858" s="28">
        <v>0</v>
      </c>
      <c r="K1858" s="26">
        <v>0</v>
      </c>
      <c r="L1858" s="27">
        <v>0</v>
      </c>
      <c r="N1858" s="24">
        <f t="shared" ref="N1858" si="6329">D1858*I1858+F1858*I1861-E1858*J1858-G1858*J1861</f>
        <v>-0.52880079900563159</v>
      </c>
      <c r="O1858" s="28">
        <f t="shared" ref="O1858" si="6330">(D1858*J1858+E1858*I1858+F1858*J1861+G1858*I1861)</f>
        <v>0</v>
      </c>
      <c r="P1858" s="26">
        <f t="shared" ref="P1858" si="6331">D1858*K1858+F1858*K1861-E1858*L1858-G1858*L1861</f>
        <v>0</v>
      </c>
      <c r="Q1858" s="27">
        <f t="shared" ref="Q1858" si="6332">(D1858*L1858+E1858*K1858+F1858*L1861+G1858*K1861)</f>
        <v>-6.6616215985761036</v>
      </c>
      <c r="S1858" s="24">
        <v>1</v>
      </c>
      <c r="T1858" s="25">
        <v>0</v>
      </c>
      <c r="U1858" s="26">
        <v>0</v>
      </c>
      <c r="V1858" s="27">
        <f t="shared" ref="V1858" si="6333">-1/($T$8*$B1858)</f>
        <v>-6.6616215985761036</v>
      </c>
      <c r="X1858" s="24">
        <f t="shared" ref="X1858" si="6334">N1858*S1858+P1858*S1861-O1858*T1858-Q1858*T1861</f>
        <v>-0.52880079900563159</v>
      </c>
      <c r="Y1858" s="28">
        <f t="shared" ref="Y1858" si="6335">(N1858*T1858+O1858*S1858+P1858*T1861+Q1858*S1861)</f>
        <v>0</v>
      </c>
      <c r="Z1858" s="26">
        <f t="shared" ref="Z1858" si="6336">N1858*U1858+P1858*U1861-O1858*V1858-Q1858*V1861</f>
        <v>0</v>
      </c>
      <c r="AA1858" s="27">
        <f t="shared" ref="AA1858" si="6337">(N1858*V1858+O1858*U1858+P1858*V1861+Q1858*U1861)</f>
        <v>-3.1389507745758873</v>
      </c>
      <c r="AB1858" s="8"/>
      <c r="AC1858" s="214">
        <f t="shared" ref="AC1858" si="6338">20*LOG((2*$X$8)/(($X$8*X1858+Z1858+$Z$8*X1861+Z1861)^2+($X$8*Y1858+AA1858+$X$8*Y1861+AA1861)^2)^0.5)</f>
        <v>-4.9363019879833949</v>
      </c>
      <c r="AE1858" s="215">
        <f t="shared" ref="AE1858" si="6339">((X1858^2+Y1858^2)/(X1861^2+Y1861^2))^0.5</f>
        <v>2.3042052478592669</v>
      </c>
      <c r="AF1858" s="9"/>
      <c r="AG1858" s="29"/>
      <c r="AH1858" s="29"/>
      <c r="AI1858" s="29"/>
      <c r="AJ1858" s="29"/>
    </row>
    <row r="1859" spans="2:36" ht="18.649999999999999" customHeight="1" thickBot="1">
      <c r="D1859" s="30"/>
      <c r="G1859" s="31"/>
      <c r="I1859" s="30"/>
      <c r="K1859" s="239" t="s">
        <v>15</v>
      </c>
      <c r="L1859" s="240"/>
      <c r="N1859" s="30"/>
      <c r="P1859" s="239" t="s">
        <v>17</v>
      </c>
      <c r="Q1859" s="240"/>
      <c r="S1859" s="30"/>
      <c r="V1859" s="31"/>
      <c r="X1859" s="30"/>
      <c r="AA1859" s="31"/>
      <c r="AE1859" s="216"/>
      <c r="AF1859" s="9"/>
      <c r="AG1859" s="29"/>
      <c r="AH1859" s="29"/>
      <c r="AI1859" s="29"/>
      <c r="AJ1859" s="29"/>
    </row>
    <row r="1860" spans="2:36" ht="18.649999999999999" customHeight="1" thickBot="1">
      <c r="D1860" s="235" t="s">
        <v>12</v>
      </c>
      <c r="E1860" s="236"/>
      <c r="F1860" s="237" t="s">
        <v>13</v>
      </c>
      <c r="G1860" s="238"/>
      <c r="I1860" s="235" t="s">
        <v>14</v>
      </c>
      <c r="J1860" s="236"/>
      <c r="K1860" s="241"/>
      <c r="L1860" s="242"/>
      <c r="N1860" s="235" t="s">
        <v>16</v>
      </c>
      <c r="O1860" s="236"/>
      <c r="P1860" s="241"/>
      <c r="Q1860" s="242"/>
      <c r="S1860" s="235" t="s">
        <v>12</v>
      </c>
      <c r="T1860" s="236"/>
      <c r="U1860" s="237" t="s">
        <v>13</v>
      </c>
      <c r="V1860" s="238"/>
      <c r="X1860" s="235" t="s">
        <v>16</v>
      </c>
      <c r="Y1860" s="236"/>
      <c r="Z1860" s="237" t="s">
        <v>17</v>
      </c>
      <c r="AA1860" s="238"/>
      <c r="AB1860" s="4"/>
      <c r="AC1860" s="37" t="s">
        <v>71</v>
      </c>
      <c r="AE1860" s="217" t="s">
        <v>72</v>
      </c>
      <c r="AF1860" s="9"/>
      <c r="AG1860" s="29"/>
      <c r="AH1860" s="29"/>
      <c r="AI1860" s="29"/>
      <c r="AJ1860" s="29"/>
    </row>
    <row r="1861" spans="2:36" ht="18.649999999999999" customHeight="1" thickTop="1" thickBot="1">
      <c r="D1861" s="24">
        <v>0</v>
      </c>
      <c r="E1861" s="28">
        <v>0</v>
      </c>
      <c r="F1861" s="26">
        <v>1</v>
      </c>
      <c r="G1861" s="27">
        <v>0</v>
      </c>
      <c r="I1861" s="24">
        <v>0</v>
      </c>
      <c r="J1861" s="28">
        <f t="shared" ref="J1861" si="6340">IF(0=(1-$J$8*$K$8*$B1858^2),0,-1*(1-$J$8*$K$8*$B1858^2)/($B1858*$K$8))</f>
        <v>-0.2294937916216086</v>
      </c>
      <c r="K1861" s="26">
        <v>1</v>
      </c>
      <c r="L1861" s="27">
        <v>0</v>
      </c>
      <c r="N1861" s="24">
        <f t="shared" ref="N1861" si="6341">D1861*I1858+F1861*I1861-E1861*J1858-G1861*J1861</f>
        <v>0</v>
      </c>
      <c r="O1861" s="28">
        <f t="shared" ref="O1861" si="6342">(D1861*J1858+E1861*I1858+F1861*J1861+G1861*I1861)</f>
        <v>-0.2294937916216086</v>
      </c>
      <c r="P1861" s="26">
        <f t="shared" ref="P1861" si="6343">D1861*K1858+F1861*K1861-E1861*L1858-G1861*L1861</f>
        <v>1</v>
      </c>
      <c r="Q1861" s="27">
        <f t="shared" ref="Q1861" si="6344">(D1861*L1858+E1861*K1858+F1861*L1861+G1861*K1861)</f>
        <v>0</v>
      </c>
      <c r="S1861" s="24">
        <v>0</v>
      </c>
      <c r="T1861" s="28">
        <v>0</v>
      </c>
      <c r="U1861" s="26">
        <v>1</v>
      </c>
      <c r="V1861" s="27">
        <v>0</v>
      </c>
      <c r="X1861" s="24">
        <f t="shared" ref="X1861" si="6345">N1861*S1858+P1861*S1861-O1861*T1858-Q1861*T1861</f>
        <v>0</v>
      </c>
      <c r="Y1861" s="28">
        <f t="shared" ref="Y1861" si="6346">(N1861*T1858+O1861*S1858+P1861*T1861+Q1861*S1861)</f>
        <v>-0.2294937916216086</v>
      </c>
      <c r="Z1861" s="26">
        <f t="shared" ref="Z1861" si="6347">N1861*U1858+P1861*U1861-O1861*V1858-Q1861*V1861</f>
        <v>-0.52880079900563159</v>
      </c>
      <c r="AA1861" s="27">
        <f t="shared" ref="AA1861" si="6348">(N1861*V1858+O1861*U1858+P1861*V1861+Q1861*U1861)</f>
        <v>0</v>
      </c>
      <c r="AB1861" s="8"/>
      <c r="AC1861" s="39">
        <f t="shared" ref="AC1861" si="6349">(180/PI())*ATAN(-1*(($X$8*Y1858+AA1858+$X$8*Y1861+AA1861)/($X$8*X1858+Z1858+$X$8*X1861+Z1861)))</f>
        <v>-72.569104814964021</v>
      </c>
      <c r="AE1861" s="218">
        <f t="shared" ref="AE1861" si="6350">20*LOG(((($X$8*X1858+Z1858-$X$8*Y1861-Z1861)^2+($X$8*Y1858+AA1858-$X$8*Y1861-AA1861)^2)/(($X$8*X1858+Z1858+$X$8*X1861+Z1861)^2+($X$8*Y1858+AA1858+$X$8*Y1861+AA1861)^2))^0.5)</f>
        <v>-1.6537257501730995</v>
      </c>
      <c r="AF1861" s="9"/>
      <c r="AG1861" s="29"/>
      <c r="AH1861" s="29"/>
      <c r="AI1861" s="29"/>
      <c r="AJ1861" s="29"/>
    </row>
    <row r="1862" spans="2:36" ht="18.649999999999999" customHeight="1">
      <c r="AE1862" s="33"/>
    </row>
    <row r="1863" spans="2:36" ht="18.649999999999999" customHeight="1" thickBot="1">
      <c r="E1863" s="21" t="s">
        <v>0</v>
      </c>
      <c r="J1863" s="21" t="s">
        <v>1</v>
      </c>
      <c r="O1863" s="21" t="s">
        <v>2</v>
      </c>
      <c r="T1863" s="21" t="s">
        <v>3</v>
      </c>
      <c r="Y1863" s="21" t="s">
        <v>4</v>
      </c>
    </row>
    <row r="1864" spans="2:36" ht="18.649999999999999" customHeight="1" thickBot="1">
      <c r="B1864" s="20"/>
      <c r="D1864" s="235" t="s">
        <v>6</v>
      </c>
      <c r="E1864" s="236"/>
      <c r="F1864" s="237" t="s">
        <v>7</v>
      </c>
      <c r="G1864" s="238"/>
      <c r="I1864" s="235" t="s">
        <v>8</v>
      </c>
      <c r="J1864" s="236"/>
      <c r="K1864" s="237" t="s">
        <v>9</v>
      </c>
      <c r="L1864" s="238"/>
      <c r="N1864" s="235" t="s">
        <v>10</v>
      </c>
      <c r="O1864" s="236"/>
      <c r="P1864" s="237" t="s">
        <v>11</v>
      </c>
      <c r="Q1864" s="238"/>
      <c r="S1864" s="235" t="s">
        <v>6</v>
      </c>
      <c r="T1864" s="236"/>
      <c r="U1864" s="237" t="s">
        <v>7</v>
      </c>
      <c r="V1864" s="238"/>
      <c r="X1864" s="235" t="s">
        <v>10</v>
      </c>
      <c r="Y1864" s="236"/>
      <c r="Z1864" s="237" t="s">
        <v>11</v>
      </c>
      <c r="AA1864" s="238"/>
      <c r="AB1864" s="4"/>
      <c r="AC1864" s="212" t="s">
        <v>70</v>
      </c>
      <c r="AE1864" s="213" t="s">
        <v>37</v>
      </c>
      <c r="AF1864" s="9"/>
      <c r="AG1864" s="29"/>
      <c r="AH1864" s="29"/>
      <c r="AI1864" s="29"/>
      <c r="AJ1864" s="29"/>
    </row>
    <row r="1865" spans="2:36" ht="18.649999999999999" customHeight="1" thickTop="1" thickBot="1">
      <c r="B1865" s="40">
        <f t="shared" ref="B1865" si="6351">B1858+$E$5</f>
        <v>1.0314999999999857</v>
      </c>
      <c r="D1865" s="24">
        <v>1</v>
      </c>
      <c r="E1865" s="25">
        <v>0</v>
      </c>
      <c r="F1865" s="26">
        <v>0</v>
      </c>
      <c r="G1865" s="27">
        <f t="shared" ref="G1865" si="6352">-1/($E$8*$B1865)</f>
        <v>-6.6583925042481464</v>
      </c>
      <c r="I1865" s="24">
        <v>1</v>
      </c>
      <c r="J1865" s="28">
        <v>0</v>
      </c>
      <c r="K1865" s="26">
        <v>0</v>
      </c>
      <c r="L1865" s="27">
        <v>0</v>
      </c>
      <c r="N1865" s="24">
        <f t="shared" ref="N1865" si="6353">D1865*I1865+F1865*I1868-E1865*J1865-G1865*J1868</f>
        <v>-0.52156093040746443</v>
      </c>
      <c r="O1865" s="28">
        <f t="shared" ref="O1865" si="6354">(D1865*J1865+E1865*I1865+F1865*J1868+G1865*I1868)</f>
        <v>0</v>
      </c>
      <c r="P1865" s="26">
        <f t="shared" ref="P1865" si="6355">D1865*K1865+F1865*K1868-E1865*L1865-G1865*L1868</f>
        <v>0</v>
      </c>
      <c r="Q1865" s="27">
        <f t="shared" ref="Q1865" si="6356">(D1865*L1865+E1865*K1865+F1865*L1868+G1865*K1868)</f>
        <v>-6.6583925042481464</v>
      </c>
      <c r="S1865" s="24">
        <v>1</v>
      </c>
      <c r="T1865" s="25">
        <v>0</v>
      </c>
      <c r="U1865" s="26">
        <v>0</v>
      </c>
      <c r="V1865" s="27">
        <f t="shared" ref="V1865" si="6357">-1/($T$8*$B1865)</f>
        <v>-6.6583925042481464</v>
      </c>
      <c r="X1865" s="24">
        <f t="shared" ref="X1865" si="6358">N1865*S1865+P1865*S1868-O1865*T1865-Q1865*T1868</f>
        <v>-0.52156093040746443</v>
      </c>
      <c r="Y1865" s="28">
        <f t="shared" ref="Y1865" si="6359">(N1865*T1865+O1865*S1865+P1865*T1868+Q1865*S1868)</f>
        <v>0</v>
      </c>
      <c r="Z1865" s="26">
        <f t="shared" ref="Z1865" si="6360">N1865*U1865+P1865*U1868-O1865*V1865-Q1865*V1868</f>
        <v>0</v>
      </c>
      <c r="AA1865" s="27">
        <f t="shared" ref="AA1865" si="6361">(N1865*V1865+O1865*U1865+P1865*V1868+Q1865*U1868)</f>
        <v>-3.1856351147143962</v>
      </c>
      <c r="AB1865" s="8"/>
      <c r="AC1865" s="214">
        <f t="shared" ref="AC1865" si="6362">20*LOG((2*$X$8)/(($X$8*X1865+Z1865+$Z$8*X1868+Z1868)^2+($X$8*Y1865+AA1865+$X$8*Y1868+AA1868)^2)^0.5)</f>
        <v>-5.0326427760168873</v>
      </c>
      <c r="AE1865" s="215">
        <f t="shared" ref="AE1865" si="6363">((X1865^2+Y1865^2)/(X1868^2+Y1868^2))^0.5</f>
        <v>2.2823649846238938</v>
      </c>
      <c r="AF1865" s="9"/>
      <c r="AG1865" s="29"/>
      <c r="AH1865" s="29"/>
      <c r="AI1865" s="29"/>
      <c r="AJ1865" s="29"/>
    </row>
    <row r="1866" spans="2:36" ht="18.649999999999999" customHeight="1" thickBot="1">
      <c r="D1866" s="30"/>
      <c r="G1866" s="31"/>
      <c r="I1866" s="30"/>
      <c r="K1866" s="239" t="s">
        <v>15</v>
      </c>
      <c r="L1866" s="240"/>
      <c r="N1866" s="30"/>
      <c r="P1866" s="239" t="s">
        <v>17</v>
      </c>
      <c r="Q1866" s="240"/>
      <c r="S1866" s="30"/>
      <c r="V1866" s="31"/>
      <c r="X1866" s="30"/>
      <c r="AA1866" s="31"/>
      <c r="AE1866" s="216"/>
      <c r="AF1866" s="9"/>
      <c r="AG1866" s="29"/>
      <c r="AH1866" s="29"/>
      <c r="AI1866" s="29"/>
      <c r="AJ1866" s="29"/>
    </row>
    <row r="1867" spans="2:36" ht="18.649999999999999" customHeight="1" thickBot="1">
      <c r="D1867" s="235" t="s">
        <v>12</v>
      </c>
      <c r="E1867" s="236"/>
      <c r="F1867" s="237" t="s">
        <v>13</v>
      </c>
      <c r="G1867" s="238"/>
      <c r="I1867" s="235" t="s">
        <v>14</v>
      </c>
      <c r="J1867" s="236"/>
      <c r="K1867" s="241"/>
      <c r="L1867" s="242"/>
      <c r="N1867" s="235" t="s">
        <v>16</v>
      </c>
      <c r="O1867" s="236"/>
      <c r="P1867" s="241"/>
      <c r="Q1867" s="242"/>
      <c r="S1867" s="235" t="s">
        <v>12</v>
      </c>
      <c r="T1867" s="236"/>
      <c r="U1867" s="237" t="s">
        <v>13</v>
      </c>
      <c r="V1867" s="238"/>
      <c r="X1867" s="235" t="s">
        <v>16</v>
      </c>
      <c r="Y1867" s="236"/>
      <c r="Z1867" s="237" t="s">
        <v>17</v>
      </c>
      <c r="AA1867" s="238"/>
      <c r="AB1867" s="4"/>
      <c r="AC1867" s="37" t="s">
        <v>71</v>
      </c>
      <c r="AE1867" s="217" t="s">
        <v>72</v>
      </c>
      <c r="AF1867" s="9"/>
      <c r="AG1867" s="29"/>
      <c r="AH1867" s="29"/>
      <c r="AI1867" s="29"/>
      <c r="AJ1867" s="29"/>
    </row>
    <row r="1868" spans="2:36" ht="18.649999999999999" customHeight="1" thickTop="1" thickBot="1">
      <c r="D1868" s="24">
        <v>0</v>
      </c>
      <c r="E1868" s="28">
        <v>0</v>
      </c>
      <c r="F1868" s="26">
        <v>1</v>
      </c>
      <c r="G1868" s="27">
        <v>0</v>
      </c>
      <c r="I1868" s="24">
        <v>0</v>
      </c>
      <c r="J1868" s="28">
        <f t="shared" ref="J1868" si="6364">IF(0=(1-$J$8*$K$8*$B1865^2),0,-1*(1-$J$8*$K$8*$B1865^2)/($B1865*$K$8))</f>
        <v>-0.22851775851854444</v>
      </c>
      <c r="K1868" s="26">
        <v>1</v>
      </c>
      <c r="L1868" s="27">
        <v>0</v>
      </c>
      <c r="N1868" s="24">
        <f t="shared" ref="N1868" si="6365">D1868*I1865+F1868*I1868-E1868*J1865-G1868*J1868</f>
        <v>0</v>
      </c>
      <c r="O1868" s="28">
        <f t="shared" ref="O1868" si="6366">(D1868*J1865+E1868*I1865+F1868*J1868+G1868*I1868)</f>
        <v>-0.22851775851854444</v>
      </c>
      <c r="P1868" s="26">
        <f t="shared" ref="P1868" si="6367">D1868*K1865+F1868*K1868-E1868*L1865-G1868*L1868</f>
        <v>1</v>
      </c>
      <c r="Q1868" s="27">
        <f t="shared" ref="Q1868" si="6368">(D1868*L1865+E1868*K1865+F1868*L1868+G1868*K1868)</f>
        <v>0</v>
      </c>
      <c r="S1868" s="24">
        <v>0</v>
      </c>
      <c r="T1868" s="28">
        <v>0</v>
      </c>
      <c r="U1868" s="26">
        <v>1</v>
      </c>
      <c r="V1868" s="27">
        <v>0</v>
      </c>
      <c r="X1868" s="24">
        <f t="shared" ref="X1868" si="6369">N1868*S1865+P1868*S1868-O1868*T1865-Q1868*T1868</f>
        <v>0</v>
      </c>
      <c r="Y1868" s="28">
        <f t="shared" ref="Y1868" si="6370">(N1868*T1865+O1868*S1865+P1868*T1868+Q1868*S1868)</f>
        <v>-0.22851775851854444</v>
      </c>
      <c r="Z1868" s="26">
        <f t="shared" ref="Z1868" si="6371">N1868*U1865+P1868*U1868-O1868*V1865-Q1868*V1868</f>
        <v>-0.52156093040746443</v>
      </c>
      <c r="AA1868" s="27">
        <f t="shared" ref="AA1868" si="6372">(N1868*V1865+O1868*U1865+P1868*V1868+Q1868*U1868)</f>
        <v>0</v>
      </c>
      <c r="AB1868" s="8"/>
      <c r="AC1868" s="39">
        <f t="shared" ref="AC1868" si="6373">(180/PI())*ATAN(-1*(($X$8*Y1865+AA1865+$X$8*Y1868+AA1868)/($X$8*X1865+Z1865+$X$8*X1868+Z1868)))</f>
        <v>-73.010581397739017</v>
      </c>
      <c r="AE1868" s="218">
        <f t="shared" ref="AE1868" si="6374">20*LOG(((($X$8*X1865+Z1865-$X$8*Y1868-Z1868)^2+($X$8*Y1865+AA1865-$X$8*Y1868-AA1868)^2)/(($X$8*X1865+Z1865+$X$8*X1868+Z1868)^2+($X$8*Y1865+AA1865+$X$8*Y1868+AA1868)^2))^0.5)</f>
        <v>-1.6100135649897438</v>
      </c>
      <c r="AF1868" s="9"/>
      <c r="AG1868" s="29"/>
      <c r="AH1868" s="29"/>
      <c r="AI1868" s="29"/>
      <c r="AJ1868" s="29"/>
    </row>
    <row r="1869" spans="2:36" ht="18.649999999999999" customHeight="1">
      <c r="AE1869" s="33"/>
    </row>
    <row r="1870" spans="2:36" ht="18.649999999999999" customHeight="1" thickBot="1">
      <c r="E1870" s="21" t="s">
        <v>0</v>
      </c>
      <c r="J1870" s="21" t="s">
        <v>1</v>
      </c>
      <c r="O1870" s="21" t="s">
        <v>2</v>
      </c>
      <c r="T1870" s="21" t="s">
        <v>3</v>
      </c>
      <c r="Y1870" s="21" t="s">
        <v>4</v>
      </c>
    </row>
    <row r="1871" spans="2:36" ht="18.649999999999999" customHeight="1" thickBot="1">
      <c r="B1871" s="20"/>
      <c r="D1871" s="235" t="s">
        <v>6</v>
      </c>
      <c r="E1871" s="236"/>
      <c r="F1871" s="237" t="s">
        <v>7</v>
      </c>
      <c r="G1871" s="238"/>
      <c r="I1871" s="235" t="s">
        <v>8</v>
      </c>
      <c r="J1871" s="236"/>
      <c r="K1871" s="237" t="s">
        <v>9</v>
      </c>
      <c r="L1871" s="238"/>
      <c r="N1871" s="235" t="s">
        <v>10</v>
      </c>
      <c r="O1871" s="236"/>
      <c r="P1871" s="237" t="s">
        <v>11</v>
      </c>
      <c r="Q1871" s="238"/>
      <c r="S1871" s="235" t="s">
        <v>6</v>
      </c>
      <c r="T1871" s="236"/>
      <c r="U1871" s="237" t="s">
        <v>7</v>
      </c>
      <c r="V1871" s="238"/>
      <c r="X1871" s="235" t="s">
        <v>10</v>
      </c>
      <c r="Y1871" s="236"/>
      <c r="Z1871" s="237" t="s">
        <v>11</v>
      </c>
      <c r="AA1871" s="238"/>
      <c r="AB1871" s="4"/>
      <c r="AC1871" s="212" t="s">
        <v>70</v>
      </c>
      <c r="AE1871" s="213" t="s">
        <v>37</v>
      </c>
      <c r="AF1871" s="9"/>
      <c r="AG1871" s="29"/>
      <c r="AH1871" s="29"/>
      <c r="AI1871" s="29"/>
      <c r="AJ1871" s="29"/>
    </row>
    <row r="1872" spans="2:36" ht="18.649999999999999" customHeight="1" thickTop="1" thickBot="1">
      <c r="B1872" s="40">
        <f t="shared" ref="B1872" si="6375">B1865+$E$5</f>
        <v>1.0319999999999856</v>
      </c>
      <c r="D1872" s="24">
        <v>1</v>
      </c>
      <c r="E1872" s="25">
        <v>0</v>
      </c>
      <c r="F1872" s="26">
        <v>0</v>
      </c>
      <c r="G1872" s="27">
        <f t="shared" ref="G1872" si="6376">-1/($E$8*$B1872)</f>
        <v>-6.6551665388875625</v>
      </c>
      <c r="I1872" s="24">
        <v>1</v>
      </c>
      <c r="J1872" s="28">
        <v>0</v>
      </c>
      <c r="K1872" s="26">
        <v>0</v>
      </c>
      <c r="L1872" s="27">
        <v>0</v>
      </c>
      <c r="N1872" s="24">
        <f t="shared" ref="N1872" si="6377">D1872*I1872+F1872*I1875-E1872*J1872-G1872*J1875</f>
        <v>-0.51433158232472254</v>
      </c>
      <c r="O1872" s="28">
        <f t="shared" ref="O1872" si="6378">(D1872*J1872+E1872*I1872+F1872*J1875+G1872*I1875)</f>
        <v>0</v>
      </c>
      <c r="P1872" s="26">
        <f t="shared" ref="P1872" si="6379">D1872*K1872+F1872*K1875-E1872*L1872-G1872*L1875</f>
        <v>0</v>
      </c>
      <c r="Q1872" s="27">
        <f t="shared" ref="Q1872" si="6380">(D1872*L1872+E1872*K1872+F1872*L1875+G1872*K1875)</f>
        <v>-6.6551665388875625</v>
      </c>
      <c r="S1872" s="24">
        <v>1</v>
      </c>
      <c r="T1872" s="25">
        <v>0</v>
      </c>
      <c r="U1872" s="26">
        <v>0</v>
      </c>
      <c r="V1872" s="27">
        <f t="shared" ref="V1872" si="6381">-1/($T$8*$B1872)</f>
        <v>-6.6551665388875625</v>
      </c>
      <c r="X1872" s="24">
        <f t="shared" ref="X1872" si="6382">N1872*S1872+P1872*S1875-O1872*T1872-Q1872*T1875</f>
        <v>-0.51433158232472254</v>
      </c>
      <c r="Y1872" s="28">
        <f t="shared" ref="Y1872" si="6383">(N1872*T1872+O1872*S1872+P1872*T1875+Q1872*S1875)</f>
        <v>0</v>
      </c>
      <c r="Z1872" s="26">
        <f t="shared" ref="Z1872" si="6384">N1872*U1872+P1872*U1875-O1872*V1872-Q1872*V1875</f>
        <v>0</v>
      </c>
      <c r="AA1872" s="27">
        <f t="shared" ref="AA1872" si="6385">(N1872*V1872+O1872*U1872+P1872*V1875+Q1872*U1875)</f>
        <v>-3.2322042023069755</v>
      </c>
      <c r="AB1872" s="8"/>
      <c r="AC1872" s="214">
        <f t="shared" ref="AC1872" si="6386">20*LOG((2*$X$8)/(($X$8*X1872+Z1872+$Z$8*X1875+Z1875)^2+($X$8*Y1872+AA1872+$X$8*Y1875+AA1875)^2)^0.5)</f>
        <v>-5.1281753971922059</v>
      </c>
      <c r="AE1872" s="215">
        <f t="shared" ref="AE1872" si="6387">((X1872^2+Y1872^2)/(X1875^2+Y1875^2))^0.5</f>
        <v>2.2603783586985848</v>
      </c>
      <c r="AF1872" s="9"/>
      <c r="AG1872" s="29"/>
      <c r="AH1872" s="29"/>
      <c r="AI1872" s="29"/>
      <c r="AJ1872" s="29"/>
    </row>
    <row r="1873" spans="2:36" ht="18.649999999999999" customHeight="1" thickBot="1">
      <c r="D1873" s="30"/>
      <c r="G1873" s="31"/>
      <c r="I1873" s="30"/>
      <c r="K1873" s="239" t="s">
        <v>15</v>
      </c>
      <c r="L1873" s="240"/>
      <c r="N1873" s="30"/>
      <c r="P1873" s="239" t="s">
        <v>17</v>
      </c>
      <c r="Q1873" s="240"/>
      <c r="S1873" s="30"/>
      <c r="V1873" s="31"/>
      <c r="X1873" s="30"/>
      <c r="AA1873" s="31"/>
      <c r="AE1873" s="216"/>
      <c r="AF1873" s="9"/>
      <c r="AG1873" s="29"/>
      <c r="AH1873" s="29"/>
      <c r="AI1873" s="29"/>
      <c r="AJ1873" s="29"/>
    </row>
    <row r="1874" spans="2:36" ht="18.649999999999999" customHeight="1" thickBot="1">
      <c r="D1874" s="235" t="s">
        <v>12</v>
      </c>
      <c r="E1874" s="236"/>
      <c r="F1874" s="237" t="s">
        <v>13</v>
      </c>
      <c r="G1874" s="238"/>
      <c r="I1874" s="235" t="s">
        <v>14</v>
      </c>
      <c r="J1874" s="236"/>
      <c r="K1874" s="241"/>
      <c r="L1874" s="242"/>
      <c r="N1874" s="235" t="s">
        <v>16</v>
      </c>
      <c r="O1874" s="236"/>
      <c r="P1874" s="241"/>
      <c r="Q1874" s="242"/>
      <c r="S1874" s="235" t="s">
        <v>12</v>
      </c>
      <c r="T1874" s="236"/>
      <c r="U1874" s="237" t="s">
        <v>13</v>
      </c>
      <c r="V1874" s="238"/>
      <c r="X1874" s="235" t="s">
        <v>16</v>
      </c>
      <c r="Y1874" s="236"/>
      <c r="Z1874" s="237" t="s">
        <v>17</v>
      </c>
      <c r="AA1874" s="238"/>
      <c r="AB1874" s="4"/>
      <c r="AC1874" s="37" t="s">
        <v>71</v>
      </c>
      <c r="AE1874" s="217" t="s">
        <v>72</v>
      </c>
      <c r="AF1874" s="9"/>
      <c r="AG1874" s="29"/>
      <c r="AH1874" s="29"/>
      <c r="AI1874" s="29"/>
      <c r="AJ1874" s="29"/>
    </row>
    <row r="1875" spans="2:36" ht="18.649999999999999" customHeight="1" thickTop="1" thickBot="1">
      <c r="D1875" s="24">
        <v>0</v>
      </c>
      <c r="E1875" s="28">
        <v>0</v>
      </c>
      <c r="F1875" s="26">
        <v>1</v>
      </c>
      <c r="G1875" s="27">
        <v>0</v>
      </c>
      <c r="I1875" s="24">
        <v>0</v>
      </c>
      <c r="J1875" s="28">
        <f t="shared" ref="J1875" si="6388">IF(0=(1-$J$8*$K$8*$B1872^2),0,-1*(1-$J$8*$K$8*$B1872^2)/($B1872*$K$8))</f>
        <v>-0.22754225209484374</v>
      </c>
      <c r="K1875" s="26">
        <v>1</v>
      </c>
      <c r="L1875" s="27">
        <v>0</v>
      </c>
      <c r="N1875" s="24">
        <f t="shared" ref="N1875" si="6389">D1875*I1872+F1875*I1875-E1875*J1872-G1875*J1875</f>
        <v>0</v>
      </c>
      <c r="O1875" s="28">
        <f t="shared" ref="O1875" si="6390">(D1875*J1872+E1875*I1872+F1875*J1875+G1875*I1875)</f>
        <v>-0.22754225209484374</v>
      </c>
      <c r="P1875" s="26">
        <f t="shared" ref="P1875" si="6391">D1875*K1872+F1875*K1875-E1875*L1872-G1875*L1875</f>
        <v>1</v>
      </c>
      <c r="Q1875" s="27">
        <f t="shared" ref="Q1875" si="6392">(D1875*L1872+E1875*K1872+F1875*L1875+G1875*K1875)</f>
        <v>0</v>
      </c>
      <c r="S1875" s="24">
        <v>0</v>
      </c>
      <c r="T1875" s="28">
        <v>0</v>
      </c>
      <c r="U1875" s="26">
        <v>1</v>
      </c>
      <c r="V1875" s="27">
        <v>0</v>
      </c>
      <c r="X1875" s="24">
        <f t="shared" ref="X1875" si="6393">N1875*S1872+P1875*S1875-O1875*T1872-Q1875*T1875</f>
        <v>0</v>
      </c>
      <c r="Y1875" s="28">
        <f t="shared" ref="Y1875" si="6394">(N1875*T1872+O1875*S1872+P1875*T1875+Q1875*S1875)</f>
        <v>-0.22754225209484374</v>
      </c>
      <c r="Z1875" s="26">
        <f t="shared" ref="Z1875" si="6395">N1875*U1872+P1875*U1875-O1875*V1872-Q1875*V1875</f>
        <v>-0.51433158232472254</v>
      </c>
      <c r="AA1875" s="27">
        <f t="shared" ref="AA1875" si="6396">(N1875*V1872+O1875*U1872+P1875*V1875+Q1875*U1875)</f>
        <v>0</v>
      </c>
      <c r="AB1875" s="8"/>
      <c r="AC1875" s="39">
        <f t="shared" ref="AC1875" si="6397">(180/PI())*ATAN(-1*(($X$8*Y1872+AA1872+$X$8*Y1875+AA1875)/($X$8*X1872+Z1872+$X$8*X1875+Z1875)))</f>
        <v>-73.441560816171076</v>
      </c>
      <c r="AE1875" s="218">
        <f t="shared" ref="AE1875" si="6398">20*LOG(((($X$8*X1872+Z1872-$X$8*Y1875-Z1875)^2+($X$8*Y1872+AA1872-$X$8*Y1875-AA1875)^2)/(($X$8*X1872+Z1872+$X$8*X1875+Z1875)^2+($X$8*Y1872+AA1872+$X$8*Y1875+AA1875)^2))^0.5)</f>
        <v>-1.5680273557892976</v>
      </c>
      <c r="AF1875" s="9"/>
      <c r="AG1875" s="29"/>
      <c r="AH1875" s="29"/>
      <c r="AI1875" s="29"/>
      <c r="AJ1875" s="29"/>
    </row>
    <row r="1876" spans="2:36" ht="18.649999999999999" customHeight="1">
      <c r="AE1876" s="33"/>
    </row>
    <row r="1877" spans="2:36" ht="18.649999999999999" customHeight="1" thickBot="1">
      <c r="E1877" s="21" t="s">
        <v>0</v>
      </c>
      <c r="J1877" s="21" t="s">
        <v>1</v>
      </c>
      <c r="O1877" s="21" t="s">
        <v>2</v>
      </c>
      <c r="T1877" s="21" t="s">
        <v>3</v>
      </c>
      <c r="Y1877" s="21" t="s">
        <v>4</v>
      </c>
    </row>
    <row r="1878" spans="2:36" ht="18.649999999999999" customHeight="1" thickBot="1">
      <c r="B1878" s="20"/>
      <c r="D1878" s="235" t="s">
        <v>6</v>
      </c>
      <c r="E1878" s="236"/>
      <c r="F1878" s="237" t="s">
        <v>7</v>
      </c>
      <c r="G1878" s="238"/>
      <c r="I1878" s="235" t="s">
        <v>8</v>
      </c>
      <c r="J1878" s="236"/>
      <c r="K1878" s="237" t="s">
        <v>9</v>
      </c>
      <c r="L1878" s="238"/>
      <c r="N1878" s="235" t="s">
        <v>10</v>
      </c>
      <c r="O1878" s="236"/>
      <c r="P1878" s="237" t="s">
        <v>11</v>
      </c>
      <c r="Q1878" s="238"/>
      <c r="S1878" s="235" t="s">
        <v>6</v>
      </c>
      <c r="T1878" s="236"/>
      <c r="U1878" s="237" t="s">
        <v>7</v>
      </c>
      <c r="V1878" s="238"/>
      <c r="X1878" s="235" t="s">
        <v>10</v>
      </c>
      <c r="Y1878" s="236"/>
      <c r="Z1878" s="237" t="s">
        <v>11</v>
      </c>
      <c r="AA1878" s="238"/>
      <c r="AB1878" s="4"/>
      <c r="AC1878" s="212" t="s">
        <v>70</v>
      </c>
      <c r="AE1878" s="213" t="s">
        <v>37</v>
      </c>
      <c r="AF1878" s="9"/>
      <c r="AG1878" s="29"/>
      <c r="AH1878" s="29"/>
      <c r="AI1878" s="29"/>
      <c r="AJ1878" s="29"/>
    </row>
    <row r="1879" spans="2:36" ht="18.649999999999999" customHeight="1" thickTop="1" thickBot="1">
      <c r="B1879" s="40">
        <f t="shared" ref="B1879" si="6399">B1872+$E$5</f>
        <v>1.0324999999999855</v>
      </c>
      <c r="D1879" s="24">
        <v>1</v>
      </c>
      <c r="E1879" s="25">
        <v>0</v>
      </c>
      <c r="F1879" s="26">
        <v>0</v>
      </c>
      <c r="G1879" s="27">
        <f t="shared" ref="G1879" si="6400">-1/($E$8*$B1879)</f>
        <v>-6.6519436979486333</v>
      </c>
      <c r="I1879" s="24">
        <v>1</v>
      </c>
      <c r="J1879" s="28">
        <v>0</v>
      </c>
      <c r="K1879" s="26">
        <v>0</v>
      </c>
      <c r="L1879" s="27">
        <v>0</v>
      </c>
      <c r="N1879" s="24">
        <f t="shared" ref="N1879" si="6401">D1879*I1879+F1879*I1882-E1879*J1879-G1879*J1882</f>
        <v>-0.50711273438361704</v>
      </c>
      <c r="O1879" s="28">
        <f t="shared" ref="O1879" si="6402">(D1879*J1879+E1879*I1879+F1879*J1882+G1879*I1882)</f>
        <v>0</v>
      </c>
      <c r="P1879" s="26">
        <f t="shared" ref="P1879" si="6403">D1879*K1879+F1879*K1882-E1879*L1879-G1879*L1882</f>
        <v>0</v>
      </c>
      <c r="Q1879" s="27">
        <f t="shared" ref="Q1879" si="6404">(D1879*L1879+E1879*K1879+F1879*L1882+G1879*K1882)</f>
        <v>-6.6519436979486333</v>
      </c>
      <c r="S1879" s="24">
        <v>1</v>
      </c>
      <c r="T1879" s="25">
        <v>0</v>
      </c>
      <c r="U1879" s="26">
        <v>0</v>
      </c>
      <c r="V1879" s="27">
        <f t="shared" ref="V1879" si="6405">-1/($T$8*$B1879)</f>
        <v>-6.6519436979486333</v>
      </c>
      <c r="X1879" s="24">
        <f t="shared" ref="X1879" si="6406">N1879*S1879+P1879*S1882-O1879*T1879-Q1879*T1882</f>
        <v>-0.50711273438361704</v>
      </c>
      <c r="Y1879" s="28">
        <f t="shared" ref="Y1879" si="6407">(N1879*T1879+O1879*S1879+P1879*T1882+Q1879*S1882)</f>
        <v>0</v>
      </c>
      <c r="Z1879" s="26">
        <f t="shared" ref="Z1879" si="6408">N1879*U1879+P1879*U1882-O1879*V1879-Q1879*V1882</f>
        <v>0</v>
      </c>
      <c r="AA1879" s="27">
        <f t="shared" ref="AA1879" si="6409">(N1879*V1879+O1879*U1879+P1879*V1882+Q1879*U1882)</f>
        <v>-3.2786583403160328</v>
      </c>
      <c r="AB1879" s="8"/>
      <c r="AC1879" s="214">
        <f t="shared" ref="AC1879" si="6410">20*LOG((2*$X$8)/(($X$8*X1879+Z1879+$Z$8*X1882+Z1882)^2+($X$8*Y1879+AA1879+$X$8*Y1882+AA1882)^2)^0.5)</f>
        <v>-5.2228965623890282</v>
      </c>
      <c r="AE1879" s="215">
        <f t="shared" ref="AE1879" si="6411">((X1879^2+Y1879^2)/(X1882^2+Y1882^2))^0.5</f>
        <v>2.238243550514631</v>
      </c>
      <c r="AF1879" s="9"/>
      <c r="AG1879" s="29"/>
      <c r="AH1879" s="29"/>
      <c r="AI1879" s="29"/>
      <c r="AJ1879" s="29"/>
    </row>
    <row r="1880" spans="2:36" ht="18.649999999999999" customHeight="1" thickBot="1">
      <c r="D1880" s="30"/>
      <c r="G1880" s="31"/>
      <c r="I1880" s="30"/>
      <c r="K1880" s="239" t="s">
        <v>15</v>
      </c>
      <c r="L1880" s="240"/>
      <c r="N1880" s="30"/>
      <c r="P1880" s="239" t="s">
        <v>17</v>
      </c>
      <c r="Q1880" s="240"/>
      <c r="S1880" s="30"/>
      <c r="V1880" s="31"/>
      <c r="X1880" s="30"/>
      <c r="AA1880" s="31"/>
      <c r="AE1880" s="216"/>
      <c r="AF1880" s="9"/>
      <c r="AG1880" s="29"/>
      <c r="AH1880" s="29"/>
      <c r="AI1880" s="29"/>
      <c r="AJ1880" s="29"/>
    </row>
    <row r="1881" spans="2:36" ht="18.649999999999999" customHeight="1" thickBot="1">
      <c r="D1881" s="235" t="s">
        <v>12</v>
      </c>
      <c r="E1881" s="236"/>
      <c r="F1881" s="237" t="s">
        <v>13</v>
      </c>
      <c r="G1881" s="238"/>
      <c r="I1881" s="235" t="s">
        <v>14</v>
      </c>
      <c r="J1881" s="236"/>
      <c r="K1881" s="241"/>
      <c r="L1881" s="242"/>
      <c r="N1881" s="235" t="s">
        <v>16</v>
      </c>
      <c r="O1881" s="236"/>
      <c r="P1881" s="241"/>
      <c r="Q1881" s="242"/>
      <c r="S1881" s="235" t="s">
        <v>12</v>
      </c>
      <c r="T1881" s="236"/>
      <c r="U1881" s="237" t="s">
        <v>13</v>
      </c>
      <c r="V1881" s="238"/>
      <c r="X1881" s="235" t="s">
        <v>16</v>
      </c>
      <c r="Y1881" s="236"/>
      <c r="Z1881" s="237" t="s">
        <v>17</v>
      </c>
      <c r="AA1881" s="238"/>
      <c r="AB1881" s="4"/>
      <c r="AC1881" s="37" t="s">
        <v>71</v>
      </c>
      <c r="AE1881" s="217" t="s">
        <v>72</v>
      </c>
      <c r="AF1881" s="9"/>
      <c r="AG1881" s="29"/>
      <c r="AH1881" s="29"/>
      <c r="AI1881" s="29"/>
      <c r="AJ1881" s="29"/>
    </row>
    <row r="1882" spans="2:36" ht="18.649999999999999" customHeight="1" thickTop="1" thickBot="1">
      <c r="D1882" s="24">
        <v>0</v>
      </c>
      <c r="E1882" s="28">
        <v>0</v>
      </c>
      <c r="F1882" s="26">
        <v>1</v>
      </c>
      <c r="G1882" s="27">
        <v>0</v>
      </c>
      <c r="I1882" s="24">
        <v>0</v>
      </c>
      <c r="J1882" s="28">
        <f t="shared" ref="J1882" si="6412">IF(0=(1-$J$8*$K$8*$B1879^2),0,-1*(1-$J$8*$K$8*$B1879^2)/($B1879*$K$8))</f>
        <v>-0.22656727158535475</v>
      </c>
      <c r="K1882" s="26">
        <v>1</v>
      </c>
      <c r="L1882" s="27">
        <v>0</v>
      </c>
      <c r="N1882" s="24">
        <f t="shared" ref="N1882" si="6413">D1882*I1879+F1882*I1882-E1882*J1879-G1882*J1882</f>
        <v>0</v>
      </c>
      <c r="O1882" s="28">
        <f t="shared" ref="O1882" si="6414">(D1882*J1879+E1882*I1879+F1882*J1882+G1882*I1882)</f>
        <v>-0.22656727158535475</v>
      </c>
      <c r="P1882" s="26">
        <f t="shared" ref="P1882" si="6415">D1882*K1879+F1882*K1882-E1882*L1879-G1882*L1882</f>
        <v>1</v>
      </c>
      <c r="Q1882" s="27">
        <f t="shared" ref="Q1882" si="6416">(D1882*L1879+E1882*K1879+F1882*L1882+G1882*K1882)</f>
        <v>0</v>
      </c>
      <c r="S1882" s="24">
        <v>0</v>
      </c>
      <c r="T1882" s="28">
        <v>0</v>
      </c>
      <c r="U1882" s="26">
        <v>1</v>
      </c>
      <c r="V1882" s="27">
        <v>0</v>
      </c>
      <c r="X1882" s="24">
        <f t="shared" ref="X1882" si="6417">N1882*S1879+P1882*S1882-O1882*T1879-Q1882*T1882</f>
        <v>0</v>
      </c>
      <c r="Y1882" s="28">
        <f t="shared" ref="Y1882" si="6418">(N1882*T1879+O1882*S1879+P1882*T1882+Q1882*S1882)</f>
        <v>-0.22656727158535475</v>
      </c>
      <c r="Z1882" s="26">
        <f t="shared" ref="Z1882" si="6419">N1882*U1879+P1882*U1882-O1882*V1879-Q1882*V1882</f>
        <v>-0.50711273438361704</v>
      </c>
      <c r="AA1882" s="27">
        <f t="shared" ref="AA1882" si="6420">(N1882*V1879+O1882*U1879+P1882*V1882+Q1882*U1882)</f>
        <v>0</v>
      </c>
      <c r="AB1882" s="8"/>
      <c r="AC1882" s="39">
        <f t="shared" ref="AC1882" si="6421">(180/PI())*ATAN(-1*(($X$8*Y1879+AA1879+$X$8*Y1882+AA1882)/($X$8*X1879+Z1879+$X$8*X1882+Z1882)))</f>
        <v>-73.862374501138845</v>
      </c>
      <c r="AE1882" s="218">
        <f t="shared" ref="AE1882" si="6422">20*LOG(((($X$8*X1879+Z1879-$X$8*Y1882-Z1882)^2+($X$8*Y1879+AA1879-$X$8*Y1882-AA1882)^2)/(($X$8*X1879+Z1879+$X$8*X1882+Z1882)^2+($X$8*Y1879+AA1879+$X$8*Y1882+AA1882)^2))^0.5)</f>
        <v>-1.5276801562214104</v>
      </c>
      <c r="AF1882" s="9"/>
      <c r="AG1882" s="29"/>
      <c r="AH1882" s="29"/>
      <c r="AI1882" s="29"/>
      <c r="AJ1882" s="29"/>
    </row>
    <row r="1883" spans="2:36" ht="18.649999999999999" customHeight="1">
      <c r="AE1883" s="33"/>
    </row>
    <row r="1884" spans="2:36" ht="18.649999999999999" customHeight="1" thickBot="1">
      <c r="E1884" s="21" t="s">
        <v>0</v>
      </c>
      <c r="J1884" s="21" t="s">
        <v>1</v>
      </c>
      <c r="O1884" s="21" t="s">
        <v>2</v>
      </c>
      <c r="T1884" s="21" t="s">
        <v>3</v>
      </c>
      <c r="Y1884" s="21" t="s">
        <v>4</v>
      </c>
    </row>
    <row r="1885" spans="2:36" ht="18.649999999999999" customHeight="1" thickBot="1">
      <c r="B1885" s="20"/>
      <c r="D1885" s="235" t="s">
        <v>6</v>
      </c>
      <c r="E1885" s="236"/>
      <c r="F1885" s="237" t="s">
        <v>7</v>
      </c>
      <c r="G1885" s="238"/>
      <c r="I1885" s="235" t="s">
        <v>8</v>
      </c>
      <c r="J1885" s="236"/>
      <c r="K1885" s="237" t="s">
        <v>9</v>
      </c>
      <c r="L1885" s="238"/>
      <c r="N1885" s="235" t="s">
        <v>10</v>
      </c>
      <c r="O1885" s="236"/>
      <c r="P1885" s="237" t="s">
        <v>11</v>
      </c>
      <c r="Q1885" s="238"/>
      <c r="S1885" s="235" t="s">
        <v>6</v>
      </c>
      <c r="T1885" s="236"/>
      <c r="U1885" s="237" t="s">
        <v>7</v>
      </c>
      <c r="V1885" s="238"/>
      <c r="X1885" s="235" t="s">
        <v>10</v>
      </c>
      <c r="Y1885" s="236"/>
      <c r="Z1885" s="237" t="s">
        <v>11</v>
      </c>
      <c r="AA1885" s="238"/>
      <c r="AB1885" s="4"/>
      <c r="AC1885" s="212" t="s">
        <v>70</v>
      </c>
      <c r="AE1885" s="213" t="s">
        <v>37</v>
      </c>
      <c r="AF1885" s="9"/>
      <c r="AG1885" s="29"/>
      <c r="AH1885" s="29"/>
      <c r="AI1885" s="29"/>
      <c r="AJ1885" s="29"/>
    </row>
    <row r="1886" spans="2:36" ht="18.649999999999999" customHeight="1" thickTop="1" thickBot="1">
      <c r="B1886" s="40">
        <f t="shared" ref="B1886" si="6423">B1879+$E$5</f>
        <v>1.0329999999999855</v>
      </c>
      <c r="D1886" s="24">
        <v>1</v>
      </c>
      <c r="E1886" s="25">
        <v>0</v>
      </c>
      <c r="F1886" s="26">
        <v>0</v>
      </c>
      <c r="G1886" s="27">
        <f t="shared" ref="G1886" si="6424">-1/($E$8*$B1886)</f>
        <v>-6.6487239768944475</v>
      </c>
      <c r="I1886" s="24">
        <v>1</v>
      </c>
      <c r="J1886" s="28">
        <v>0</v>
      </c>
      <c r="K1886" s="26">
        <v>0</v>
      </c>
      <c r="L1886" s="27">
        <v>0</v>
      </c>
      <c r="N1886" s="24">
        <f t="shared" ref="N1886" si="6425">D1886*I1886+F1886*I1889-E1886*J1886-G1886*J1889</f>
        <v>-0.49990436625965806</v>
      </c>
      <c r="O1886" s="28">
        <f t="shared" ref="O1886" si="6426">(D1886*J1886+E1886*I1886+F1886*J1889+G1886*I1889)</f>
        <v>0</v>
      </c>
      <c r="P1886" s="26">
        <f t="shared" ref="P1886" si="6427">D1886*K1886+F1886*K1889-E1886*L1886-G1886*L1889</f>
        <v>0</v>
      </c>
      <c r="Q1886" s="27">
        <f t="shared" ref="Q1886" si="6428">(D1886*L1886+E1886*K1886+F1886*L1889+G1886*K1889)</f>
        <v>-6.6487239768944475</v>
      </c>
      <c r="S1886" s="24">
        <v>1</v>
      </c>
      <c r="T1886" s="25">
        <v>0</v>
      </c>
      <c r="U1886" s="26">
        <v>0</v>
      </c>
      <c r="V1886" s="27">
        <f t="shared" ref="V1886" si="6429">-1/($T$8*$B1886)</f>
        <v>-6.6487239768944475</v>
      </c>
      <c r="X1886" s="24">
        <f t="shared" ref="X1886" si="6430">N1886*S1886+P1886*S1889-O1886*T1886-Q1886*T1889</f>
        <v>-0.49990436625965806</v>
      </c>
      <c r="Y1886" s="28">
        <f t="shared" ref="Y1886" si="6431">(N1886*T1886+O1886*S1886+P1886*T1889+Q1886*S1889)</f>
        <v>0</v>
      </c>
      <c r="Z1886" s="26">
        <f t="shared" ref="Z1886" si="6432">N1886*U1886+P1886*U1889-O1886*V1886-Q1886*V1889</f>
        <v>0</v>
      </c>
      <c r="AA1886" s="27">
        <f t="shared" ref="AA1886" si="6433">(N1886*V1886+O1886*U1886+P1886*V1889+Q1886*U1889)</f>
        <v>-3.3249978307896355</v>
      </c>
      <c r="AB1886" s="8"/>
      <c r="AC1886" s="214">
        <f t="shared" ref="AC1886" si="6434">20*LOG((2*$X$8)/(($X$8*X1886+Z1886+$Z$8*X1889+Z1889)^2+($X$8*Y1886+AA1886+$X$8*Y1889+AA1889)^2)^0.5)</f>
        <v>-5.3168041627797304</v>
      </c>
      <c r="AE1886" s="215">
        <f t="shared" ref="AE1886" si="6435">((X1886^2+Y1886^2)/(X1889^2+Y1889^2))^0.5</f>
        <v>2.2159587110165266</v>
      </c>
      <c r="AF1886" s="9"/>
      <c r="AG1886" s="29"/>
      <c r="AH1886" s="29"/>
      <c r="AI1886" s="29"/>
      <c r="AJ1886" s="29"/>
    </row>
    <row r="1887" spans="2:36" ht="18.649999999999999" customHeight="1" thickBot="1">
      <c r="D1887" s="30"/>
      <c r="G1887" s="31"/>
      <c r="I1887" s="30"/>
      <c r="K1887" s="239" t="s">
        <v>15</v>
      </c>
      <c r="L1887" s="240"/>
      <c r="N1887" s="30"/>
      <c r="P1887" s="239" t="s">
        <v>17</v>
      </c>
      <c r="Q1887" s="240"/>
      <c r="S1887" s="30"/>
      <c r="V1887" s="31"/>
      <c r="X1887" s="30"/>
      <c r="AA1887" s="31"/>
      <c r="AE1887" s="216"/>
      <c r="AF1887" s="9"/>
      <c r="AG1887" s="29"/>
      <c r="AH1887" s="29"/>
      <c r="AI1887" s="29"/>
      <c r="AJ1887" s="29"/>
    </row>
    <row r="1888" spans="2:36" ht="18.649999999999999" customHeight="1" thickBot="1">
      <c r="D1888" s="235" t="s">
        <v>12</v>
      </c>
      <c r="E1888" s="236"/>
      <c r="F1888" s="237" t="s">
        <v>13</v>
      </c>
      <c r="G1888" s="238"/>
      <c r="I1888" s="235" t="s">
        <v>14</v>
      </c>
      <c r="J1888" s="236"/>
      <c r="K1888" s="241"/>
      <c r="L1888" s="242"/>
      <c r="N1888" s="235" t="s">
        <v>16</v>
      </c>
      <c r="O1888" s="236"/>
      <c r="P1888" s="241"/>
      <c r="Q1888" s="242"/>
      <c r="S1888" s="235" t="s">
        <v>12</v>
      </c>
      <c r="T1888" s="236"/>
      <c r="U1888" s="237" t="s">
        <v>13</v>
      </c>
      <c r="V1888" s="238"/>
      <c r="X1888" s="235" t="s">
        <v>16</v>
      </c>
      <c r="Y1888" s="236"/>
      <c r="Z1888" s="237" t="s">
        <v>17</v>
      </c>
      <c r="AA1888" s="238"/>
      <c r="AB1888" s="4"/>
      <c r="AC1888" s="37" t="s">
        <v>71</v>
      </c>
      <c r="AE1888" s="217" t="s">
        <v>72</v>
      </c>
      <c r="AF1888" s="9"/>
      <c r="AG1888" s="29"/>
      <c r="AH1888" s="29"/>
      <c r="AI1888" s="29"/>
      <c r="AJ1888" s="29"/>
    </row>
    <row r="1889" spans="2:36" ht="18.649999999999999" customHeight="1" thickTop="1" thickBot="1">
      <c r="D1889" s="24">
        <v>0</v>
      </c>
      <c r="E1889" s="28">
        <v>0</v>
      </c>
      <c r="F1889" s="26">
        <v>1</v>
      </c>
      <c r="G1889" s="27">
        <v>0</v>
      </c>
      <c r="I1889" s="24">
        <v>0</v>
      </c>
      <c r="J1889" s="28">
        <f t="shared" ref="J1889" si="6436">IF(0=(1-$J$8*$K$8*$B1886^2),0,-1*(1-$J$8*$K$8*$B1886^2)/($B1886*$K$8))</f>
        <v>-0.22559281622640748</v>
      </c>
      <c r="K1889" s="26">
        <v>1</v>
      </c>
      <c r="L1889" s="27">
        <v>0</v>
      </c>
      <c r="N1889" s="24">
        <f t="shared" ref="N1889" si="6437">D1889*I1886+F1889*I1889-E1889*J1886-G1889*J1889</f>
        <v>0</v>
      </c>
      <c r="O1889" s="28">
        <f t="shared" ref="O1889" si="6438">(D1889*J1886+E1889*I1886+F1889*J1889+G1889*I1889)</f>
        <v>-0.22559281622640748</v>
      </c>
      <c r="P1889" s="26">
        <f t="shared" ref="P1889" si="6439">D1889*K1886+F1889*K1889-E1889*L1886-G1889*L1889</f>
        <v>1</v>
      </c>
      <c r="Q1889" s="27">
        <f t="shared" ref="Q1889" si="6440">(D1889*L1886+E1889*K1886+F1889*L1889+G1889*K1889)</f>
        <v>0</v>
      </c>
      <c r="S1889" s="24">
        <v>0</v>
      </c>
      <c r="T1889" s="28">
        <v>0</v>
      </c>
      <c r="U1889" s="26">
        <v>1</v>
      </c>
      <c r="V1889" s="27">
        <v>0</v>
      </c>
      <c r="X1889" s="24">
        <f t="shared" ref="X1889" si="6441">N1889*S1886+P1889*S1889-O1889*T1886-Q1889*T1889</f>
        <v>0</v>
      </c>
      <c r="Y1889" s="28">
        <f t="shared" ref="Y1889" si="6442">(N1889*T1886+O1889*S1886+P1889*T1889+Q1889*S1889)</f>
        <v>-0.22559281622640748</v>
      </c>
      <c r="Z1889" s="26">
        <f t="shared" ref="Z1889" si="6443">N1889*U1886+P1889*U1889-O1889*V1886-Q1889*V1889</f>
        <v>-0.49990436625965806</v>
      </c>
      <c r="AA1889" s="27">
        <f t="shared" ref="AA1889" si="6444">(N1889*V1886+O1889*U1886+P1889*V1889+Q1889*U1889)</f>
        <v>0</v>
      </c>
      <c r="AB1889" s="8"/>
      <c r="AC1889" s="39">
        <f t="shared" ref="AC1889" si="6445">(180/PI())*ATAN(-1*(($X$8*Y1886+AA1886+$X$8*Y1889+AA1889)/($X$8*X1886+Z1886+$X$8*X1889+Z1889)))</f>
        <v>-74.273342408469617</v>
      </c>
      <c r="AE1889" s="218">
        <f t="shared" ref="AE1889" si="6446">20*LOG(((($X$8*X1886+Z1886-$X$8*Y1889-Z1889)^2+($X$8*Y1886+AA1886-$X$8*Y1889-AA1889)^2)/(($X$8*X1886+Z1886+$X$8*X1889+Z1889)^2+($X$8*Y1886+AA1886+$X$8*Y1889+AA1889)^2))^0.5)</f>
        <v>-1.4888902166301434</v>
      </c>
      <c r="AF1889" s="9"/>
      <c r="AG1889" s="29"/>
      <c r="AH1889" s="29"/>
      <c r="AI1889" s="29"/>
      <c r="AJ1889" s="29"/>
    </row>
    <row r="1890" spans="2:36" ht="18.649999999999999" customHeight="1">
      <c r="AE1890" s="33"/>
    </row>
    <row r="1891" spans="2:36" ht="18.649999999999999" customHeight="1" thickBot="1">
      <c r="E1891" s="21" t="s">
        <v>0</v>
      </c>
      <c r="J1891" s="21" t="s">
        <v>1</v>
      </c>
      <c r="O1891" s="21" t="s">
        <v>2</v>
      </c>
      <c r="T1891" s="21" t="s">
        <v>3</v>
      </c>
      <c r="Y1891" s="21" t="s">
        <v>4</v>
      </c>
    </row>
    <row r="1892" spans="2:36" ht="18.649999999999999" customHeight="1" thickBot="1">
      <c r="B1892" s="20"/>
      <c r="D1892" s="235" t="s">
        <v>6</v>
      </c>
      <c r="E1892" s="236"/>
      <c r="F1892" s="237" t="s">
        <v>7</v>
      </c>
      <c r="G1892" s="238"/>
      <c r="I1892" s="235" t="s">
        <v>8</v>
      </c>
      <c r="J1892" s="236"/>
      <c r="K1892" s="237" t="s">
        <v>9</v>
      </c>
      <c r="L1892" s="238"/>
      <c r="N1892" s="235" t="s">
        <v>10</v>
      </c>
      <c r="O1892" s="236"/>
      <c r="P1892" s="237" t="s">
        <v>11</v>
      </c>
      <c r="Q1892" s="238"/>
      <c r="S1892" s="235" t="s">
        <v>6</v>
      </c>
      <c r="T1892" s="236"/>
      <c r="U1892" s="237" t="s">
        <v>7</v>
      </c>
      <c r="V1892" s="238"/>
      <c r="X1892" s="235" t="s">
        <v>10</v>
      </c>
      <c r="Y1892" s="236"/>
      <c r="Z1892" s="237" t="s">
        <v>11</v>
      </c>
      <c r="AA1892" s="238"/>
      <c r="AB1892" s="4"/>
      <c r="AC1892" s="212" t="s">
        <v>70</v>
      </c>
      <c r="AE1892" s="213" t="s">
        <v>37</v>
      </c>
      <c r="AF1892" s="9"/>
      <c r="AG1892" s="29"/>
      <c r="AH1892" s="29"/>
      <c r="AI1892" s="29"/>
      <c r="AJ1892" s="29"/>
    </row>
    <row r="1893" spans="2:36" ht="18.649999999999999" customHeight="1" thickTop="1" thickBot="1">
      <c r="B1893" s="40">
        <f t="shared" ref="B1893" si="6447">B1886+$E$5</f>
        <v>1.0334999999999854</v>
      </c>
      <c r="D1893" s="24">
        <v>1</v>
      </c>
      <c r="E1893" s="25">
        <v>0</v>
      </c>
      <c r="F1893" s="26">
        <v>0</v>
      </c>
      <c r="G1893" s="27">
        <f t="shared" ref="G1893" si="6448">-1/($E$8*$B1893)</f>
        <v>-6.64550737119687</v>
      </c>
      <c r="I1893" s="24">
        <v>1</v>
      </c>
      <c r="J1893" s="28">
        <v>0</v>
      </c>
      <c r="K1893" s="26">
        <v>0</v>
      </c>
      <c r="L1893" s="27">
        <v>0</v>
      </c>
      <c r="N1893" s="24">
        <f t="shared" ref="N1893" si="6449">D1893*I1893+F1893*I1896-E1893*J1893-G1893*J1896</f>
        <v>-0.49270645767750532</v>
      </c>
      <c r="O1893" s="28">
        <f t="shared" ref="O1893" si="6450">(D1893*J1893+E1893*I1893+F1893*J1896+G1893*I1896)</f>
        <v>0</v>
      </c>
      <c r="P1893" s="26">
        <f t="shared" ref="P1893" si="6451">D1893*K1893+F1893*K1896-E1893*L1893-G1893*L1896</f>
        <v>0</v>
      </c>
      <c r="Q1893" s="27">
        <f t="shared" ref="Q1893" si="6452">(D1893*L1893+E1893*K1893+F1893*L1896+G1893*K1896)</f>
        <v>-6.64550737119687</v>
      </c>
      <c r="S1893" s="24">
        <v>1</v>
      </c>
      <c r="T1893" s="25">
        <v>0</v>
      </c>
      <c r="U1893" s="26">
        <v>0</v>
      </c>
      <c r="V1893" s="27">
        <f t="shared" ref="V1893" si="6453">-1/($T$8*$B1893)</f>
        <v>-6.64550737119687</v>
      </c>
      <c r="X1893" s="24">
        <f t="shared" ref="X1893" si="6454">N1893*S1893+P1893*S1896-O1893*T1893-Q1893*T1896</f>
        <v>-0.49270645767750532</v>
      </c>
      <c r="Y1893" s="28">
        <f t="shared" ref="Y1893" si="6455">(N1893*T1893+O1893*S1893+P1893*T1896+Q1893*S1896)</f>
        <v>0</v>
      </c>
      <c r="Z1893" s="26">
        <f t="shared" ref="Z1893" si="6456">N1893*U1893+P1893*U1896-O1893*V1893-Q1893*V1896</f>
        <v>0</v>
      </c>
      <c r="AA1893" s="27">
        <f t="shared" ref="AA1893" si="6457">(N1893*V1893+O1893*U1893+P1893*V1896+Q1893*U1896)</f>
        <v>-3.3712229748647098</v>
      </c>
      <c r="AB1893" s="8"/>
      <c r="AC1893" s="214">
        <f t="shared" ref="AC1893" si="6458">20*LOG((2*$X$8)/(($X$8*X1893+Z1893+$Z$8*X1896+Z1896)^2+($X$8*Y1893+AA1893+$X$8*Y1896+AA1896)^2)^0.5)</f>
        <v>-5.4098971657429749</v>
      </c>
      <c r="AE1893" s="215">
        <f t="shared" ref="AE1893" si="6459">((X1893^2+Y1893^2)/(X1896^2+Y1896^2))^0.5</f>
        <v>2.1935219610603167</v>
      </c>
      <c r="AF1893" s="9"/>
      <c r="AG1893" s="29"/>
      <c r="AH1893" s="29"/>
      <c r="AI1893" s="29"/>
      <c r="AJ1893" s="29"/>
    </row>
    <row r="1894" spans="2:36" ht="18.649999999999999" customHeight="1" thickBot="1">
      <c r="D1894" s="30"/>
      <c r="G1894" s="31"/>
      <c r="I1894" s="30"/>
      <c r="K1894" s="239" t="s">
        <v>15</v>
      </c>
      <c r="L1894" s="240"/>
      <c r="N1894" s="30"/>
      <c r="P1894" s="239" t="s">
        <v>17</v>
      </c>
      <c r="Q1894" s="240"/>
      <c r="S1894" s="30"/>
      <c r="V1894" s="31"/>
      <c r="X1894" s="30"/>
      <c r="AA1894" s="31"/>
      <c r="AE1894" s="216"/>
      <c r="AF1894" s="9"/>
      <c r="AG1894" s="29"/>
      <c r="AH1894" s="29"/>
      <c r="AI1894" s="29"/>
      <c r="AJ1894" s="29"/>
    </row>
    <row r="1895" spans="2:36" ht="18.649999999999999" customHeight="1" thickBot="1">
      <c r="D1895" s="235" t="s">
        <v>12</v>
      </c>
      <c r="E1895" s="236"/>
      <c r="F1895" s="237" t="s">
        <v>13</v>
      </c>
      <c r="G1895" s="238"/>
      <c r="I1895" s="235" t="s">
        <v>14</v>
      </c>
      <c r="J1895" s="236"/>
      <c r="K1895" s="241"/>
      <c r="L1895" s="242"/>
      <c r="N1895" s="235" t="s">
        <v>16</v>
      </c>
      <c r="O1895" s="236"/>
      <c r="P1895" s="241"/>
      <c r="Q1895" s="242"/>
      <c r="S1895" s="235" t="s">
        <v>12</v>
      </c>
      <c r="T1895" s="236"/>
      <c r="U1895" s="237" t="s">
        <v>13</v>
      </c>
      <c r="V1895" s="238"/>
      <c r="X1895" s="235" t="s">
        <v>16</v>
      </c>
      <c r="Y1895" s="236"/>
      <c r="Z1895" s="237" t="s">
        <v>17</v>
      </c>
      <c r="AA1895" s="238"/>
      <c r="AB1895" s="4"/>
      <c r="AC1895" s="37" t="s">
        <v>71</v>
      </c>
      <c r="AE1895" s="217" t="s">
        <v>72</v>
      </c>
      <c r="AF1895" s="9"/>
      <c r="AG1895" s="29"/>
      <c r="AH1895" s="29"/>
      <c r="AI1895" s="29"/>
      <c r="AJ1895" s="29"/>
    </row>
    <row r="1896" spans="2:36" ht="18.649999999999999" customHeight="1" thickTop="1" thickBot="1">
      <c r="D1896" s="24">
        <v>0</v>
      </c>
      <c r="E1896" s="28">
        <v>0</v>
      </c>
      <c r="F1896" s="26">
        <v>1</v>
      </c>
      <c r="G1896" s="27">
        <v>0</v>
      </c>
      <c r="I1896" s="24">
        <v>0</v>
      </c>
      <c r="J1896" s="28">
        <f t="shared" ref="J1896" si="6460">IF(0=(1-$J$8*$K$8*$B1893^2),0,-1*(1-$J$8*$K$8*$B1893^2)/($B1893*$K$8))</f>
        <v>-0.22461888525580939</v>
      </c>
      <c r="K1896" s="26">
        <v>1</v>
      </c>
      <c r="L1896" s="27">
        <v>0</v>
      </c>
      <c r="N1896" s="24">
        <f t="shared" ref="N1896" si="6461">D1896*I1893+F1896*I1896-E1896*J1893-G1896*J1896</f>
        <v>0</v>
      </c>
      <c r="O1896" s="28">
        <f t="shared" ref="O1896" si="6462">(D1896*J1893+E1896*I1893+F1896*J1896+G1896*I1896)</f>
        <v>-0.22461888525580939</v>
      </c>
      <c r="P1896" s="26">
        <f t="shared" ref="P1896" si="6463">D1896*K1893+F1896*K1896-E1896*L1893-G1896*L1896</f>
        <v>1</v>
      </c>
      <c r="Q1896" s="27">
        <f t="shared" ref="Q1896" si="6464">(D1896*L1893+E1896*K1893+F1896*L1896+G1896*K1896)</f>
        <v>0</v>
      </c>
      <c r="S1896" s="24">
        <v>0</v>
      </c>
      <c r="T1896" s="28">
        <v>0</v>
      </c>
      <c r="U1896" s="26">
        <v>1</v>
      </c>
      <c r="V1896" s="27">
        <v>0</v>
      </c>
      <c r="X1896" s="24">
        <f t="shared" ref="X1896" si="6465">N1896*S1893+P1896*S1896-O1896*T1893-Q1896*T1896</f>
        <v>0</v>
      </c>
      <c r="Y1896" s="28">
        <f t="shared" ref="Y1896" si="6466">(N1896*T1893+O1896*S1893+P1896*T1896+Q1896*S1896)</f>
        <v>-0.22461888525580939</v>
      </c>
      <c r="Z1896" s="26">
        <f t="shared" ref="Z1896" si="6467">N1896*U1893+P1896*U1896-O1896*V1893-Q1896*V1896</f>
        <v>-0.49270645767750532</v>
      </c>
      <c r="AA1896" s="27">
        <f t="shared" ref="AA1896" si="6468">(N1896*V1893+O1896*U1893+P1896*V1896+Q1896*U1896)</f>
        <v>0</v>
      </c>
      <c r="AB1896" s="8"/>
      <c r="AC1896" s="39">
        <f t="shared" ref="AC1896" si="6469">(180/PI())*ATAN(-1*(($X$8*Y1893+AA1893+$X$8*Y1896+AA1896)/($X$8*X1893+Z1893+$X$8*X1896+Z1896)))</f>
        <v>-74.674773351216075</v>
      </c>
      <c r="AE1896" s="218">
        <f t="shared" ref="AE1896" si="6470">20*LOG(((($X$8*X1893+Z1893-$X$8*Y1896-Z1896)^2+($X$8*Y1893+AA1893-$X$8*Y1896-AA1896)^2)/(($X$8*X1893+Z1893+$X$8*X1896+Z1896)^2+($X$8*Y1893+AA1893+$X$8*Y1896+AA1896)^2))^0.5)</f>
        <v>-1.4515806465642704</v>
      </c>
      <c r="AF1896" s="9"/>
      <c r="AG1896" s="29"/>
      <c r="AH1896" s="29"/>
      <c r="AI1896" s="29"/>
      <c r="AJ1896" s="29"/>
    </row>
    <row r="1897" spans="2:36" ht="18.649999999999999" customHeight="1">
      <c r="AE1897" s="33"/>
    </row>
    <row r="1898" spans="2:36" ht="18.649999999999999" customHeight="1" thickBot="1">
      <c r="E1898" s="21" t="s">
        <v>0</v>
      </c>
      <c r="J1898" s="21" t="s">
        <v>1</v>
      </c>
      <c r="O1898" s="21" t="s">
        <v>2</v>
      </c>
      <c r="T1898" s="21" t="s">
        <v>3</v>
      </c>
      <c r="Y1898" s="21" t="s">
        <v>4</v>
      </c>
    </row>
    <row r="1899" spans="2:36" ht="18.649999999999999" customHeight="1" thickBot="1">
      <c r="B1899" s="20"/>
      <c r="D1899" s="235" t="s">
        <v>6</v>
      </c>
      <c r="E1899" s="236"/>
      <c r="F1899" s="237" t="s">
        <v>7</v>
      </c>
      <c r="G1899" s="238"/>
      <c r="I1899" s="235" t="s">
        <v>8</v>
      </c>
      <c r="J1899" s="236"/>
      <c r="K1899" s="237" t="s">
        <v>9</v>
      </c>
      <c r="L1899" s="238"/>
      <c r="N1899" s="235" t="s">
        <v>10</v>
      </c>
      <c r="O1899" s="236"/>
      <c r="P1899" s="237" t="s">
        <v>11</v>
      </c>
      <c r="Q1899" s="238"/>
      <c r="S1899" s="235" t="s">
        <v>6</v>
      </c>
      <c r="T1899" s="236"/>
      <c r="U1899" s="237" t="s">
        <v>7</v>
      </c>
      <c r="V1899" s="238"/>
      <c r="X1899" s="235" t="s">
        <v>10</v>
      </c>
      <c r="Y1899" s="236"/>
      <c r="Z1899" s="237" t="s">
        <v>11</v>
      </c>
      <c r="AA1899" s="238"/>
      <c r="AB1899" s="4"/>
      <c r="AC1899" s="212" t="s">
        <v>70</v>
      </c>
      <c r="AE1899" s="213" t="s">
        <v>37</v>
      </c>
      <c r="AF1899" s="9"/>
      <c r="AG1899" s="29"/>
      <c r="AH1899" s="29"/>
      <c r="AI1899" s="29"/>
      <c r="AJ1899" s="29"/>
    </row>
    <row r="1900" spans="2:36" ht="18.649999999999999" customHeight="1" thickTop="1" thickBot="1">
      <c r="B1900" s="40">
        <f t="shared" ref="B1900" si="6471">B1893+$E$5</f>
        <v>1.0339999999999854</v>
      </c>
      <c r="D1900" s="24">
        <v>1</v>
      </c>
      <c r="E1900" s="25">
        <v>0</v>
      </c>
      <c r="F1900" s="26">
        <v>0</v>
      </c>
      <c r="G1900" s="27">
        <f t="shared" ref="G1900" si="6472">-1/($E$8*$B1900)</f>
        <v>-6.6422938763365229</v>
      </c>
      <c r="I1900" s="24">
        <v>1</v>
      </c>
      <c r="J1900" s="28">
        <v>0</v>
      </c>
      <c r="K1900" s="26">
        <v>0</v>
      </c>
      <c r="L1900" s="27">
        <v>0</v>
      </c>
      <c r="N1900" s="24">
        <f t="shared" ref="N1900" si="6473">D1900*I1900+F1900*I1903-E1900*J1900-G1900*J1903</f>
        <v>-0.48551898841082863</v>
      </c>
      <c r="O1900" s="28">
        <f t="shared" ref="O1900" si="6474">(D1900*J1900+E1900*I1900+F1900*J1903+G1900*I1903)</f>
        <v>0</v>
      </c>
      <c r="P1900" s="26">
        <f t="shared" ref="P1900" si="6475">D1900*K1900+F1900*K1903-E1900*L1900-G1900*L1903</f>
        <v>0</v>
      </c>
      <c r="Q1900" s="27">
        <f t="shared" ref="Q1900" si="6476">(D1900*L1900+E1900*K1900+F1900*L1903+G1900*K1903)</f>
        <v>-6.6422938763365229</v>
      </c>
      <c r="S1900" s="24">
        <v>1</v>
      </c>
      <c r="T1900" s="25">
        <v>0</v>
      </c>
      <c r="U1900" s="26">
        <v>0</v>
      </c>
      <c r="V1900" s="27">
        <f t="shared" ref="V1900" si="6477">-1/($T$8*$B1900)</f>
        <v>-6.6422938763365229</v>
      </c>
      <c r="X1900" s="24">
        <f t="shared" ref="X1900" si="6478">N1900*S1900+P1900*S1903-O1900*T1900-Q1900*T1903</f>
        <v>-0.48551898841082863</v>
      </c>
      <c r="Y1900" s="28">
        <f t="shared" ref="Y1900" si="6479">(N1900*T1900+O1900*S1900+P1900*T1903+Q1900*S1903)</f>
        <v>0</v>
      </c>
      <c r="Z1900" s="26">
        <f t="shared" ref="Z1900" si="6480">N1900*U1900+P1900*U1903-O1900*V1900-Q1900*V1903</f>
        <v>0</v>
      </c>
      <c r="AA1900" s="27">
        <f t="shared" ref="AA1900" si="6481">(N1900*V1900+O1900*U1900+P1900*V1903+Q1900*U1903)</f>
        <v>-3.4173340727701724</v>
      </c>
      <c r="AB1900" s="8"/>
      <c r="AC1900" s="214">
        <f t="shared" ref="AC1900" si="6482">20*LOG((2*$X$8)/(($X$8*X1900+Z1900+$Z$8*X1903+Z1903)^2+($X$8*Y1900+AA1900+$X$8*Y1903+AA1903)^2)^0.5)</f>
        <v>-5.5021755186170127</v>
      </c>
      <c r="AE1900" s="215">
        <f t="shared" ref="AE1900" si="6483">((X1900^2+Y1900^2)/(X1903^2+Y1903^2))^0.5</f>
        <v>2.170931390797187</v>
      </c>
      <c r="AF1900" s="9"/>
      <c r="AG1900" s="29"/>
      <c r="AH1900" s="29"/>
      <c r="AI1900" s="29"/>
      <c r="AJ1900" s="29"/>
    </row>
    <row r="1901" spans="2:36" ht="18.649999999999999" customHeight="1" thickBot="1">
      <c r="D1901" s="30"/>
      <c r="G1901" s="31"/>
      <c r="I1901" s="30"/>
      <c r="K1901" s="239" t="s">
        <v>15</v>
      </c>
      <c r="L1901" s="240"/>
      <c r="N1901" s="30"/>
      <c r="P1901" s="239" t="s">
        <v>17</v>
      </c>
      <c r="Q1901" s="240"/>
      <c r="S1901" s="30"/>
      <c r="V1901" s="31"/>
      <c r="X1901" s="30"/>
      <c r="AA1901" s="31"/>
      <c r="AE1901" s="216"/>
      <c r="AF1901" s="9"/>
      <c r="AG1901" s="29"/>
      <c r="AH1901" s="29"/>
      <c r="AI1901" s="29"/>
      <c r="AJ1901" s="29"/>
    </row>
    <row r="1902" spans="2:36" ht="18.649999999999999" customHeight="1" thickBot="1">
      <c r="D1902" s="235" t="s">
        <v>12</v>
      </c>
      <c r="E1902" s="236"/>
      <c r="F1902" s="237" t="s">
        <v>13</v>
      </c>
      <c r="G1902" s="238"/>
      <c r="I1902" s="235" t="s">
        <v>14</v>
      </c>
      <c r="J1902" s="236"/>
      <c r="K1902" s="241"/>
      <c r="L1902" s="242"/>
      <c r="N1902" s="235" t="s">
        <v>16</v>
      </c>
      <c r="O1902" s="236"/>
      <c r="P1902" s="241"/>
      <c r="Q1902" s="242"/>
      <c r="S1902" s="235" t="s">
        <v>12</v>
      </c>
      <c r="T1902" s="236"/>
      <c r="U1902" s="237" t="s">
        <v>13</v>
      </c>
      <c r="V1902" s="238"/>
      <c r="X1902" s="235" t="s">
        <v>16</v>
      </c>
      <c r="Y1902" s="236"/>
      <c r="Z1902" s="237" t="s">
        <v>17</v>
      </c>
      <c r="AA1902" s="238"/>
      <c r="AB1902" s="4"/>
      <c r="AC1902" s="37" t="s">
        <v>71</v>
      </c>
      <c r="AE1902" s="217" t="s">
        <v>72</v>
      </c>
      <c r="AF1902" s="9"/>
      <c r="AG1902" s="29"/>
      <c r="AH1902" s="29"/>
      <c r="AI1902" s="29"/>
      <c r="AJ1902" s="29"/>
    </row>
    <row r="1903" spans="2:36" ht="18.649999999999999" customHeight="1" thickTop="1" thickBot="1">
      <c r="D1903" s="24">
        <v>0</v>
      </c>
      <c r="E1903" s="28">
        <v>0</v>
      </c>
      <c r="F1903" s="26">
        <v>1</v>
      </c>
      <c r="G1903" s="27">
        <v>0</v>
      </c>
      <c r="I1903" s="24">
        <v>0</v>
      </c>
      <c r="J1903" s="28">
        <f t="shared" ref="J1903" si="6484">IF(0=(1-$J$8*$K$8*$B1900^2),0,-1*(1-$J$8*$K$8*$B1900^2)/($B1900*$K$8))</f>
        <v>-0.22364547791284248</v>
      </c>
      <c r="K1903" s="26">
        <v>1</v>
      </c>
      <c r="L1903" s="27">
        <v>0</v>
      </c>
      <c r="N1903" s="24">
        <f t="shared" ref="N1903" si="6485">D1903*I1900+F1903*I1903-E1903*J1900-G1903*J1903</f>
        <v>0</v>
      </c>
      <c r="O1903" s="28">
        <f t="shared" ref="O1903" si="6486">(D1903*J1900+E1903*I1900+F1903*J1903+G1903*I1903)</f>
        <v>-0.22364547791284248</v>
      </c>
      <c r="P1903" s="26">
        <f t="shared" ref="P1903" si="6487">D1903*K1900+F1903*K1903-E1903*L1900-G1903*L1903</f>
        <v>1</v>
      </c>
      <c r="Q1903" s="27">
        <f t="shared" ref="Q1903" si="6488">(D1903*L1900+E1903*K1900+F1903*L1903+G1903*K1903)</f>
        <v>0</v>
      </c>
      <c r="S1903" s="24">
        <v>0</v>
      </c>
      <c r="T1903" s="28">
        <v>0</v>
      </c>
      <c r="U1903" s="26">
        <v>1</v>
      </c>
      <c r="V1903" s="27">
        <v>0</v>
      </c>
      <c r="X1903" s="24">
        <f t="shared" ref="X1903" si="6489">N1903*S1900+P1903*S1903-O1903*T1900-Q1903*T1903</f>
        <v>0</v>
      </c>
      <c r="Y1903" s="28">
        <f t="shared" ref="Y1903" si="6490">(N1903*T1900+O1903*S1900+P1903*T1903+Q1903*S1903)</f>
        <v>-0.22364547791284248</v>
      </c>
      <c r="Z1903" s="26">
        <f t="shared" ref="Z1903" si="6491">N1903*U1900+P1903*U1903-O1903*V1900-Q1903*V1903</f>
        <v>-0.48551898841082863</v>
      </c>
      <c r="AA1903" s="27">
        <f t="shared" ref="AA1903" si="6492">(N1903*V1900+O1903*U1900+P1903*V1903+Q1903*U1903)</f>
        <v>0</v>
      </c>
      <c r="AB1903" s="8"/>
      <c r="AC1903" s="39">
        <f t="shared" ref="AC1903" si="6493">(180/PI())*ATAN(-1*(($X$8*Y1900+AA1900+$X$8*Y1903+AA1903)/($X$8*X1900+Z1900+$X$8*X1903+Z1903)))</f>
        <v>-75.066965335372757</v>
      </c>
      <c r="AE1903" s="218">
        <f t="shared" ref="AE1903" si="6494">20*LOG(((($X$8*X1900+Z1900-$X$8*Y1903-Z1903)^2+($X$8*Y1900+AA1900-$X$8*Y1903-AA1903)^2)/(($X$8*X1900+Z1900+$X$8*X1903+Z1903)^2+($X$8*Y1900+AA1900+$X$8*Y1903+AA1903)^2))^0.5)</f>
        <v>-1.4156790845398346</v>
      </c>
      <c r="AF1903" s="9"/>
      <c r="AG1903" s="29"/>
      <c r="AH1903" s="29"/>
      <c r="AI1903" s="29"/>
      <c r="AJ1903" s="29"/>
    </row>
    <row r="1904" spans="2:36" ht="18.649999999999999" customHeight="1">
      <c r="AE1904" s="33"/>
    </row>
    <row r="1905" spans="2:36" ht="18.649999999999999" customHeight="1" thickBot="1">
      <c r="E1905" s="21" t="s">
        <v>0</v>
      </c>
      <c r="J1905" s="21" t="s">
        <v>1</v>
      </c>
      <c r="O1905" s="21" t="s">
        <v>2</v>
      </c>
      <c r="T1905" s="21" t="s">
        <v>3</v>
      </c>
      <c r="Y1905" s="21" t="s">
        <v>4</v>
      </c>
    </row>
    <row r="1906" spans="2:36" ht="18.649999999999999" customHeight="1" thickBot="1">
      <c r="B1906" s="20"/>
      <c r="D1906" s="235" t="s">
        <v>6</v>
      </c>
      <c r="E1906" s="236"/>
      <c r="F1906" s="237" t="s">
        <v>7</v>
      </c>
      <c r="G1906" s="238"/>
      <c r="I1906" s="235" t="s">
        <v>8</v>
      </c>
      <c r="J1906" s="236"/>
      <c r="K1906" s="237" t="s">
        <v>9</v>
      </c>
      <c r="L1906" s="238"/>
      <c r="N1906" s="235" t="s">
        <v>10</v>
      </c>
      <c r="O1906" s="236"/>
      <c r="P1906" s="237" t="s">
        <v>11</v>
      </c>
      <c r="Q1906" s="238"/>
      <c r="S1906" s="235" t="s">
        <v>6</v>
      </c>
      <c r="T1906" s="236"/>
      <c r="U1906" s="237" t="s">
        <v>7</v>
      </c>
      <c r="V1906" s="238"/>
      <c r="X1906" s="235" t="s">
        <v>10</v>
      </c>
      <c r="Y1906" s="236"/>
      <c r="Z1906" s="237" t="s">
        <v>11</v>
      </c>
      <c r="AA1906" s="238"/>
      <c r="AB1906" s="4"/>
      <c r="AC1906" s="212" t="s">
        <v>70</v>
      </c>
      <c r="AE1906" s="213" t="s">
        <v>37</v>
      </c>
      <c r="AF1906" s="9"/>
      <c r="AG1906" s="29"/>
      <c r="AH1906" s="29"/>
      <c r="AI1906" s="29"/>
      <c r="AJ1906" s="29"/>
    </row>
    <row r="1907" spans="2:36" ht="18.649999999999999" customHeight="1" thickTop="1" thickBot="1">
      <c r="B1907" s="40">
        <f t="shared" ref="B1907" si="6495">B1900+$E$5</f>
        <v>1.0344999999999853</v>
      </c>
      <c r="D1907" s="24">
        <v>1</v>
      </c>
      <c r="E1907" s="25">
        <v>0</v>
      </c>
      <c r="F1907" s="26">
        <v>0</v>
      </c>
      <c r="G1907" s="27">
        <f t="shared" ref="G1907" si="6496">-1/($E$8*$B1907)</f>
        <v>-6.6390834878027691</v>
      </c>
      <c r="I1907" s="24">
        <v>1</v>
      </c>
      <c r="J1907" s="28">
        <v>0</v>
      </c>
      <c r="K1907" s="26">
        <v>0</v>
      </c>
      <c r="L1907" s="27">
        <v>0</v>
      </c>
      <c r="N1907" s="24">
        <f t="shared" ref="N1907" si="6497">D1907*I1907+F1907*I1910-E1907*J1907-G1907*J1910</f>
        <v>-0.47834193828216676</v>
      </c>
      <c r="O1907" s="28">
        <f t="shared" ref="O1907" si="6498">(D1907*J1907+E1907*I1907+F1907*J1910+G1907*I1910)</f>
        <v>0</v>
      </c>
      <c r="P1907" s="26">
        <f t="shared" ref="P1907" si="6499">D1907*K1907+F1907*K1910-E1907*L1907-G1907*L1910</f>
        <v>0</v>
      </c>
      <c r="Q1907" s="27">
        <f t="shared" ref="Q1907" si="6500">(D1907*L1907+E1907*K1907+F1907*L1910+G1907*K1910)</f>
        <v>-6.6390834878027691</v>
      </c>
      <c r="S1907" s="24">
        <v>1</v>
      </c>
      <c r="T1907" s="25">
        <v>0</v>
      </c>
      <c r="U1907" s="26">
        <v>0</v>
      </c>
      <c r="V1907" s="27">
        <f t="shared" ref="V1907" si="6501">-1/($T$8*$B1907)</f>
        <v>-6.6390834878027691</v>
      </c>
      <c r="X1907" s="24">
        <f t="shared" ref="X1907" si="6502">N1907*S1907+P1907*S1910-O1907*T1907-Q1907*T1910</f>
        <v>-0.47834193828216676</v>
      </c>
      <c r="Y1907" s="28">
        <f t="shared" ref="Y1907" si="6503">(N1907*T1907+O1907*S1907+P1907*T1910+Q1907*S1910)</f>
        <v>0</v>
      </c>
      <c r="Z1907" s="26">
        <f t="shared" ref="Z1907" si="6504">N1907*U1907+P1907*U1910-O1907*V1907-Q1907*V1910</f>
        <v>0</v>
      </c>
      <c r="AA1907" s="27">
        <f t="shared" ref="AA1907" si="6505">(N1907*V1907+O1907*U1907+P1907*V1910+Q1907*U1910)</f>
        <v>-3.4633314238300645</v>
      </c>
      <c r="AB1907" s="8"/>
      <c r="AC1907" s="214">
        <f t="shared" ref="AC1907" si="6506">20*LOG((2*$X$8)/(($X$8*X1907+Z1907+$Z$8*X1910+Z1910)^2+($X$8*Y1907+AA1907+$X$8*Y1910+AA1910)^2)^0.5)</f>
        <v>-5.5936400597621159</v>
      </c>
      <c r="AE1907" s="215">
        <f t="shared" ref="AE1907" si="6507">((X1907^2+Y1907^2)/(X1910^2+Y1910^2))^0.5</f>
        <v>2.1481850590418401</v>
      </c>
      <c r="AF1907" s="9"/>
      <c r="AG1907" s="29"/>
      <c r="AH1907" s="29"/>
      <c r="AI1907" s="29"/>
      <c r="AJ1907" s="29"/>
    </row>
    <row r="1908" spans="2:36" ht="18.649999999999999" customHeight="1" thickBot="1">
      <c r="D1908" s="30"/>
      <c r="G1908" s="31"/>
      <c r="I1908" s="30"/>
      <c r="K1908" s="239" t="s">
        <v>15</v>
      </c>
      <c r="L1908" s="240"/>
      <c r="N1908" s="30"/>
      <c r="P1908" s="239" t="s">
        <v>17</v>
      </c>
      <c r="Q1908" s="240"/>
      <c r="S1908" s="30"/>
      <c r="V1908" s="31"/>
      <c r="X1908" s="30"/>
      <c r="AA1908" s="31"/>
      <c r="AE1908" s="216"/>
      <c r="AF1908" s="9"/>
      <c r="AG1908" s="29"/>
      <c r="AH1908" s="29"/>
      <c r="AI1908" s="29"/>
      <c r="AJ1908" s="29"/>
    </row>
    <row r="1909" spans="2:36" ht="18.649999999999999" customHeight="1" thickBot="1">
      <c r="D1909" s="235" t="s">
        <v>12</v>
      </c>
      <c r="E1909" s="236"/>
      <c r="F1909" s="237" t="s">
        <v>13</v>
      </c>
      <c r="G1909" s="238"/>
      <c r="I1909" s="235" t="s">
        <v>14</v>
      </c>
      <c r="J1909" s="236"/>
      <c r="K1909" s="241"/>
      <c r="L1909" s="242"/>
      <c r="N1909" s="235" t="s">
        <v>16</v>
      </c>
      <c r="O1909" s="236"/>
      <c r="P1909" s="241"/>
      <c r="Q1909" s="242"/>
      <c r="S1909" s="235" t="s">
        <v>12</v>
      </c>
      <c r="T1909" s="236"/>
      <c r="U1909" s="237" t="s">
        <v>13</v>
      </c>
      <c r="V1909" s="238"/>
      <c r="X1909" s="235" t="s">
        <v>16</v>
      </c>
      <c r="Y1909" s="236"/>
      <c r="Z1909" s="237" t="s">
        <v>17</v>
      </c>
      <c r="AA1909" s="238"/>
      <c r="AB1909" s="4"/>
      <c r="AC1909" s="37" t="s">
        <v>71</v>
      </c>
      <c r="AE1909" s="217" t="s">
        <v>72</v>
      </c>
      <c r="AF1909" s="9"/>
      <c r="AG1909" s="29"/>
      <c r="AH1909" s="29"/>
      <c r="AI1909" s="29"/>
      <c r="AJ1909" s="29"/>
    </row>
    <row r="1910" spans="2:36" ht="18.649999999999999" customHeight="1" thickTop="1" thickBot="1">
      <c r="D1910" s="24">
        <v>0</v>
      </c>
      <c r="E1910" s="28">
        <v>0</v>
      </c>
      <c r="F1910" s="26">
        <v>1</v>
      </c>
      <c r="G1910" s="27">
        <v>0</v>
      </c>
      <c r="I1910" s="24">
        <v>0</v>
      </c>
      <c r="J1910" s="28">
        <f t="shared" ref="J1910" si="6508">IF(0=(1-$J$8*$K$8*$B1907^2),0,-1*(1-$J$8*$K$8*$B1907^2)/($B1907*$K$8))</f>
        <v>-0.22267259343825932</v>
      </c>
      <c r="K1910" s="26">
        <v>1</v>
      </c>
      <c r="L1910" s="27">
        <v>0</v>
      </c>
      <c r="N1910" s="24">
        <f t="shared" ref="N1910" si="6509">D1910*I1907+F1910*I1910-E1910*J1907-G1910*J1910</f>
        <v>0</v>
      </c>
      <c r="O1910" s="28">
        <f t="shared" ref="O1910" si="6510">(D1910*J1907+E1910*I1907+F1910*J1910+G1910*I1910)</f>
        <v>-0.22267259343825932</v>
      </c>
      <c r="P1910" s="26">
        <f t="shared" ref="P1910" si="6511">D1910*K1907+F1910*K1910-E1910*L1907-G1910*L1910</f>
        <v>1</v>
      </c>
      <c r="Q1910" s="27">
        <f t="shared" ref="Q1910" si="6512">(D1910*L1907+E1910*K1907+F1910*L1910+G1910*K1910)</f>
        <v>0</v>
      </c>
      <c r="S1910" s="24">
        <v>0</v>
      </c>
      <c r="T1910" s="28">
        <v>0</v>
      </c>
      <c r="U1910" s="26">
        <v>1</v>
      </c>
      <c r="V1910" s="27">
        <v>0</v>
      </c>
      <c r="X1910" s="24">
        <f t="shared" ref="X1910" si="6513">N1910*S1907+P1910*S1910-O1910*T1907-Q1910*T1910</f>
        <v>0</v>
      </c>
      <c r="Y1910" s="28">
        <f t="shared" ref="Y1910" si="6514">(N1910*T1907+O1910*S1907+P1910*T1910+Q1910*S1910)</f>
        <v>-0.22267259343825932</v>
      </c>
      <c r="Z1910" s="26">
        <f t="shared" ref="Z1910" si="6515">N1910*U1907+P1910*U1910-O1910*V1907-Q1910*V1910</f>
        <v>-0.47834193828216676</v>
      </c>
      <c r="AA1910" s="27">
        <f t="shared" ref="AA1910" si="6516">(N1910*V1907+O1910*U1907+P1910*V1910+Q1910*U1910)</f>
        <v>0</v>
      </c>
      <c r="AB1910" s="8"/>
      <c r="AC1910" s="39">
        <f t="shared" ref="AC1910" si="6517">(180/PI())*ATAN(-1*(($X$8*Y1907+AA1907+$X$8*Y1910+AA1910)/($X$8*X1907+Z1907+$X$8*X1910+Z1910)))</f>
        <v>-75.450205896754724</v>
      </c>
      <c r="AE1910" s="218">
        <f t="shared" ref="AE1910" si="6518">20*LOG(((($X$8*X1907+Z1907-$X$8*Y1910-Z1910)^2+($X$8*Y1907+AA1907-$X$8*Y1910-AA1910)^2)/(($X$8*X1907+Z1907+$X$8*X1910+Z1910)^2+($X$8*Y1907+AA1907+$X$8*Y1910+AA1910)^2))^0.5)</f>
        <v>-1.3811173927823988</v>
      </c>
      <c r="AF1910" s="9"/>
      <c r="AG1910" s="29"/>
      <c r="AH1910" s="29"/>
      <c r="AI1910" s="29"/>
      <c r="AJ1910" s="29"/>
    </row>
    <row r="1911" spans="2:36" ht="18.649999999999999" customHeight="1">
      <c r="AE1911" s="33"/>
    </row>
    <row r="1912" spans="2:36" ht="18.649999999999999" customHeight="1" thickBot="1">
      <c r="E1912" s="21" t="s">
        <v>0</v>
      </c>
      <c r="J1912" s="21" t="s">
        <v>1</v>
      </c>
      <c r="O1912" s="21" t="s">
        <v>2</v>
      </c>
      <c r="T1912" s="21" t="s">
        <v>3</v>
      </c>
      <c r="Y1912" s="21" t="s">
        <v>4</v>
      </c>
    </row>
    <row r="1913" spans="2:36" ht="18.649999999999999" customHeight="1" thickBot="1">
      <c r="B1913" s="20"/>
      <c r="D1913" s="235" t="s">
        <v>6</v>
      </c>
      <c r="E1913" s="236"/>
      <c r="F1913" s="237" t="s">
        <v>7</v>
      </c>
      <c r="G1913" s="238"/>
      <c r="I1913" s="235" t="s">
        <v>8</v>
      </c>
      <c r="J1913" s="236"/>
      <c r="K1913" s="237" t="s">
        <v>9</v>
      </c>
      <c r="L1913" s="238"/>
      <c r="N1913" s="235" t="s">
        <v>10</v>
      </c>
      <c r="O1913" s="236"/>
      <c r="P1913" s="237" t="s">
        <v>11</v>
      </c>
      <c r="Q1913" s="238"/>
      <c r="S1913" s="235" t="s">
        <v>6</v>
      </c>
      <c r="T1913" s="236"/>
      <c r="U1913" s="237" t="s">
        <v>7</v>
      </c>
      <c r="V1913" s="238"/>
      <c r="X1913" s="235" t="s">
        <v>10</v>
      </c>
      <c r="Y1913" s="236"/>
      <c r="Z1913" s="237" t="s">
        <v>11</v>
      </c>
      <c r="AA1913" s="238"/>
      <c r="AB1913" s="4"/>
      <c r="AC1913" s="212" t="s">
        <v>70</v>
      </c>
      <c r="AE1913" s="213" t="s">
        <v>37</v>
      </c>
      <c r="AF1913" s="9"/>
      <c r="AG1913" s="29"/>
      <c r="AH1913" s="29"/>
      <c r="AI1913" s="29"/>
      <c r="AJ1913" s="29"/>
    </row>
    <row r="1914" spans="2:36" ht="18.649999999999999" customHeight="1" thickTop="1" thickBot="1">
      <c r="B1914" s="40">
        <f t="shared" ref="B1914" si="6519">B1907+$E$5</f>
        <v>1.0349999999999853</v>
      </c>
      <c r="D1914" s="24">
        <v>1</v>
      </c>
      <c r="E1914" s="25">
        <v>0</v>
      </c>
      <c r="F1914" s="26">
        <v>0</v>
      </c>
      <c r="G1914" s="27">
        <f t="shared" ref="G1914" si="6520">-1/($E$8*$B1914)</f>
        <v>-6.6358762010936863</v>
      </c>
      <c r="I1914" s="24">
        <v>1</v>
      </c>
      <c r="J1914" s="28">
        <v>0</v>
      </c>
      <c r="K1914" s="26">
        <v>0</v>
      </c>
      <c r="L1914" s="27">
        <v>0</v>
      </c>
      <c r="N1914" s="24">
        <f t="shared" ref="N1914" si="6521">D1914*I1914+F1914*I1917-E1914*J1914-G1914*J1917</f>
        <v>-0.47117528716278323</v>
      </c>
      <c r="O1914" s="28">
        <f t="shared" ref="O1914" si="6522">(D1914*J1914+E1914*I1914+F1914*J1917+G1914*I1917)</f>
        <v>0</v>
      </c>
      <c r="P1914" s="26">
        <f t="shared" ref="P1914" si="6523">D1914*K1914+F1914*K1917-E1914*L1914-G1914*L1917</f>
        <v>0</v>
      </c>
      <c r="Q1914" s="27">
        <f t="shared" ref="Q1914" si="6524">(D1914*L1914+E1914*K1914+F1914*L1917+G1914*K1917)</f>
        <v>-6.6358762010936863</v>
      </c>
      <c r="S1914" s="24">
        <v>1</v>
      </c>
      <c r="T1914" s="25">
        <v>0</v>
      </c>
      <c r="U1914" s="26">
        <v>0</v>
      </c>
      <c r="V1914" s="27">
        <f t="shared" ref="V1914" si="6525">-1/($T$8*$B1914)</f>
        <v>-6.6358762010936863</v>
      </c>
      <c r="X1914" s="24">
        <f t="shared" ref="X1914" si="6526">N1914*S1914+P1914*S1917-O1914*T1914-Q1914*T1917</f>
        <v>-0.47117528716278323</v>
      </c>
      <c r="Y1914" s="28">
        <f t="shared" ref="Y1914" si="6527">(N1914*T1914+O1914*S1914+P1914*T1917+Q1914*S1917)</f>
        <v>0</v>
      </c>
      <c r="Z1914" s="26">
        <f t="shared" ref="Z1914" si="6528">N1914*U1914+P1914*U1917-O1914*V1914-Q1914*V1917</f>
        <v>0</v>
      </c>
      <c r="AA1914" s="27">
        <f t="shared" ref="AA1914" si="6529">(N1914*V1914+O1914*U1914+P1914*V1917+Q1914*U1917)</f>
        <v>-3.5092153264666894</v>
      </c>
      <c r="AB1914" s="8"/>
      <c r="AC1914" s="214">
        <f t="shared" ref="AC1914" si="6530">20*LOG((2*$X$8)/(($X$8*X1914+Z1914+$Z$8*X1917+Z1917)^2+($X$8*Y1914+AA1914+$X$8*Y1917+AA1917)^2)^0.5)</f>
        <v>-5.6842924364292369</v>
      </c>
      <c r="AE1914" s="215">
        <f t="shared" ref="AE1914" si="6531">((X1914^2+Y1914^2)/(X1917^2+Y1917^2))^0.5</f>
        <v>2.1252809926252092</v>
      </c>
      <c r="AF1914" s="9"/>
      <c r="AG1914" s="29"/>
      <c r="AH1914" s="29"/>
      <c r="AI1914" s="29"/>
      <c r="AJ1914" s="29"/>
    </row>
    <row r="1915" spans="2:36" ht="18.649999999999999" customHeight="1" thickBot="1">
      <c r="D1915" s="30"/>
      <c r="G1915" s="31"/>
      <c r="I1915" s="30"/>
      <c r="K1915" s="239" t="s">
        <v>15</v>
      </c>
      <c r="L1915" s="240"/>
      <c r="N1915" s="30"/>
      <c r="P1915" s="239" t="s">
        <v>17</v>
      </c>
      <c r="Q1915" s="240"/>
      <c r="S1915" s="30"/>
      <c r="V1915" s="31"/>
      <c r="X1915" s="30"/>
      <c r="AA1915" s="31"/>
      <c r="AE1915" s="216"/>
      <c r="AF1915" s="9"/>
      <c r="AG1915" s="29"/>
      <c r="AH1915" s="29"/>
      <c r="AI1915" s="29"/>
      <c r="AJ1915" s="29"/>
    </row>
    <row r="1916" spans="2:36" ht="18.649999999999999" customHeight="1" thickBot="1">
      <c r="D1916" s="235" t="s">
        <v>12</v>
      </c>
      <c r="E1916" s="236"/>
      <c r="F1916" s="237" t="s">
        <v>13</v>
      </c>
      <c r="G1916" s="238"/>
      <c r="I1916" s="235" t="s">
        <v>14</v>
      </c>
      <c r="J1916" s="236"/>
      <c r="K1916" s="241"/>
      <c r="L1916" s="242"/>
      <c r="N1916" s="235" t="s">
        <v>16</v>
      </c>
      <c r="O1916" s="236"/>
      <c r="P1916" s="241"/>
      <c r="Q1916" s="242"/>
      <c r="S1916" s="235" t="s">
        <v>12</v>
      </c>
      <c r="T1916" s="236"/>
      <c r="U1916" s="237" t="s">
        <v>13</v>
      </c>
      <c r="V1916" s="238"/>
      <c r="X1916" s="235" t="s">
        <v>16</v>
      </c>
      <c r="Y1916" s="236"/>
      <c r="Z1916" s="237" t="s">
        <v>17</v>
      </c>
      <c r="AA1916" s="238"/>
      <c r="AB1916" s="4"/>
      <c r="AC1916" s="37" t="s">
        <v>71</v>
      </c>
      <c r="AE1916" s="217" t="s">
        <v>72</v>
      </c>
      <c r="AF1916" s="9"/>
      <c r="AG1916" s="29"/>
      <c r="AH1916" s="29"/>
      <c r="AI1916" s="29"/>
      <c r="AJ1916" s="29"/>
    </row>
    <row r="1917" spans="2:36" ht="18.649999999999999" customHeight="1" thickTop="1" thickBot="1">
      <c r="D1917" s="24">
        <v>0</v>
      </c>
      <c r="E1917" s="28">
        <v>0</v>
      </c>
      <c r="F1917" s="26">
        <v>1</v>
      </c>
      <c r="G1917" s="27">
        <v>0</v>
      </c>
      <c r="I1917" s="24">
        <v>0</v>
      </c>
      <c r="J1917" s="28">
        <f t="shared" ref="J1917" si="6532">IF(0=(1-$J$8*$K$8*$B1914^2),0,-1*(1-$J$8*$K$8*$B1914^2)/($B1914*$K$8))</f>
        <v>-0.22170023107427964</v>
      </c>
      <c r="K1917" s="26">
        <v>1</v>
      </c>
      <c r="L1917" s="27">
        <v>0</v>
      </c>
      <c r="N1917" s="24">
        <f t="shared" ref="N1917" si="6533">D1917*I1914+F1917*I1917-E1917*J1914-G1917*J1917</f>
        <v>0</v>
      </c>
      <c r="O1917" s="28">
        <f t="shared" ref="O1917" si="6534">(D1917*J1914+E1917*I1914+F1917*J1917+G1917*I1917)</f>
        <v>-0.22170023107427964</v>
      </c>
      <c r="P1917" s="26">
        <f t="shared" ref="P1917" si="6535">D1917*K1914+F1917*K1917-E1917*L1914-G1917*L1917</f>
        <v>1</v>
      </c>
      <c r="Q1917" s="27">
        <f t="shared" ref="Q1917" si="6536">(D1917*L1914+E1917*K1914+F1917*L1917+G1917*K1917)</f>
        <v>0</v>
      </c>
      <c r="S1917" s="24">
        <v>0</v>
      </c>
      <c r="T1917" s="28">
        <v>0</v>
      </c>
      <c r="U1917" s="26">
        <v>1</v>
      </c>
      <c r="V1917" s="27">
        <v>0</v>
      </c>
      <c r="X1917" s="24">
        <f t="shared" ref="X1917" si="6537">N1917*S1914+P1917*S1917-O1917*T1914-Q1917*T1917</f>
        <v>0</v>
      </c>
      <c r="Y1917" s="28">
        <f t="shared" ref="Y1917" si="6538">(N1917*T1914+O1917*S1914+P1917*T1917+Q1917*S1917)</f>
        <v>-0.22170023107427964</v>
      </c>
      <c r="Z1917" s="26">
        <f t="shared" ref="Z1917" si="6539">N1917*U1914+P1917*U1917-O1917*V1914-Q1917*V1917</f>
        <v>-0.47117528716278323</v>
      </c>
      <c r="AA1917" s="27">
        <f t="shared" ref="AA1917" si="6540">(N1917*V1914+O1917*U1914+P1917*V1917+Q1917*U1917)</f>
        <v>0</v>
      </c>
      <c r="AB1917" s="8"/>
      <c r="AC1917" s="39">
        <f t="shared" ref="AC1917" si="6541">(180/PI())*ATAN(-1*(($X$8*Y1914+AA1914+$X$8*Y1917+AA1917)/($X$8*X1914+Z1914+$X$8*X1917+Z1917)))</f>
        <v>-75.82477243710278</v>
      </c>
      <c r="AE1917" s="218">
        <f t="shared" ref="AE1917" si="6542">20*LOG(((($X$8*X1914+Z1914-$X$8*Y1917-Z1917)^2+($X$8*Y1914+AA1914-$X$8*Y1917-AA1917)^2)/(($X$8*X1914+Z1914+$X$8*X1917+Z1917)^2+($X$8*Y1914+AA1914+$X$8*Y1917+AA1917)^2))^0.5)</f>
        <v>-1.3478313748820114</v>
      </c>
      <c r="AF1917" s="9"/>
      <c r="AG1917" s="29"/>
      <c r="AH1917" s="29"/>
      <c r="AI1917" s="29"/>
      <c r="AJ1917" s="29"/>
    </row>
    <row r="1918" spans="2:36" ht="18.649999999999999" customHeight="1">
      <c r="AE1918" s="33"/>
    </row>
    <row r="1919" spans="2:36" ht="18.649999999999999" customHeight="1" thickBot="1">
      <c r="E1919" s="21" t="s">
        <v>0</v>
      </c>
      <c r="J1919" s="21" t="s">
        <v>1</v>
      </c>
      <c r="O1919" s="21" t="s">
        <v>2</v>
      </c>
      <c r="T1919" s="21" t="s">
        <v>3</v>
      </c>
      <c r="Y1919" s="21" t="s">
        <v>4</v>
      </c>
    </row>
    <row r="1920" spans="2:36" ht="18.649999999999999" customHeight="1" thickBot="1">
      <c r="B1920" s="20"/>
      <c r="D1920" s="235" t="s">
        <v>6</v>
      </c>
      <c r="E1920" s="236"/>
      <c r="F1920" s="237" t="s">
        <v>7</v>
      </c>
      <c r="G1920" s="238"/>
      <c r="I1920" s="235" t="s">
        <v>8</v>
      </c>
      <c r="J1920" s="236"/>
      <c r="K1920" s="237" t="s">
        <v>9</v>
      </c>
      <c r="L1920" s="238"/>
      <c r="N1920" s="235" t="s">
        <v>10</v>
      </c>
      <c r="O1920" s="236"/>
      <c r="P1920" s="237" t="s">
        <v>11</v>
      </c>
      <c r="Q1920" s="238"/>
      <c r="S1920" s="235" t="s">
        <v>6</v>
      </c>
      <c r="T1920" s="236"/>
      <c r="U1920" s="237" t="s">
        <v>7</v>
      </c>
      <c r="V1920" s="238"/>
      <c r="X1920" s="235" t="s">
        <v>10</v>
      </c>
      <c r="Y1920" s="236"/>
      <c r="Z1920" s="237" t="s">
        <v>11</v>
      </c>
      <c r="AA1920" s="238"/>
      <c r="AB1920" s="4"/>
      <c r="AC1920" s="212" t="s">
        <v>70</v>
      </c>
      <c r="AE1920" s="213" t="s">
        <v>37</v>
      </c>
      <c r="AF1920" s="9"/>
      <c r="AG1920" s="29"/>
      <c r="AH1920" s="29"/>
      <c r="AI1920" s="29"/>
      <c r="AJ1920" s="29"/>
    </row>
    <row r="1921" spans="2:36" ht="18.649999999999999" customHeight="1" thickTop="1" thickBot="1">
      <c r="B1921" s="40">
        <f t="shared" ref="B1921" si="6543">B1914+$E$5</f>
        <v>1.0354999999999852</v>
      </c>
      <c r="D1921" s="24">
        <v>1</v>
      </c>
      <c r="E1921" s="25">
        <v>0</v>
      </c>
      <c r="F1921" s="26">
        <v>0</v>
      </c>
      <c r="G1921" s="27">
        <f t="shared" ref="G1921" si="6544">-1/($E$8*$B1921)</f>
        <v>-6.6326720117160471</v>
      </c>
      <c r="I1921" s="24">
        <v>1</v>
      </c>
      <c r="J1921" s="28">
        <v>0</v>
      </c>
      <c r="K1921" s="26">
        <v>0</v>
      </c>
      <c r="L1921" s="27">
        <v>0</v>
      </c>
      <c r="N1921" s="24">
        <f t="shared" ref="N1921" si="6545">D1921*I1921+F1921*I1924-E1921*J1921-G1921*J1924</f>
        <v>-0.46401901497252629</v>
      </c>
      <c r="O1921" s="28">
        <f t="shared" ref="O1921" si="6546">(D1921*J1921+E1921*I1921+F1921*J1924+G1921*I1924)</f>
        <v>0</v>
      </c>
      <c r="P1921" s="26">
        <f t="shared" ref="P1921" si="6547">D1921*K1921+F1921*K1924-E1921*L1921-G1921*L1924</f>
        <v>0</v>
      </c>
      <c r="Q1921" s="27">
        <f t="shared" ref="Q1921" si="6548">(D1921*L1921+E1921*K1921+F1921*L1924+G1921*K1924)</f>
        <v>-6.6326720117160471</v>
      </c>
      <c r="S1921" s="24">
        <v>1</v>
      </c>
      <c r="T1921" s="25">
        <v>0</v>
      </c>
      <c r="U1921" s="26">
        <v>0</v>
      </c>
      <c r="V1921" s="27">
        <f t="shared" ref="V1921" si="6549">-1/($T$8*$B1921)</f>
        <v>-6.6326720117160471</v>
      </c>
      <c r="X1921" s="24">
        <f t="shared" ref="X1921" si="6550">N1921*S1921+P1921*S1924-O1921*T1921-Q1921*T1924</f>
        <v>-0.46401901497252629</v>
      </c>
      <c r="Y1921" s="28">
        <f t="shared" ref="Y1921" si="6551">(N1921*T1921+O1921*S1921+P1921*T1924+Q1921*S1924)</f>
        <v>0</v>
      </c>
      <c r="Z1921" s="26">
        <f t="shared" ref="Z1921" si="6552">N1921*U1921+P1921*U1924-O1921*V1921-Q1921*V1924</f>
        <v>0</v>
      </c>
      <c r="AA1921" s="27">
        <f t="shared" ref="AA1921" si="6553">(N1921*V1921+O1921*U1921+P1921*V1924+Q1921*U1924)</f>
        <v>-3.5549860782037226</v>
      </c>
      <c r="AB1921" s="8"/>
      <c r="AC1921" s="214">
        <f t="shared" ref="AC1921" si="6554">20*LOG((2*$X$8)/(($X$8*X1921+Z1921+$Z$8*X1924+Z1924)^2+($X$8*Y1921+AA1921+$X$8*Y1924+AA1924)^2)^0.5)</f>
        <v>-5.7741350289594751</v>
      </c>
      <c r="AE1921" s="215">
        <f t="shared" ref="AE1921" si="6555">((X1921^2+Y1921^2)/(X1924^2+Y1924^2))^0.5</f>
        <v>2.102217185731075</v>
      </c>
      <c r="AF1921" s="9"/>
      <c r="AG1921" s="29"/>
      <c r="AH1921" s="29"/>
      <c r="AI1921" s="29"/>
      <c r="AJ1921" s="29"/>
    </row>
    <row r="1922" spans="2:36" ht="18.649999999999999" customHeight="1" thickBot="1">
      <c r="D1922" s="30"/>
      <c r="G1922" s="31"/>
      <c r="I1922" s="30"/>
      <c r="K1922" s="239" t="s">
        <v>15</v>
      </c>
      <c r="L1922" s="240"/>
      <c r="N1922" s="30"/>
      <c r="P1922" s="239" t="s">
        <v>17</v>
      </c>
      <c r="Q1922" s="240"/>
      <c r="S1922" s="30"/>
      <c r="V1922" s="31"/>
      <c r="X1922" s="30"/>
      <c r="AA1922" s="31"/>
      <c r="AE1922" s="216"/>
      <c r="AF1922" s="9"/>
      <c r="AG1922" s="29"/>
      <c r="AH1922" s="29"/>
      <c r="AI1922" s="29"/>
      <c r="AJ1922" s="29"/>
    </row>
    <row r="1923" spans="2:36" ht="18.649999999999999" customHeight="1" thickBot="1">
      <c r="D1923" s="235" t="s">
        <v>12</v>
      </c>
      <c r="E1923" s="236"/>
      <c r="F1923" s="237" t="s">
        <v>13</v>
      </c>
      <c r="G1923" s="238"/>
      <c r="I1923" s="235" t="s">
        <v>14</v>
      </c>
      <c r="J1923" s="236"/>
      <c r="K1923" s="241"/>
      <c r="L1923" s="242"/>
      <c r="N1923" s="235" t="s">
        <v>16</v>
      </c>
      <c r="O1923" s="236"/>
      <c r="P1923" s="241"/>
      <c r="Q1923" s="242"/>
      <c r="S1923" s="235" t="s">
        <v>12</v>
      </c>
      <c r="T1923" s="236"/>
      <c r="U1923" s="237" t="s">
        <v>13</v>
      </c>
      <c r="V1923" s="238"/>
      <c r="X1923" s="235" t="s">
        <v>16</v>
      </c>
      <c r="Y1923" s="236"/>
      <c r="Z1923" s="237" t="s">
        <v>17</v>
      </c>
      <c r="AA1923" s="238"/>
      <c r="AB1923" s="4"/>
      <c r="AC1923" s="37" t="s">
        <v>71</v>
      </c>
      <c r="AE1923" s="217" t="s">
        <v>72</v>
      </c>
      <c r="AF1923" s="9"/>
      <c r="AG1923" s="29"/>
      <c r="AH1923" s="29"/>
      <c r="AI1923" s="29"/>
      <c r="AJ1923" s="29"/>
    </row>
    <row r="1924" spans="2:36" ht="18.649999999999999" customHeight="1" thickTop="1" thickBot="1">
      <c r="D1924" s="24">
        <v>0</v>
      </c>
      <c r="E1924" s="28">
        <v>0</v>
      </c>
      <c r="F1924" s="26">
        <v>1</v>
      </c>
      <c r="G1924" s="27">
        <v>0</v>
      </c>
      <c r="I1924" s="24">
        <v>0</v>
      </c>
      <c r="J1924" s="28">
        <f t="shared" ref="J1924" si="6556">IF(0=(1-$J$8*$K$8*$B1921^2),0,-1*(1-$J$8*$K$8*$B1921^2)/($B1921*$K$8))</f>
        <v>-0.22072839006458664</v>
      </c>
      <c r="K1924" s="26">
        <v>1</v>
      </c>
      <c r="L1924" s="27">
        <v>0</v>
      </c>
      <c r="N1924" s="24">
        <f t="shared" ref="N1924" si="6557">D1924*I1921+F1924*I1924-E1924*J1921-G1924*J1924</f>
        <v>0</v>
      </c>
      <c r="O1924" s="28">
        <f t="shared" ref="O1924" si="6558">(D1924*J1921+E1924*I1921+F1924*J1924+G1924*I1924)</f>
        <v>-0.22072839006458664</v>
      </c>
      <c r="P1924" s="26">
        <f t="shared" ref="P1924" si="6559">D1924*K1921+F1924*K1924-E1924*L1921-G1924*L1924</f>
        <v>1</v>
      </c>
      <c r="Q1924" s="27">
        <f t="shared" ref="Q1924" si="6560">(D1924*L1921+E1924*K1921+F1924*L1924+G1924*K1924)</f>
        <v>0</v>
      </c>
      <c r="S1924" s="24">
        <v>0</v>
      </c>
      <c r="T1924" s="28">
        <v>0</v>
      </c>
      <c r="U1924" s="26">
        <v>1</v>
      </c>
      <c r="V1924" s="27">
        <v>0</v>
      </c>
      <c r="X1924" s="24">
        <f t="shared" ref="X1924" si="6561">N1924*S1921+P1924*S1924-O1924*T1921-Q1924*T1924</f>
        <v>0</v>
      </c>
      <c r="Y1924" s="28">
        <f t="shared" ref="Y1924" si="6562">(N1924*T1921+O1924*S1921+P1924*T1924+Q1924*S1924)</f>
        <v>-0.22072839006458664</v>
      </c>
      <c r="Z1924" s="26">
        <f t="shared" ref="Z1924" si="6563">N1924*U1921+P1924*U1924-O1924*V1921-Q1924*V1924</f>
        <v>-0.46401901497252629</v>
      </c>
      <c r="AA1924" s="27">
        <f t="shared" ref="AA1924" si="6564">(N1924*V1921+O1924*U1921+P1924*V1924+Q1924*U1924)</f>
        <v>0</v>
      </c>
      <c r="AB1924" s="8"/>
      <c r="AC1924" s="39">
        <f t="shared" ref="AC1924" si="6565">(180/PI())*ATAN(-1*(($X$8*Y1921+AA1921+$X$8*Y1924+AA1924)/($X$8*X1921+Z1921+$X$8*X1924+Z1924)))</f>
        <v>-76.190932557780911</v>
      </c>
      <c r="AE1924" s="218">
        <f t="shared" ref="AE1924" si="6566">20*LOG(((($X$8*X1921+Z1921-$X$8*Y1924-Z1924)^2+($X$8*Y1921+AA1921-$X$8*Y1924-AA1924)^2)/(($X$8*X1921+Z1921+$X$8*X1924+Z1924)^2+($X$8*Y1921+AA1921+$X$8*Y1924+AA1924)^2))^0.5)</f>
        <v>-1.3157605144794005</v>
      </c>
      <c r="AF1924" s="9"/>
      <c r="AG1924" s="29"/>
      <c r="AH1924" s="29"/>
      <c r="AI1924" s="29"/>
      <c r="AJ1924" s="29"/>
    </row>
    <row r="1925" spans="2:36" ht="18.649999999999999" customHeight="1">
      <c r="AE1925" s="33"/>
    </row>
    <row r="1926" spans="2:36" ht="18.649999999999999" customHeight="1" thickBot="1">
      <c r="E1926" s="21" t="s">
        <v>0</v>
      </c>
      <c r="J1926" s="21" t="s">
        <v>1</v>
      </c>
      <c r="O1926" s="21" t="s">
        <v>2</v>
      </c>
      <c r="T1926" s="21" t="s">
        <v>3</v>
      </c>
      <c r="Y1926" s="21" t="s">
        <v>4</v>
      </c>
    </row>
    <row r="1927" spans="2:36" ht="18.649999999999999" customHeight="1" thickBot="1">
      <c r="B1927" s="20"/>
      <c r="D1927" s="235" t="s">
        <v>6</v>
      </c>
      <c r="E1927" s="236"/>
      <c r="F1927" s="237" t="s">
        <v>7</v>
      </c>
      <c r="G1927" s="238"/>
      <c r="I1927" s="235" t="s">
        <v>8</v>
      </c>
      <c r="J1927" s="236"/>
      <c r="K1927" s="237" t="s">
        <v>9</v>
      </c>
      <c r="L1927" s="238"/>
      <c r="N1927" s="235" t="s">
        <v>10</v>
      </c>
      <c r="O1927" s="236"/>
      <c r="P1927" s="237" t="s">
        <v>11</v>
      </c>
      <c r="Q1927" s="238"/>
      <c r="S1927" s="235" t="s">
        <v>6</v>
      </c>
      <c r="T1927" s="236"/>
      <c r="U1927" s="237" t="s">
        <v>7</v>
      </c>
      <c r="V1927" s="238"/>
      <c r="X1927" s="235" t="s">
        <v>10</v>
      </c>
      <c r="Y1927" s="236"/>
      <c r="Z1927" s="237" t="s">
        <v>11</v>
      </c>
      <c r="AA1927" s="238"/>
      <c r="AB1927" s="4"/>
      <c r="AC1927" s="212" t="s">
        <v>70</v>
      </c>
      <c r="AE1927" s="213" t="s">
        <v>37</v>
      </c>
      <c r="AF1927" s="9"/>
      <c r="AG1927" s="29"/>
      <c r="AH1927" s="29"/>
      <c r="AI1927" s="29"/>
      <c r="AJ1927" s="29"/>
    </row>
    <row r="1928" spans="2:36" ht="18.649999999999999" customHeight="1" thickTop="1" thickBot="1">
      <c r="B1928" s="40">
        <f t="shared" ref="B1928" si="6567">B1921+$E$5</f>
        <v>1.0359999999999852</v>
      </c>
      <c r="D1928" s="24">
        <v>1</v>
      </c>
      <c r="E1928" s="25">
        <v>0</v>
      </c>
      <c r="F1928" s="26">
        <v>0</v>
      </c>
      <c r="G1928" s="27">
        <f t="shared" ref="G1928" si="6568">-1/($E$8*$B1928)</f>
        <v>-6.6294709151852951</v>
      </c>
      <c r="I1928" s="24">
        <v>1</v>
      </c>
      <c r="J1928" s="28">
        <v>0</v>
      </c>
      <c r="K1928" s="26">
        <v>0</v>
      </c>
      <c r="L1928" s="27">
        <v>0</v>
      </c>
      <c r="N1928" s="24">
        <f t="shared" ref="N1928" si="6569">D1928*I1928+F1928*I1931-E1928*J1928-G1928*J1931</f>
        <v>-0.4568731016796892</v>
      </c>
      <c r="O1928" s="28">
        <f t="shared" ref="O1928" si="6570">(D1928*J1928+E1928*I1928+F1928*J1931+G1928*I1931)</f>
        <v>0</v>
      </c>
      <c r="P1928" s="26">
        <f t="shared" ref="P1928" si="6571">D1928*K1928+F1928*K1931-E1928*L1928-G1928*L1931</f>
        <v>0</v>
      </c>
      <c r="Q1928" s="27">
        <f t="shared" ref="Q1928" si="6572">(D1928*L1928+E1928*K1928+F1928*L1931+G1928*K1931)</f>
        <v>-6.6294709151852951</v>
      </c>
      <c r="S1928" s="24">
        <v>1</v>
      </c>
      <c r="T1928" s="25">
        <v>0</v>
      </c>
      <c r="U1928" s="26">
        <v>0</v>
      </c>
      <c r="V1928" s="27">
        <f t="shared" ref="V1928" si="6573">-1/($T$8*$B1928)</f>
        <v>-6.6294709151852951</v>
      </c>
      <c r="X1928" s="24">
        <f t="shared" ref="X1928" si="6574">N1928*S1928+P1928*S1931-O1928*T1928-Q1928*T1931</f>
        <v>-0.4568731016796892</v>
      </c>
      <c r="Y1928" s="28">
        <f t="shared" ref="Y1928" si="6575">(N1928*T1928+O1928*S1928+P1928*T1931+Q1928*S1931)</f>
        <v>0</v>
      </c>
      <c r="Z1928" s="26">
        <f t="shared" ref="Z1928" si="6576">N1928*U1928+P1928*U1931-O1928*V1928-Q1928*V1931</f>
        <v>0</v>
      </c>
      <c r="AA1928" s="27">
        <f t="shared" ref="AA1928" si="6577">(N1928*V1928+O1928*U1928+P1928*V1931+Q1928*U1931)</f>
        <v>-3.6006439756693016</v>
      </c>
      <c r="AB1928" s="8"/>
      <c r="AC1928" s="214">
        <f t="shared" ref="AC1928" si="6578">20*LOG((2*$X$8)/(($X$8*X1928+Z1928+$Z$8*X1931+Z1931)^2+($X$8*Y1928+AA1928+$X$8*Y1931+AA1931)^2)^0.5)</f>
        <v>-5.8631708808665834</v>
      </c>
      <c r="AE1928" s="215">
        <f t="shared" ref="AE1928" si="6579">((X1928^2+Y1928^2)/(X1931^2+Y1931^2))^0.5</f>
        <v>2.0789915992161112</v>
      </c>
      <c r="AF1928" s="9"/>
      <c r="AG1928" s="29"/>
      <c r="AH1928" s="29"/>
      <c r="AI1928" s="29"/>
      <c r="AJ1928" s="29"/>
    </row>
    <row r="1929" spans="2:36" ht="18.649999999999999" customHeight="1" thickBot="1">
      <c r="D1929" s="30"/>
      <c r="G1929" s="31"/>
      <c r="I1929" s="30"/>
      <c r="K1929" s="239" t="s">
        <v>15</v>
      </c>
      <c r="L1929" s="240"/>
      <c r="N1929" s="30"/>
      <c r="P1929" s="239" t="s">
        <v>17</v>
      </c>
      <c r="Q1929" s="240"/>
      <c r="S1929" s="30"/>
      <c r="V1929" s="31"/>
      <c r="X1929" s="30"/>
      <c r="AA1929" s="31"/>
      <c r="AE1929" s="216"/>
      <c r="AF1929" s="9"/>
      <c r="AG1929" s="29"/>
      <c r="AH1929" s="29"/>
      <c r="AI1929" s="29"/>
      <c r="AJ1929" s="29"/>
    </row>
    <row r="1930" spans="2:36" ht="18.649999999999999" customHeight="1" thickBot="1">
      <c r="D1930" s="235" t="s">
        <v>12</v>
      </c>
      <c r="E1930" s="236"/>
      <c r="F1930" s="237" t="s">
        <v>13</v>
      </c>
      <c r="G1930" s="238"/>
      <c r="I1930" s="235" t="s">
        <v>14</v>
      </c>
      <c r="J1930" s="236"/>
      <c r="K1930" s="241"/>
      <c r="L1930" s="242"/>
      <c r="N1930" s="235" t="s">
        <v>16</v>
      </c>
      <c r="O1930" s="236"/>
      <c r="P1930" s="241"/>
      <c r="Q1930" s="242"/>
      <c r="S1930" s="235" t="s">
        <v>12</v>
      </c>
      <c r="T1930" s="236"/>
      <c r="U1930" s="237" t="s">
        <v>13</v>
      </c>
      <c r="V1930" s="238"/>
      <c r="X1930" s="235" t="s">
        <v>16</v>
      </c>
      <c r="Y1930" s="236"/>
      <c r="Z1930" s="237" t="s">
        <v>17</v>
      </c>
      <c r="AA1930" s="238"/>
      <c r="AB1930" s="4"/>
      <c r="AC1930" s="37" t="s">
        <v>71</v>
      </c>
      <c r="AE1930" s="217" t="s">
        <v>72</v>
      </c>
      <c r="AF1930" s="9"/>
      <c r="AG1930" s="29"/>
      <c r="AH1930" s="29"/>
      <c r="AI1930" s="29"/>
      <c r="AJ1930" s="29"/>
    </row>
    <row r="1931" spans="2:36" ht="18.649999999999999" customHeight="1" thickTop="1" thickBot="1">
      <c r="D1931" s="24">
        <v>0</v>
      </c>
      <c r="E1931" s="28">
        <v>0</v>
      </c>
      <c r="F1931" s="26">
        <v>1</v>
      </c>
      <c r="G1931" s="27">
        <v>0</v>
      </c>
      <c r="I1931" s="24">
        <v>0</v>
      </c>
      <c r="J1931" s="28">
        <f t="shared" ref="J1931" si="6580">IF(0=(1-$J$8*$K$8*$B1928^2),0,-1*(1-$J$8*$K$8*$B1928^2)/($B1928*$K$8))</f>
        <v>-0.21975706965432387</v>
      </c>
      <c r="K1931" s="26">
        <v>1</v>
      </c>
      <c r="L1931" s="27">
        <v>0</v>
      </c>
      <c r="N1931" s="24">
        <f t="shared" ref="N1931" si="6581">D1931*I1928+F1931*I1931-E1931*J1928-G1931*J1931</f>
        <v>0</v>
      </c>
      <c r="O1931" s="28">
        <f t="shared" ref="O1931" si="6582">(D1931*J1928+E1931*I1928+F1931*J1931+G1931*I1931)</f>
        <v>-0.21975706965432387</v>
      </c>
      <c r="P1931" s="26">
        <f t="shared" ref="P1931" si="6583">D1931*K1928+F1931*K1931-E1931*L1928-G1931*L1931</f>
        <v>1</v>
      </c>
      <c r="Q1931" s="27">
        <f t="shared" ref="Q1931" si="6584">(D1931*L1928+E1931*K1928+F1931*L1931+G1931*K1931)</f>
        <v>0</v>
      </c>
      <c r="S1931" s="24">
        <v>0</v>
      </c>
      <c r="T1931" s="28">
        <v>0</v>
      </c>
      <c r="U1931" s="26">
        <v>1</v>
      </c>
      <c r="V1931" s="27">
        <v>0</v>
      </c>
      <c r="X1931" s="24">
        <f t="shared" ref="X1931" si="6585">N1931*S1928+P1931*S1931-O1931*T1928-Q1931*T1931</f>
        <v>0</v>
      </c>
      <c r="Y1931" s="28">
        <f t="shared" ref="Y1931" si="6586">(N1931*T1928+O1931*S1928+P1931*T1931+Q1931*S1931)</f>
        <v>-0.21975706965432387</v>
      </c>
      <c r="Z1931" s="26">
        <f t="shared" ref="Z1931" si="6587">N1931*U1928+P1931*U1931-O1931*V1928-Q1931*V1931</f>
        <v>-0.4568731016796892</v>
      </c>
      <c r="AA1931" s="27">
        <f t="shared" ref="AA1931" si="6588">(N1931*V1928+O1931*U1928+P1931*V1931+Q1931*U1931)</f>
        <v>0</v>
      </c>
      <c r="AB1931" s="8"/>
      <c r="AC1931" s="39">
        <f t="shared" ref="AC1931" si="6589">(180/PI())*ATAN(-1*(($X$8*Y1928+AA1928+$X$8*Y1931+AA1931)/($X$8*X1928+Z1928+$X$8*X1931+Z1931)))</f>
        <v>-76.548944389697112</v>
      </c>
      <c r="AE1931" s="218">
        <f t="shared" ref="AE1931" si="6590">20*LOG(((($X$8*X1928+Z1928-$X$8*Y1931-Z1931)^2+($X$8*Y1928+AA1928-$X$8*Y1931-AA1931)^2)/(($X$8*X1928+Z1928+$X$8*X1931+Z1931)^2+($X$8*Y1928+AA1928+$X$8*Y1931+AA1931)^2))^0.5)</f>
        <v>-1.2848477332692256</v>
      </c>
      <c r="AF1931" s="9"/>
      <c r="AG1931" s="29"/>
      <c r="AH1931" s="29"/>
      <c r="AI1931" s="29"/>
      <c r="AJ1931" s="29"/>
    </row>
    <row r="1932" spans="2:36" ht="18.649999999999999" customHeight="1">
      <c r="AE1932" s="33"/>
    </row>
    <row r="1933" spans="2:36" ht="18.649999999999999" customHeight="1" thickBot="1">
      <c r="E1933" s="21" t="s">
        <v>0</v>
      </c>
      <c r="J1933" s="21" t="s">
        <v>1</v>
      </c>
      <c r="O1933" s="21" t="s">
        <v>2</v>
      </c>
      <c r="T1933" s="21" t="s">
        <v>3</v>
      </c>
      <c r="Y1933" s="21" t="s">
        <v>4</v>
      </c>
    </row>
    <row r="1934" spans="2:36" ht="18.649999999999999" customHeight="1" thickBot="1">
      <c r="B1934" s="20"/>
      <c r="D1934" s="235" t="s">
        <v>6</v>
      </c>
      <c r="E1934" s="236"/>
      <c r="F1934" s="237" t="s">
        <v>7</v>
      </c>
      <c r="G1934" s="238"/>
      <c r="I1934" s="235" t="s">
        <v>8</v>
      </c>
      <c r="J1934" s="236"/>
      <c r="K1934" s="237" t="s">
        <v>9</v>
      </c>
      <c r="L1934" s="238"/>
      <c r="N1934" s="235" t="s">
        <v>10</v>
      </c>
      <c r="O1934" s="236"/>
      <c r="P1934" s="237" t="s">
        <v>11</v>
      </c>
      <c r="Q1934" s="238"/>
      <c r="S1934" s="235" t="s">
        <v>6</v>
      </c>
      <c r="T1934" s="236"/>
      <c r="U1934" s="237" t="s">
        <v>7</v>
      </c>
      <c r="V1934" s="238"/>
      <c r="X1934" s="235" t="s">
        <v>10</v>
      </c>
      <c r="Y1934" s="236"/>
      <c r="Z1934" s="237" t="s">
        <v>11</v>
      </c>
      <c r="AA1934" s="238"/>
      <c r="AB1934" s="4"/>
      <c r="AC1934" s="212" t="s">
        <v>70</v>
      </c>
      <c r="AE1934" s="213" t="s">
        <v>37</v>
      </c>
      <c r="AF1934" s="9"/>
      <c r="AG1934" s="29"/>
      <c r="AH1934" s="29"/>
      <c r="AI1934" s="29"/>
      <c r="AJ1934" s="29"/>
    </row>
    <row r="1935" spans="2:36" ht="18.649999999999999" customHeight="1" thickTop="1" thickBot="1">
      <c r="B1935" s="40">
        <f t="shared" ref="B1935" si="6591">B1928+$E$5</f>
        <v>1.0364999999999851</v>
      </c>
      <c r="D1935" s="24">
        <v>1</v>
      </c>
      <c r="E1935" s="25">
        <v>0</v>
      </c>
      <c r="F1935" s="26">
        <v>0</v>
      </c>
      <c r="G1935" s="27">
        <f t="shared" ref="G1935" si="6592">-1/($E$8*$B1935)</f>
        <v>-6.6262729070255348</v>
      </c>
      <c r="I1935" s="24">
        <v>1</v>
      </c>
      <c r="J1935" s="28">
        <v>0</v>
      </c>
      <c r="K1935" s="26">
        <v>0</v>
      </c>
      <c r="L1935" s="27">
        <v>0</v>
      </c>
      <c r="N1935" s="24">
        <f t="shared" ref="N1935" si="6593">D1935*I1935+F1935*I1938-E1935*J1935-G1935*J1938</f>
        <v>-0.44973752730087102</v>
      </c>
      <c r="O1935" s="28">
        <f t="shared" ref="O1935" si="6594">(D1935*J1935+E1935*I1935+F1935*J1938+G1935*I1938)</f>
        <v>0</v>
      </c>
      <c r="P1935" s="26">
        <f t="shared" ref="P1935" si="6595">D1935*K1935+F1935*K1938-E1935*L1935-G1935*L1938</f>
        <v>0</v>
      </c>
      <c r="Q1935" s="27">
        <f t="shared" ref="Q1935" si="6596">(D1935*L1935+E1935*K1935+F1935*L1938+G1935*K1938)</f>
        <v>-6.6262729070255348</v>
      </c>
      <c r="S1935" s="24">
        <v>1</v>
      </c>
      <c r="T1935" s="25">
        <v>0</v>
      </c>
      <c r="U1935" s="26">
        <v>0</v>
      </c>
      <c r="V1935" s="27">
        <f t="shared" ref="V1935" si="6597">-1/($T$8*$B1935)</f>
        <v>-6.6262729070255348</v>
      </c>
      <c r="X1935" s="24">
        <f t="shared" ref="X1935" si="6598">N1935*S1935+P1935*S1938-O1935*T1935-Q1935*T1938</f>
        <v>-0.44973752730087102</v>
      </c>
      <c r="Y1935" s="28">
        <f t="shared" ref="Y1935" si="6599">(N1935*T1935+O1935*S1935+P1935*T1938+Q1935*S1938)</f>
        <v>0</v>
      </c>
      <c r="Z1935" s="26">
        <f t="shared" ref="Z1935" si="6600">N1935*U1935+P1935*U1938-O1935*V1935-Q1935*V1938</f>
        <v>0</v>
      </c>
      <c r="AA1935" s="27">
        <f t="shared" ref="AA1935" si="6601">(N1935*V1935+O1935*U1935+P1935*V1938+Q1935*U1938)</f>
        <v>-3.6461893145991162</v>
      </c>
      <c r="AB1935" s="8"/>
      <c r="AC1935" s="214">
        <f t="shared" ref="AC1935" si="6602">20*LOG((2*$X$8)/(($X$8*X1935+Z1935+$Z$8*X1938+Z1938)^2+($X$8*Y1935+AA1935+$X$8*Y1938+AA1938)^2)^0.5)</f>
        <v>-5.9514036343815828</v>
      </c>
      <c r="AE1935" s="215">
        <f t="shared" ref="AE1935" si="6603">((X1935^2+Y1935^2)/(X1938^2+Y1938^2))^0.5</f>
        <v>2.0556021599128731</v>
      </c>
      <c r="AF1935" s="9"/>
      <c r="AG1935" s="29"/>
      <c r="AH1935" s="29"/>
      <c r="AI1935" s="29"/>
      <c r="AJ1935" s="29"/>
    </row>
    <row r="1936" spans="2:36" ht="18.649999999999999" customHeight="1" thickBot="1">
      <c r="D1936" s="30"/>
      <c r="G1936" s="31"/>
      <c r="I1936" s="30"/>
      <c r="K1936" s="239" t="s">
        <v>15</v>
      </c>
      <c r="L1936" s="240"/>
      <c r="N1936" s="30"/>
      <c r="P1936" s="239" t="s">
        <v>17</v>
      </c>
      <c r="Q1936" s="240"/>
      <c r="S1936" s="30"/>
      <c r="V1936" s="31"/>
      <c r="X1936" s="30"/>
      <c r="AA1936" s="31"/>
      <c r="AE1936" s="216"/>
      <c r="AF1936" s="9"/>
      <c r="AG1936" s="29"/>
      <c r="AH1936" s="29"/>
      <c r="AI1936" s="29"/>
      <c r="AJ1936" s="29"/>
    </row>
    <row r="1937" spans="2:36" ht="18.649999999999999" customHeight="1" thickBot="1">
      <c r="D1937" s="235" t="s">
        <v>12</v>
      </c>
      <c r="E1937" s="236"/>
      <c r="F1937" s="237" t="s">
        <v>13</v>
      </c>
      <c r="G1937" s="238"/>
      <c r="I1937" s="235" t="s">
        <v>14</v>
      </c>
      <c r="J1937" s="236"/>
      <c r="K1937" s="241"/>
      <c r="L1937" s="242"/>
      <c r="N1937" s="235" t="s">
        <v>16</v>
      </c>
      <c r="O1937" s="236"/>
      <c r="P1937" s="241"/>
      <c r="Q1937" s="242"/>
      <c r="S1937" s="235" t="s">
        <v>12</v>
      </c>
      <c r="T1937" s="236"/>
      <c r="U1937" s="237" t="s">
        <v>13</v>
      </c>
      <c r="V1937" s="238"/>
      <c r="X1937" s="235" t="s">
        <v>16</v>
      </c>
      <c r="Y1937" s="236"/>
      <c r="Z1937" s="237" t="s">
        <v>17</v>
      </c>
      <c r="AA1937" s="238"/>
      <c r="AB1937" s="4"/>
      <c r="AC1937" s="37" t="s">
        <v>71</v>
      </c>
      <c r="AE1937" s="217" t="s">
        <v>72</v>
      </c>
      <c r="AF1937" s="9"/>
      <c r="AG1937" s="29"/>
      <c r="AH1937" s="29"/>
      <c r="AI1937" s="29"/>
      <c r="AJ1937" s="29"/>
    </row>
    <row r="1938" spans="2:36" ht="18.649999999999999" customHeight="1" thickTop="1" thickBot="1">
      <c r="D1938" s="24">
        <v>0</v>
      </c>
      <c r="E1938" s="28">
        <v>0</v>
      </c>
      <c r="F1938" s="26">
        <v>1</v>
      </c>
      <c r="G1938" s="27">
        <v>0</v>
      </c>
      <c r="I1938" s="24">
        <v>0</v>
      </c>
      <c r="J1938" s="28">
        <f t="shared" ref="J1938" si="6604">IF(0=(1-$J$8*$K$8*$B1935^2),0,-1*(1-$J$8*$K$8*$B1935^2)/($B1935*$K$8))</f>
        <v>-0.21878626909009144</v>
      </c>
      <c r="K1938" s="26">
        <v>1</v>
      </c>
      <c r="L1938" s="27">
        <v>0</v>
      </c>
      <c r="N1938" s="24">
        <f t="shared" ref="N1938" si="6605">D1938*I1935+F1938*I1938-E1938*J1935-G1938*J1938</f>
        <v>0</v>
      </c>
      <c r="O1938" s="28">
        <f t="shared" ref="O1938" si="6606">(D1938*J1935+E1938*I1935+F1938*J1938+G1938*I1938)</f>
        <v>-0.21878626909009144</v>
      </c>
      <c r="P1938" s="26">
        <f t="shared" ref="P1938" si="6607">D1938*K1935+F1938*K1938-E1938*L1935-G1938*L1938</f>
        <v>1</v>
      </c>
      <c r="Q1938" s="27">
        <f t="shared" ref="Q1938" si="6608">(D1938*L1935+E1938*K1935+F1938*L1938+G1938*K1938)</f>
        <v>0</v>
      </c>
      <c r="S1938" s="24">
        <v>0</v>
      </c>
      <c r="T1938" s="28">
        <v>0</v>
      </c>
      <c r="U1938" s="26">
        <v>1</v>
      </c>
      <c r="V1938" s="27">
        <v>0</v>
      </c>
      <c r="X1938" s="24">
        <f t="shared" ref="X1938" si="6609">N1938*S1935+P1938*S1938-O1938*T1935-Q1938*T1938</f>
        <v>0</v>
      </c>
      <c r="Y1938" s="28">
        <f t="shared" ref="Y1938" si="6610">(N1938*T1935+O1938*S1935+P1938*T1938+Q1938*S1938)</f>
        <v>-0.21878626909009144</v>
      </c>
      <c r="Z1938" s="26">
        <f t="shared" ref="Z1938" si="6611">N1938*U1935+P1938*U1938-O1938*V1935-Q1938*V1938</f>
        <v>-0.44973752730087102</v>
      </c>
      <c r="AA1938" s="27">
        <f t="shared" ref="AA1938" si="6612">(N1938*V1935+O1938*U1935+P1938*V1938+Q1938*U1938)</f>
        <v>0</v>
      </c>
      <c r="AB1938" s="8"/>
      <c r="AC1938" s="39">
        <f t="shared" ref="AC1938" si="6613">(180/PI())*ATAN(-1*(($X$8*Y1935+AA1935+$X$8*Y1938+AA1938)/($X$8*X1935+Z1935+$X$8*X1938+Z1938)))</f>
        <v>-76.899056918311587</v>
      </c>
      <c r="AE1938" s="218">
        <f t="shared" ref="AE1938" si="6614">20*LOG(((($X$8*X1935+Z1935-$X$8*Y1938-Z1938)^2+($X$8*Y1935+AA1935-$X$8*Y1938-AA1938)^2)/(($X$8*X1935+Z1935+$X$8*X1938+Z1938)^2+($X$8*Y1935+AA1935+$X$8*Y1938+AA1938)^2))^0.5)</f>
        <v>-1.2550391667574921</v>
      </c>
      <c r="AF1938" s="9"/>
      <c r="AG1938" s="29"/>
      <c r="AH1938" s="29"/>
      <c r="AI1938" s="29"/>
      <c r="AJ1938" s="29"/>
    </row>
    <row r="1939" spans="2:36" ht="18.649999999999999" customHeight="1">
      <c r="AE1939" s="33"/>
    </row>
    <row r="1940" spans="2:36" ht="18.649999999999999" customHeight="1" thickBot="1">
      <c r="E1940" s="21" t="s">
        <v>0</v>
      </c>
      <c r="J1940" s="21" t="s">
        <v>1</v>
      </c>
      <c r="O1940" s="21" t="s">
        <v>2</v>
      </c>
      <c r="T1940" s="21" t="s">
        <v>3</v>
      </c>
      <c r="Y1940" s="21" t="s">
        <v>4</v>
      </c>
    </row>
    <row r="1941" spans="2:36" ht="18.649999999999999" customHeight="1" thickBot="1">
      <c r="B1941" s="20"/>
      <c r="D1941" s="235" t="s">
        <v>6</v>
      </c>
      <c r="E1941" s="236"/>
      <c r="F1941" s="237" t="s">
        <v>7</v>
      </c>
      <c r="G1941" s="238"/>
      <c r="I1941" s="235" t="s">
        <v>8</v>
      </c>
      <c r="J1941" s="236"/>
      <c r="K1941" s="237" t="s">
        <v>9</v>
      </c>
      <c r="L1941" s="238"/>
      <c r="N1941" s="235" t="s">
        <v>10</v>
      </c>
      <c r="O1941" s="236"/>
      <c r="P1941" s="237" t="s">
        <v>11</v>
      </c>
      <c r="Q1941" s="238"/>
      <c r="S1941" s="235" t="s">
        <v>6</v>
      </c>
      <c r="T1941" s="236"/>
      <c r="U1941" s="237" t="s">
        <v>7</v>
      </c>
      <c r="V1941" s="238"/>
      <c r="X1941" s="235" t="s">
        <v>10</v>
      </c>
      <c r="Y1941" s="236"/>
      <c r="Z1941" s="237" t="s">
        <v>11</v>
      </c>
      <c r="AA1941" s="238"/>
      <c r="AB1941" s="4"/>
      <c r="AC1941" s="212" t="s">
        <v>70</v>
      </c>
      <c r="AE1941" s="213" t="s">
        <v>37</v>
      </c>
      <c r="AF1941" s="9"/>
      <c r="AG1941" s="29"/>
      <c r="AH1941" s="29"/>
      <c r="AI1941" s="29"/>
      <c r="AJ1941" s="29"/>
    </row>
    <row r="1942" spans="2:36" ht="18.649999999999999" customHeight="1" thickTop="1" thickBot="1">
      <c r="B1942" s="40">
        <f t="shared" ref="B1942" si="6615">B1935+$E$5</f>
        <v>1.036999999999985</v>
      </c>
      <c r="D1942" s="24">
        <v>1</v>
      </c>
      <c r="E1942" s="25">
        <v>0</v>
      </c>
      <c r="F1942" s="26">
        <v>0</v>
      </c>
      <c r="G1942" s="27">
        <f t="shared" ref="G1942" si="6616">-1/($E$8*$B1942)</f>
        <v>-6.6230779827694954</v>
      </c>
      <c r="I1942" s="24">
        <v>1</v>
      </c>
      <c r="J1942" s="28">
        <v>0</v>
      </c>
      <c r="K1942" s="26">
        <v>0</v>
      </c>
      <c r="L1942" s="27">
        <v>0</v>
      </c>
      <c r="N1942" s="24">
        <f t="shared" ref="N1942" si="6617">D1942*I1942+F1942*I1945-E1942*J1942-G1942*J1945</f>
        <v>-0.4426122719008303</v>
      </c>
      <c r="O1942" s="28">
        <f t="shared" ref="O1942" si="6618">(D1942*J1942+E1942*I1942+F1942*J1945+G1942*I1945)</f>
        <v>0</v>
      </c>
      <c r="P1942" s="26">
        <f t="shared" ref="P1942" si="6619">D1942*K1942+F1942*K1945-E1942*L1942-G1942*L1945</f>
        <v>0</v>
      </c>
      <c r="Q1942" s="27">
        <f t="shared" ref="Q1942" si="6620">(D1942*L1942+E1942*K1942+F1942*L1945+G1942*K1945)</f>
        <v>-6.6230779827694954</v>
      </c>
      <c r="S1942" s="24">
        <v>1</v>
      </c>
      <c r="T1942" s="25">
        <v>0</v>
      </c>
      <c r="U1942" s="26">
        <v>0</v>
      </c>
      <c r="V1942" s="27">
        <f t="shared" ref="V1942" si="6621">-1/($T$8*$B1942)</f>
        <v>-6.6230779827694954</v>
      </c>
      <c r="X1942" s="24">
        <f t="shared" ref="X1942" si="6622">N1942*S1942+P1942*S1945-O1942*T1942-Q1942*T1945</f>
        <v>-0.4426122719008303</v>
      </c>
      <c r="Y1942" s="28">
        <f t="shared" ref="Y1942" si="6623">(N1942*T1942+O1942*S1942+P1942*T1945+Q1942*S1945)</f>
        <v>0</v>
      </c>
      <c r="Z1942" s="26">
        <f t="shared" ref="Z1942" si="6624">N1942*U1942+P1942*U1945-O1942*V1942-Q1942*V1945</f>
        <v>0</v>
      </c>
      <c r="AA1942" s="27">
        <f t="shared" ref="AA1942" si="6625">(N1942*V1942+O1942*U1942+P1942*V1945+Q1942*U1945)</f>
        <v>-3.6916223898395208</v>
      </c>
      <c r="AB1942" s="8"/>
      <c r="AC1942" s="214">
        <f t="shared" ref="AC1942" si="6626">20*LOG((2*$X$8)/(($X$8*X1942+Z1942+$Z$8*X1945+Z1945)^2+($X$8*Y1942+AA1942+$X$8*Y1945+AA1945)^2)^0.5)</f>
        <v>-6.0388374710646353</v>
      </c>
      <c r="AE1942" s="215">
        <f t="shared" ref="AE1942" si="6627">((X1942^2+Y1942^2)/(X1945^2+Y1945^2))^0.5</f>
        <v>2.0320467599151906</v>
      </c>
      <c r="AF1942" s="9"/>
      <c r="AG1942" s="29"/>
      <c r="AH1942" s="29"/>
      <c r="AI1942" s="29"/>
      <c r="AJ1942" s="29"/>
    </row>
    <row r="1943" spans="2:36" ht="18.649999999999999" customHeight="1" thickBot="1">
      <c r="D1943" s="30"/>
      <c r="G1943" s="31"/>
      <c r="I1943" s="30"/>
      <c r="K1943" s="239" t="s">
        <v>15</v>
      </c>
      <c r="L1943" s="240"/>
      <c r="N1943" s="30"/>
      <c r="P1943" s="239" t="s">
        <v>17</v>
      </c>
      <c r="Q1943" s="240"/>
      <c r="S1943" s="30"/>
      <c r="V1943" s="31"/>
      <c r="X1943" s="30"/>
      <c r="AA1943" s="31"/>
      <c r="AE1943" s="216"/>
      <c r="AF1943" s="9"/>
      <c r="AG1943" s="29"/>
      <c r="AH1943" s="29"/>
      <c r="AI1943" s="29"/>
      <c r="AJ1943" s="29"/>
    </row>
    <row r="1944" spans="2:36" ht="18.649999999999999" customHeight="1" thickBot="1">
      <c r="D1944" s="235" t="s">
        <v>12</v>
      </c>
      <c r="E1944" s="236"/>
      <c r="F1944" s="237" t="s">
        <v>13</v>
      </c>
      <c r="G1944" s="238"/>
      <c r="I1944" s="235" t="s">
        <v>14</v>
      </c>
      <c r="J1944" s="236"/>
      <c r="K1944" s="241"/>
      <c r="L1944" s="242"/>
      <c r="N1944" s="235" t="s">
        <v>16</v>
      </c>
      <c r="O1944" s="236"/>
      <c r="P1944" s="241"/>
      <c r="Q1944" s="242"/>
      <c r="S1944" s="235" t="s">
        <v>12</v>
      </c>
      <c r="T1944" s="236"/>
      <c r="U1944" s="237" t="s">
        <v>13</v>
      </c>
      <c r="V1944" s="238"/>
      <c r="X1944" s="235" t="s">
        <v>16</v>
      </c>
      <c r="Y1944" s="236"/>
      <c r="Z1944" s="237" t="s">
        <v>17</v>
      </c>
      <c r="AA1944" s="238"/>
      <c r="AB1944" s="4"/>
      <c r="AC1944" s="37" t="s">
        <v>71</v>
      </c>
      <c r="AE1944" s="217" t="s">
        <v>72</v>
      </c>
      <c r="AF1944" s="9"/>
      <c r="AG1944" s="29"/>
      <c r="AH1944" s="29"/>
      <c r="AI1944" s="29"/>
      <c r="AJ1944" s="29"/>
    </row>
    <row r="1945" spans="2:36" ht="18.649999999999999" customHeight="1" thickTop="1" thickBot="1">
      <c r="D1945" s="24">
        <v>0</v>
      </c>
      <c r="E1945" s="28">
        <v>0</v>
      </c>
      <c r="F1945" s="26">
        <v>1</v>
      </c>
      <c r="G1945" s="27">
        <v>0</v>
      </c>
      <c r="I1945" s="24">
        <v>0</v>
      </c>
      <c r="J1945" s="28">
        <f t="shared" ref="J1945" si="6628">IF(0=(1-$J$8*$K$8*$B1942^2),0,-1*(1-$J$8*$K$8*$B1942^2)/($B1942*$K$8))</f>
        <v>-0.21781598761994192</v>
      </c>
      <c r="K1945" s="26">
        <v>1</v>
      </c>
      <c r="L1945" s="27">
        <v>0</v>
      </c>
      <c r="N1945" s="24">
        <f t="shared" ref="N1945" si="6629">D1945*I1942+F1945*I1945-E1945*J1942-G1945*J1945</f>
        <v>0</v>
      </c>
      <c r="O1945" s="28">
        <f t="shared" ref="O1945" si="6630">(D1945*J1942+E1945*I1942+F1945*J1945+G1945*I1945)</f>
        <v>-0.21781598761994192</v>
      </c>
      <c r="P1945" s="26">
        <f t="shared" ref="P1945" si="6631">D1945*K1942+F1945*K1945-E1945*L1942-G1945*L1945</f>
        <v>1</v>
      </c>
      <c r="Q1945" s="27">
        <f t="shared" ref="Q1945" si="6632">(D1945*L1942+E1945*K1942+F1945*L1945+G1945*K1945)</f>
        <v>0</v>
      </c>
      <c r="S1945" s="24">
        <v>0</v>
      </c>
      <c r="T1945" s="28">
        <v>0</v>
      </c>
      <c r="U1945" s="26">
        <v>1</v>
      </c>
      <c r="V1945" s="27">
        <v>0</v>
      </c>
      <c r="X1945" s="24">
        <f t="shared" ref="X1945" si="6633">N1945*S1942+P1945*S1945-O1945*T1942-Q1945*T1945</f>
        <v>0</v>
      </c>
      <c r="Y1945" s="28">
        <f t="shared" ref="Y1945" si="6634">(N1945*T1942+O1945*S1942+P1945*T1945+Q1945*S1945)</f>
        <v>-0.21781598761994192</v>
      </c>
      <c r="Z1945" s="26">
        <f t="shared" ref="Z1945" si="6635">N1945*U1942+P1945*U1945-O1945*V1942-Q1945*V1945</f>
        <v>-0.4426122719008303</v>
      </c>
      <c r="AA1945" s="27">
        <f t="shared" ref="AA1945" si="6636">(N1945*V1942+O1945*U1942+P1945*V1945+Q1945*U1945)</f>
        <v>0</v>
      </c>
      <c r="AB1945" s="8"/>
      <c r="AC1945" s="39">
        <f t="shared" ref="AC1945" si="6637">(180/PI())*ATAN(-1*(($X$8*Y1942+AA1942+$X$8*Y1945+AA1945)/($X$8*X1942+Z1942+$X$8*X1945+Z1945)))</f>
        <v>-77.241510302799114</v>
      </c>
      <c r="AE1945" s="218">
        <f t="shared" ref="AE1945" si="6638">20*LOG(((($X$8*X1942+Z1942-$X$8*Y1945-Z1945)^2+($X$8*Y1942+AA1942-$X$8*Y1945-AA1945)^2)/(($X$8*X1942+Z1942+$X$8*X1945+Z1945)^2+($X$8*Y1942+AA1942+$X$8*Y1945+AA1945)^2))^0.5)</f>
        <v>-1.2262839563470496</v>
      </c>
      <c r="AF1945" s="9"/>
      <c r="AG1945" s="29"/>
      <c r="AH1945" s="29"/>
      <c r="AI1945" s="29"/>
      <c r="AJ1945" s="29"/>
    </row>
    <row r="1946" spans="2:36" ht="18.649999999999999" customHeight="1">
      <c r="AE1946" s="33"/>
    </row>
    <row r="1947" spans="2:36" ht="18.649999999999999" customHeight="1" thickBot="1">
      <c r="E1947" s="21" t="s">
        <v>0</v>
      </c>
      <c r="J1947" s="21" t="s">
        <v>1</v>
      </c>
      <c r="O1947" s="21" t="s">
        <v>2</v>
      </c>
      <c r="T1947" s="21" t="s">
        <v>3</v>
      </c>
      <c r="Y1947" s="21" t="s">
        <v>4</v>
      </c>
    </row>
    <row r="1948" spans="2:36" ht="18.649999999999999" customHeight="1" thickBot="1">
      <c r="B1948" s="20"/>
      <c r="D1948" s="235" t="s">
        <v>6</v>
      </c>
      <c r="E1948" s="236"/>
      <c r="F1948" s="237" t="s">
        <v>7</v>
      </c>
      <c r="G1948" s="238"/>
      <c r="I1948" s="235" t="s">
        <v>8</v>
      </c>
      <c r="J1948" s="236"/>
      <c r="K1948" s="237" t="s">
        <v>9</v>
      </c>
      <c r="L1948" s="238"/>
      <c r="N1948" s="235" t="s">
        <v>10</v>
      </c>
      <c r="O1948" s="236"/>
      <c r="P1948" s="237" t="s">
        <v>11</v>
      </c>
      <c r="Q1948" s="238"/>
      <c r="S1948" s="235" t="s">
        <v>6</v>
      </c>
      <c r="T1948" s="236"/>
      <c r="U1948" s="237" t="s">
        <v>7</v>
      </c>
      <c r="V1948" s="238"/>
      <c r="X1948" s="235" t="s">
        <v>10</v>
      </c>
      <c r="Y1948" s="236"/>
      <c r="Z1948" s="237" t="s">
        <v>11</v>
      </c>
      <c r="AA1948" s="238"/>
      <c r="AB1948" s="4"/>
      <c r="AC1948" s="212" t="s">
        <v>70</v>
      </c>
      <c r="AE1948" s="213" t="s">
        <v>37</v>
      </c>
      <c r="AF1948" s="9"/>
      <c r="AG1948" s="29"/>
      <c r="AH1948" s="29"/>
      <c r="AI1948" s="29"/>
      <c r="AJ1948" s="29"/>
    </row>
    <row r="1949" spans="2:36" ht="18.649999999999999" customHeight="1" thickTop="1" thickBot="1">
      <c r="B1949" s="40">
        <f t="shared" ref="B1949" si="6639">B1942+$E$5</f>
        <v>1.037499999999985</v>
      </c>
      <c r="D1949" s="24">
        <v>1</v>
      </c>
      <c r="E1949" s="25">
        <v>0</v>
      </c>
      <c r="F1949" s="26">
        <v>0</v>
      </c>
      <c r="G1949" s="27">
        <f t="shared" ref="G1949" si="6640">-1/($E$8*$B1949)</f>
        <v>-6.6198861379585221</v>
      </c>
      <c r="I1949" s="24">
        <v>1</v>
      </c>
      <c r="J1949" s="28">
        <v>0</v>
      </c>
      <c r="K1949" s="26">
        <v>0</v>
      </c>
      <c r="L1949" s="27">
        <v>0</v>
      </c>
      <c r="N1949" s="24">
        <f t="shared" ref="N1949" si="6641">D1949*I1949+F1949*I1952-E1949*J1949-G1949*J1952</f>
        <v>-0.4354973155923556</v>
      </c>
      <c r="O1949" s="28">
        <f t="shared" ref="O1949" si="6642">(D1949*J1949+E1949*I1949+F1949*J1952+G1949*I1952)</f>
        <v>0</v>
      </c>
      <c r="P1949" s="26">
        <f t="shared" ref="P1949" si="6643">D1949*K1949+F1949*K1952-E1949*L1949-G1949*L1952</f>
        <v>0</v>
      </c>
      <c r="Q1949" s="27">
        <f t="shared" ref="Q1949" si="6644">(D1949*L1949+E1949*K1949+F1949*L1952+G1949*K1952)</f>
        <v>-6.6198861379585221</v>
      </c>
      <c r="S1949" s="24">
        <v>1</v>
      </c>
      <c r="T1949" s="25">
        <v>0</v>
      </c>
      <c r="U1949" s="26">
        <v>0</v>
      </c>
      <c r="V1949" s="27">
        <f t="shared" ref="V1949" si="6645">-1/($T$8*$B1949)</f>
        <v>-6.6198861379585221</v>
      </c>
      <c r="X1949" s="24">
        <f t="shared" ref="X1949" si="6646">N1949*S1949+P1949*S1952-O1949*T1949-Q1949*T1952</f>
        <v>-0.4354973155923556</v>
      </c>
      <c r="Y1949" s="28">
        <f t="shared" ref="Y1949" si="6647">(N1949*T1949+O1949*S1949+P1949*T1952+Q1949*S1952)</f>
        <v>0</v>
      </c>
      <c r="Z1949" s="26">
        <f t="shared" ref="Z1949" si="6648">N1949*U1949+P1949*U1952-O1949*V1949-Q1949*V1952</f>
        <v>0</v>
      </c>
      <c r="AA1949" s="27">
        <f t="shared" ref="AA1949" si="6649">(N1949*V1949+O1949*U1949+P1949*V1952+Q1949*U1952)</f>
        <v>-3.7369434953505394</v>
      </c>
      <c r="AB1949" s="8"/>
      <c r="AC1949" s="214">
        <f t="shared" ref="AC1949" si="6650">20*LOG((2*$X$8)/(($X$8*X1949+Z1949+$Z$8*X1952+Z1952)^2+($X$8*Y1949+AA1949+$X$8*Y1952+AA1952)^2)^0.5)</f>
        <v>-6.1254770571142769</v>
      </c>
      <c r="AE1949" s="215">
        <f t="shared" ref="AE1949" si="6651">((X1949^2+Y1949^2)/(X1952^2+Y1952^2))^0.5</f>
        <v>2.0083232558455473</v>
      </c>
      <c r="AF1949" s="9"/>
      <c r="AG1949" s="29"/>
      <c r="AH1949" s="29"/>
      <c r="AI1949" s="29"/>
      <c r="AJ1949" s="29"/>
    </row>
    <row r="1950" spans="2:36" ht="18.649999999999999" customHeight="1" thickBot="1">
      <c r="D1950" s="30"/>
      <c r="G1950" s="31"/>
      <c r="I1950" s="30"/>
      <c r="K1950" s="239" t="s">
        <v>15</v>
      </c>
      <c r="L1950" s="240"/>
      <c r="N1950" s="30"/>
      <c r="P1950" s="239" t="s">
        <v>17</v>
      </c>
      <c r="Q1950" s="240"/>
      <c r="S1950" s="30"/>
      <c r="V1950" s="31"/>
      <c r="X1950" s="30"/>
      <c r="AA1950" s="31"/>
      <c r="AE1950" s="216"/>
      <c r="AF1950" s="9"/>
      <c r="AG1950" s="29"/>
      <c r="AH1950" s="29"/>
      <c r="AI1950" s="29"/>
      <c r="AJ1950" s="29"/>
    </row>
    <row r="1951" spans="2:36" ht="18.649999999999999" customHeight="1" thickBot="1">
      <c r="D1951" s="235" t="s">
        <v>12</v>
      </c>
      <c r="E1951" s="236"/>
      <c r="F1951" s="237" t="s">
        <v>13</v>
      </c>
      <c r="G1951" s="238"/>
      <c r="I1951" s="235" t="s">
        <v>14</v>
      </c>
      <c r="J1951" s="236"/>
      <c r="K1951" s="241"/>
      <c r="L1951" s="242"/>
      <c r="N1951" s="235" t="s">
        <v>16</v>
      </c>
      <c r="O1951" s="236"/>
      <c r="P1951" s="241"/>
      <c r="Q1951" s="242"/>
      <c r="S1951" s="235" t="s">
        <v>12</v>
      </c>
      <c r="T1951" s="236"/>
      <c r="U1951" s="237" t="s">
        <v>13</v>
      </c>
      <c r="V1951" s="238"/>
      <c r="X1951" s="235" t="s">
        <v>16</v>
      </c>
      <c r="Y1951" s="236"/>
      <c r="Z1951" s="237" t="s">
        <v>17</v>
      </c>
      <c r="AA1951" s="238"/>
      <c r="AB1951" s="4"/>
      <c r="AC1951" s="37" t="s">
        <v>71</v>
      </c>
      <c r="AE1951" s="217" t="s">
        <v>72</v>
      </c>
      <c r="AF1951" s="9"/>
      <c r="AG1951" s="29"/>
      <c r="AH1951" s="29"/>
      <c r="AI1951" s="29"/>
      <c r="AJ1951" s="29"/>
    </row>
    <row r="1952" spans="2:36" ht="18.649999999999999" customHeight="1" thickTop="1" thickBot="1">
      <c r="D1952" s="24">
        <v>0</v>
      </c>
      <c r="E1952" s="28">
        <v>0</v>
      </c>
      <c r="F1952" s="26">
        <v>1</v>
      </c>
      <c r="G1952" s="27">
        <v>0</v>
      </c>
      <c r="I1952" s="24">
        <v>0</v>
      </c>
      <c r="J1952" s="28">
        <f t="shared" ref="J1952" si="6652">IF(0=(1-$J$8*$K$8*$B1949^2),0,-1*(1-$J$8*$K$8*$B1949^2)/($B1949*$K$8))</f>
        <v>-0.21684622449337812</v>
      </c>
      <c r="K1952" s="26">
        <v>1</v>
      </c>
      <c r="L1952" s="27">
        <v>0</v>
      </c>
      <c r="N1952" s="24">
        <f t="shared" ref="N1952" si="6653">D1952*I1949+F1952*I1952-E1952*J1949-G1952*J1952</f>
        <v>0</v>
      </c>
      <c r="O1952" s="28">
        <f t="shared" ref="O1952" si="6654">(D1952*J1949+E1952*I1949+F1952*J1952+G1952*I1952)</f>
        <v>-0.21684622449337812</v>
      </c>
      <c r="P1952" s="26">
        <f t="shared" ref="P1952" si="6655">D1952*K1949+F1952*K1952-E1952*L1949-G1952*L1952</f>
        <v>1</v>
      </c>
      <c r="Q1952" s="27">
        <f t="shared" ref="Q1952" si="6656">(D1952*L1949+E1952*K1949+F1952*L1952+G1952*K1952)</f>
        <v>0</v>
      </c>
      <c r="S1952" s="24">
        <v>0</v>
      </c>
      <c r="T1952" s="28">
        <v>0</v>
      </c>
      <c r="U1952" s="26">
        <v>1</v>
      </c>
      <c r="V1952" s="27">
        <v>0</v>
      </c>
      <c r="X1952" s="24">
        <f t="shared" ref="X1952" si="6657">N1952*S1949+P1952*S1952-O1952*T1949-Q1952*T1952</f>
        <v>0</v>
      </c>
      <c r="Y1952" s="28">
        <f t="shared" ref="Y1952" si="6658">(N1952*T1949+O1952*S1949+P1952*T1952+Q1952*S1952)</f>
        <v>-0.21684622449337812</v>
      </c>
      <c r="Z1952" s="26">
        <f t="shared" ref="Z1952" si="6659">N1952*U1949+P1952*U1952-O1952*V1949-Q1952*V1952</f>
        <v>-0.4354973155923556</v>
      </c>
      <c r="AA1952" s="27">
        <f t="shared" ref="AA1952" si="6660">(N1952*V1949+O1952*U1949+P1952*V1952+Q1952*U1952)</f>
        <v>0</v>
      </c>
      <c r="AB1952" s="8"/>
      <c r="AC1952" s="39">
        <f t="shared" ref="AC1952" si="6661">(180/PI())*ATAN(-1*(($X$8*Y1949+AA1949+$X$8*Y1952+AA1952)/($X$8*X1949+Z1949+$X$8*X1952+Z1952)))</f>
        <v>-77.576536188608841</v>
      </c>
      <c r="AE1952" s="218">
        <f t="shared" ref="AE1952" si="6662">20*LOG(((($X$8*X1949+Z1949-$X$8*Y1952-Z1952)^2+($X$8*Y1949+AA1949-$X$8*Y1952-AA1952)^2)/(($X$8*X1949+Z1949+$X$8*X1952+Z1952)^2+($X$8*Y1949+AA1949+$X$8*Y1952+AA1952)^2))^0.5)</f>
        <v>-1.1985340564491711</v>
      </c>
      <c r="AF1952" s="9"/>
      <c r="AG1952" s="29"/>
      <c r="AH1952" s="29"/>
      <c r="AI1952" s="29"/>
      <c r="AJ1952" s="29"/>
    </row>
    <row r="1953" spans="2:36" ht="18.649999999999999" customHeight="1">
      <c r="AE1953" s="33"/>
    </row>
    <row r="1954" spans="2:36" ht="18.649999999999999" customHeight="1" thickBot="1">
      <c r="E1954" s="21" t="s">
        <v>0</v>
      </c>
      <c r="J1954" s="21" t="s">
        <v>1</v>
      </c>
      <c r="O1954" s="21" t="s">
        <v>2</v>
      </c>
      <c r="T1954" s="21" t="s">
        <v>3</v>
      </c>
      <c r="Y1954" s="21" t="s">
        <v>4</v>
      </c>
    </row>
    <row r="1955" spans="2:36" ht="18.649999999999999" customHeight="1" thickBot="1">
      <c r="B1955" s="20"/>
      <c r="D1955" s="235" t="s">
        <v>6</v>
      </c>
      <c r="E1955" s="236"/>
      <c r="F1955" s="237" t="s">
        <v>7</v>
      </c>
      <c r="G1955" s="238"/>
      <c r="I1955" s="235" t="s">
        <v>8</v>
      </c>
      <c r="J1955" s="236"/>
      <c r="K1955" s="237" t="s">
        <v>9</v>
      </c>
      <c r="L1955" s="238"/>
      <c r="N1955" s="235" t="s">
        <v>10</v>
      </c>
      <c r="O1955" s="236"/>
      <c r="P1955" s="237" t="s">
        <v>11</v>
      </c>
      <c r="Q1955" s="238"/>
      <c r="S1955" s="235" t="s">
        <v>6</v>
      </c>
      <c r="T1955" s="236"/>
      <c r="U1955" s="237" t="s">
        <v>7</v>
      </c>
      <c r="V1955" s="238"/>
      <c r="X1955" s="235" t="s">
        <v>10</v>
      </c>
      <c r="Y1955" s="236"/>
      <c r="Z1955" s="237" t="s">
        <v>11</v>
      </c>
      <c r="AA1955" s="238"/>
      <c r="AB1955" s="4"/>
      <c r="AC1955" s="212" t="s">
        <v>70</v>
      </c>
      <c r="AE1955" s="213" t="s">
        <v>37</v>
      </c>
      <c r="AF1955" s="9"/>
      <c r="AG1955" s="29"/>
      <c r="AH1955" s="29"/>
      <c r="AI1955" s="29"/>
      <c r="AJ1955" s="29"/>
    </row>
    <row r="1956" spans="2:36" ht="18.649999999999999" customHeight="1" thickTop="1" thickBot="1">
      <c r="B1956" s="40">
        <f t="shared" ref="B1956" si="6663">B1949+$E$5</f>
        <v>1.0379999999999849</v>
      </c>
      <c r="D1956" s="24">
        <v>1</v>
      </c>
      <c r="E1956" s="25">
        <v>0</v>
      </c>
      <c r="F1956" s="26">
        <v>0</v>
      </c>
      <c r="G1956" s="27">
        <f t="shared" ref="G1956" si="6664">-1/($E$8*$B1956)</f>
        <v>-6.6166973681425505</v>
      </c>
      <c r="I1956" s="24">
        <v>1</v>
      </c>
      <c r="J1956" s="28">
        <v>0</v>
      </c>
      <c r="K1956" s="26">
        <v>0</v>
      </c>
      <c r="L1956" s="27">
        <v>0</v>
      </c>
      <c r="N1956" s="24">
        <f t="shared" ref="N1956" si="6665">D1956*I1956+F1956*I1959-E1956*J1956-G1956*J1959</f>
        <v>-0.42839263853612075</v>
      </c>
      <c r="O1956" s="28">
        <f t="shared" ref="O1956" si="6666">(D1956*J1956+E1956*I1956+F1956*J1959+G1956*I1959)</f>
        <v>0</v>
      </c>
      <c r="P1956" s="26">
        <f t="shared" ref="P1956" si="6667">D1956*K1956+F1956*K1959-E1956*L1956-G1956*L1959</f>
        <v>0</v>
      </c>
      <c r="Q1956" s="27">
        <f t="shared" ref="Q1956" si="6668">(D1956*L1956+E1956*K1956+F1956*L1959+G1956*K1959)</f>
        <v>-6.6166973681425505</v>
      </c>
      <c r="S1956" s="24">
        <v>1</v>
      </c>
      <c r="T1956" s="25">
        <v>0</v>
      </c>
      <c r="U1956" s="26">
        <v>0</v>
      </c>
      <c r="V1956" s="27">
        <f t="shared" ref="V1956" si="6669">-1/($T$8*$B1956)</f>
        <v>-6.6166973681425505</v>
      </c>
      <c r="X1956" s="24">
        <f t="shared" ref="X1956" si="6670">N1956*S1956+P1956*S1959-O1956*T1956-Q1956*T1959</f>
        <v>-0.42839263853612075</v>
      </c>
      <c r="Y1956" s="28">
        <f t="shared" ref="Y1956" si="6671">(N1956*T1956+O1956*S1956+P1956*T1959+Q1956*S1959)</f>
        <v>0</v>
      </c>
      <c r="Z1956" s="26">
        <f t="shared" ref="Z1956" si="6672">N1956*U1956+P1956*U1959-O1956*V1956-Q1956*V1959</f>
        <v>0</v>
      </c>
      <c r="AA1956" s="27">
        <f t="shared" ref="AA1956" si="6673">(N1956*V1956+O1956*U1956+P1956*V1959+Q1956*U1959)</f>
        <v>-3.7821529242089573</v>
      </c>
      <c r="AB1956" s="8"/>
      <c r="AC1956" s="214">
        <f t="shared" ref="AC1956" si="6674">20*LOG((2*$X$8)/(($X$8*X1956+Z1956+$Z$8*X1959+Z1959)^2+($X$8*Y1956+AA1956+$X$8*Y1959+AA1959)^2)^0.5)</f>
        <v>-6.2113274930287998</v>
      </c>
      <c r="AE1956" s="215">
        <f t="shared" ref="AE1956" si="6675">((X1956^2+Y1956^2)/(X1959^2+Y1959^2))^0.5</f>
        <v>1.9844294681037828</v>
      </c>
      <c r="AF1956" s="9"/>
      <c r="AG1956" s="29"/>
      <c r="AH1956" s="29"/>
      <c r="AI1956" s="29"/>
      <c r="AJ1956" s="29"/>
    </row>
    <row r="1957" spans="2:36" ht="18.649999999999999" customHeight="1" thickBot="1">
      <c r="D1957" s="30"/>
      <c r="G1957" s="31"/>
      <c r="I1957" s="30"/>
      <c r="K1957" s="239" t="s">
        <v>15</v>
      </c>
      <c r="L1957" s="240"/>
      <c r="N1957" s="30"/>
      <c r="P1957" s="239" t="s">
        <v>17</v>
      </c>
      <c r="Q1957" s="240"/>
      <c r="S1957" s="30"/>
      <c r="V1957" s="31"/>
      <c r="X1957" s="30"/>
      <c r="AA1957" s="31"/>
      <c r="AE1957" s="216"/>
      <c r="AF1957" s="9"/>
      <c r="AG1957" s="29"/>
      <c r="AH1957" s="29"/>
      <c r="AI1957" s="29"/>
      <c r="AJ1957" s="29"/>
    </row>
    <row r="1958" spans="2:36" ht="18.649999999999999" customHeight="1" thickBot="1">
      <c r="D1958" s="235" t="s">
        <v>12</v>
      </c>
      <c r="E1958" s="236"/>
      <c r="F1958" s="237" t="s">
        <v>13</v>
      </c>
      <c r="G1958" s="238"/>
      <c r="I1958" s="235" t="s">
        <v>14</v>
      </c>
      <c r="J1958" s="236"/>
      <c r="K1958" s="241"/>
      <c r="L1958" s="242"/>
      <c r="N1958" s="235" t="s">
        <v>16</v>
      </c>
      <c r="O1958" s="236"/>
      <c r="P1958" s="241"/>
      <c r="Q1958" s="242"/>
      <c r="S1958" s="235" t="s">
        <v>12</v>
      </c>
      <c r="T1958" s="236"/>
      <c r="U1958" s="237" t="s">
        <v>13</v>
      </c>
      <c r="V1958" s="238"/>
      <c r="X1958" s="235" t="s">
        <v>16</v>
      </c>
      <c r="Y1958" s="236"/>
      <c r="Z1958" s="237" t="s">
        <v>17</v>
      </c>
      <c r="AA1958" s="238"/>
      <c r="AB1958" s="4"/>
      <c r="AC1958" s="37" t="s">
        <v>71</v>
      </c>
      <c r="AE1958" s="217" t="s">
        <v>72</v>
      </c>
      <c r="AF1958" s="9"/>
      <c r="AG1958" s="29"/>
      <c r="AH1958" s="29"/>
      <c r="AI1958" s="29"/>
      <c r="AJ1958" s="29"/>
    </row>
    <row r="1959" spans="2:36" ht="18.649999999999999" customHeight="1" thickTop="1" thickBot="1">
      <c r="D1959" s="24">
        <v>0</v>
      </c>
      <c r="E1959" s="28">
        <v>0</v>
      </c>
      <c r="F1959" s="26">
        <v>1</v>
      </c>
      <c r="G1959" s="27">
        <v>0</v>
      </c>
      <c r="I1959" s="24">
        <v>0</v>
      </c>
      <c r="J1959" s="28">
        <f t="shared" ref="J1959" si="6676">IF(0=(1-$J$8*$K$8*$B1956^2),0,-1*(1-$J$8*$K$8*$B1956^2)/($B1956*$K$8))</f>
        <v>-0.21587697896134872</v>
      </c>
      <c r="K1959" s="26">
        <v>1</v>
      </c>
      <c r="L1959" s="27">
        <v>0</v>
      </c>
      <c r="N1959" s="24">
        <f t="shared" ref="N1959" si="6677">D1959*I1956+F1959*I1959-E1959*J1956-G1959*J1959</f>
        <v>0</v>
      </c>
      <c r="O1959" s="28">
        <f t="shared" ref="O1959" si="6678">(D1959*J1956+E1959*I1956+F1959*J1959+G1959*I1959)</f>
        <v>-0.21587697896134872</v>
      </c>
      <c r="P1959" s="26">
        <f t="shared" ref="P1959" si="6679">D1959*K1956+F1959*K1959-E1959*L1956-G1959*L1959</f>
        <v>1</v>
      </c>
      <c r="Q1959" s="27">
        <f t="shared" ref="Q1959" si="6680">(D1959*L1956+E1959*K1956+F1959*L1959+G1959*K1959)</f>
        <v>0</v>
      </c>
      <c r="S1959" s="24">
        <v>0</v>
      </c>
      <c r="T1959" s="28">
        <v>0</v>
      </c>
      <c r="U1959" s="26">
        <v>1</v>
      </c>
      <c r="V1959" s="27">
        <v>0</v>
      </c>
      <c r="X1959" s="24">
        <f t="shared" ref="X1959" si="6681">N1959*S1956+P1959*S1959-O1959*T1956-Q1959*T1959</f>
        <v>0</v>
      </c>
      <c r="Y1959" s="28">
        <f t="shared" ref="Y1959" si="6682">(N1959*T1956+O1959*S1956+P1959*T1959+Q1959*S1959)</f>
        <v>-0.21587697896134872</v>
      </c>
      <c r="Z1959" s="26">
        <f t="shared" ref="Z1959" si="6683">N1959*U1956+P1959*U1959-O1959*V1956-Q1959*V1959</f>
        <v>-0.42839263853612075</v>
      </c>
      <c r="AA1959" s="27">
        <f t="shared" ref="AA1959" si="6684">(N1959*V1956+O1959*U1956+P1959*V1959+Q1959*U1959)</f>
        <v>0</v>
      </c>
      <c r="AB1959" s="8"/>
      <c r="AC1959" s="39">
        <f t="shared" ref="AC1959" si="6685">(180/PI())*ATAN(-1*(($X$8*Y1956+AA1956+$X$8*Y1959+AA1959)/($X$8*X1956+Z1956+$X$8*X1959+Z1959)))</f>
        <v>-77.904358012820907</v>
      </c>
      <c r="AE1959" s="218">
        <f t="shared" ref="AE1959" si="6686">20*LOG(((($X$8*X1956+Z1956-$X$8*Y1959-Z1959)^2+($X$8*Y1956+AA1956-$X$8*Y1959-AA1959)^2)/(($X$8*X1956+Z1956+$X$8*X1959+Z1959)^2+($X$8*Y1956+AA1956+$X$8*Y1959+AA1959)^2))^0.5)</f>
        <v>-1.1717440554313079</v>
      </c>
      <c r="AF1959" s="9"/>
      <c r="AG1959" s="29"/>
      <c r="AH1959" s="29"/>
      <c r="AI1959" s="29"/>
      <c r="AJ1959" s="29"/>
    </row>
    <row r="1960" spans="2:36" ht="18.649999999999999" customHeight="1">
      <c r="AE1960" s="33"/>
    </row>
    <row r="1961" spans="2:36" ht="18.649999999999999" customHeight="1" thickBot="1">
      <c r="E1961" s="21" t="s">
        <v>0</v>
      </c>
      <c r="J1961" s="21" t="s">
        <v>1</v>
      </c>
      <c r="O1961" s="21" t="s">
        <v>2</v>
      </c>
      <c r="T1961" s="21" t="s">
        <v>3</v>
      </c>
      <c r="Y1961" s="21" t="s">
        <v>4</v>
      </c>
    </row>
    <row r="1962" spans="2:36" ht="18.649999999999999" customHeight="1" thickBot="1">
      <c r="B1962" s="20"/>
      <c r="D1962" s="235" t="s">
        <v>6</v>
      </c>
      <c r="E1962" s="236"/>
      <c r="F1962" s="237" t="s">
        <v>7</v>
      </c>
      <c r="G1962" s="238"/>
      <c r="I1962" s="235" t="s">
        <v>8</v>
      </c>
      <c r="J1962" s="236"/>
      <c r="K1962" s="237" t="s">
        <v>9</v>
      </c>
      <c r="L1962" s="238"/>
      <c r="N1962" s="235" t="s">
        <v>10</v>
      </c>
      <c r="O1962" s="236"/>
      <c r="P1962" s="237" t="s">
        <v>11</v>
      </c>
      <c r="Q1962" s="238"/>
      <c r="S1962" s="235" t="s">
        <v>6</v>
      </c>
      <c r="T1962" s="236"/>
      <c r="U1962" s="237" t="s">
        <v>7</v>
      </c>
      <c r="V1962" s="238"/>
      <c r="X1962" s="235" t="s">
        <v>10</v>
      </c>
      <c r="Y1962" s="236"/>
      <c r="Z1962" s="237" t="s">
        <v>11</v>
      </c>
      <c r="AA1962" s="238"/>
      <c r="AB1962" s="4"/>
      <c r="AC1962" s="212" t="s">
        <v>70</v>
      </c>
      <c r="AE1962" s="213" t="s">
        <v>37</v>
      </c>
      <c r="AF1962" s="9"/>
      <c r="AG1962" s="29"/>
      <c r="AH1962" s="29"/>
      <c r="AI1962" s="29"/>
      <c r="AJ1962" s="29"/>
    </row>
    <row r="1963" spans="2:36" ht="18.649999999999999" customHeight="1" thickTop="1" thickBot="1">
      <c r="B1963" s="40">
        <f t="shared" ref="B1963" si="6687">B1956+$E$5</f>
        <v>1.0384999999999849</v>
      </c>
      <c r="D1963" s="24">
        <v>1</v>
      </c>
      <c r="E1963" s="25">
        <v>0</v>
      </c>
      <c r="F1963" s="26">
        <v>0</v>
      </c>
      <c r="G1963" s="27">
        <f t="shared" ref="G1963" si="6688">-1/($E$8*$B1963)</f>
        <v>-6.6135116688800846</v>
      </c>
      <c r="I1963" s="24">
        <v>1</v>
      </c>
      <c r="J1963" s="28">
        <v>0</v>
      </c>
      <c r="K1963" s="26">
        <v>0</v>
      </c>
      <c r="L1963" s="27">
        <v>0</v>
      </c>
      <c r="N1963" s="24">
        <f t="shared" ref="N1963" si="6689">D1963*I1963+F1963*I1966-E1963*J1963-G1963*J1966</f>
        <v>-0.42129822094054559</v>
      </c>
      <c r="O1963" s="28">
        <f t="shared" ref="O1963" si="6690">(D1963*J1963+E1963*I1963+F1963*J1966+G1963*I1966)</f>
        <v>0</v>
      </c>
      <c r="P1963" s="26">
        <f t="shared" ref="P1963" si="6691">D1963*K1963+F1963*K1966-E1963*L1963-G1963*L1966</f>
        <v>0</v>
      </c>
      <c r="Q1963" s="27">
        <f t="shared" ref="Q1963" si="6692">(D1963*L1963+E1963*K1963+F1963*L1966+G1963*K1966)</f>
        <v>-6.6135116688800846</v>
      </c>
      <c r="S1963" s="24">
        <v>1</v>
      </c>
      <c r="T1963" s="25">
        <v>0</v>
      </c>
      <c r="U1963" s="26">
        <v>0</v>
      </c>
      <c r="V1963" s="27">
        <f t="shared" ref="V1963" si="6693">-1/($T$8*$B1963)</f>
        <v>-6.6135116688800846</v>
      </c>
      <c r="X1963" s="24">
        <f t="shared" ref="X1963" si="6694">N1963*S1963+P1963*S1966-O1963*T1963-Q1963*T1966</f>
        <v>-0.42129822094054559</v>
      </c>
      <c r="Y1963" s="28">
        <f t="shared" ref="Y1963" si="6695">(N1963*T1963+O1963*S1963+P1963*T1966+Q1963*S1966)</f>
        <v>0</v>
      </c>
      <c r="Z1963" s="26">
        <f t="shared" ref="Z1963" si="6696">N1963*U1963+P1963*U1966-O1963*V1963-Q1963*V1966</f>
        <v>0</v>
      </c>
      <c r="AA1963" s="27">
        <f t="shared" ref="AA1963" si="6697">(N1963*V1963+O1963*U1963+P1963*V1966+Q1963*U1966)</f>
        <v>-3.8272509686113665</v>
      </c>
      <c r="AB1963" s="8"/>
      <c r="AC1963" s="214">
        <f t="shared" ref="AC1963" si="6698">20*LOG((2*$X$8)/(($X$8*X1963+Z1963+$Z$8*X1966+Z1966)^2+($X$8*Y1963+AA1963+$X$8*Y1966+AA1966)^2)^0.5)</f>
        <v>-6.2963942672970754</v>
      </c>
      <c r="AE1963" s="215">
        <f t="shared" ref="AE1963" si="6699">((X1963^2+Y1963^2)/(X1966^2+Y1966^2))^0.5</f>
        <v>1.9603631800966497</v>
      </c>
      <c r="AF1963" s="9"/>
      <c r="AG1963" s="29"/>
      <c r="AH1963" s="29"/>
      <c r="AI1963" s="29"/>
      <c r="AJ1963" s="29"/>
    </row>
    <row r="1964" spans="2:36" ht="18.649999999999999" customHeight="1" thickBot="1">
      <c r="D1964" s="30"/>
      <c r="G1964" s="31"/>
      <c r="I1964" s="30"/>
      <c r="K1964" s="239" t="s">
        <v>15</v>
      </c>
      <c r="L1964" s="240"/>
      <c r="N1964" s="30"/>
      <c r="P1964" s="239" t="s">
        <v>17</v>
      </c>
      <c r="Q1964" s="240"/>
      <c r="S1964" s="30"/>
      <c r="V1964" s="31"/>
      <c r="X1964" s="30"/>
      <c r="AA1964" s="31"/>
      <c r="AE1964" s="216"/>
      <c r="AF1964" s="9"/>
      <c r="AG1964" s="29"/>
      <c r="AH1964" s="29"/>
      <c r="AI1964" s="29"/>
      <c r="AJ1964" s="29"/>
    </row>
    <row r="1965" spans="2:36" ht="18.649999999999999" customHeight="1" thickBot="1">
      <c r="D1965" s="235" t="s">
        <v>12</v>
      </c>
      <c r="E1965" s="236"/>
      <c r="F1965" s="237" t="s">
        <v>13</v>
      </c>
      <c r="G1965" s="238"/>
      <c r="I1965" s="235" t="s">
        <v>14</v>
      </c>
      <c r="J1965" s="236"/>
      <c r="K1965" s="241"/>
      <c r="L1965" s="242"/>
      <c r="N1965" s="235" t="s">
        <v>16</v>
      </c>
      <c r="O1965" s="236"/>
      <c r="P1965" s="241"/>
      <c r="Q1965" s="242"/>
      <c r="S1965" s="235" t="s">
        <v>12</v>
      </c>
      <c r="T1965" s="236"/>
      <c r="U1965" s="237" t="s">
        <v>13</v>
      </c>
      <c r="V1965" s="238"/>
      <c r="X1965" s="235" t="s">
        <v>16</v>
      </c>
      <c r="Y1965" s="236"/>
      <c r="Z1965" s="237" t="s">
        <v>17</v>
      </c>
      <c r="AA1965" s="238"/>
      <c r="AB1965" s="4"/>
      <c r="AC1965" s="37" t="s">
        <v>71</v>
      </c>
      <c r="AE1965" s="217" t="s">
        <v>72</v>
      </c>
      <c r="AF1965" s="9"/>
      <c r="AG1965" s="29"/>
      <c r="AH1965" s="29"/>
      <c r="AI1965" s="29"/>
      <c r="AJ1965" s="29"/>
    </row>
    <row r="1966" spans="2:36" ht="18.649999999999999" customHeight="1" thickTop="1" thickBot="1">
      <c r="D1966" s="24">
        <v>0</v>
      </c>
      <c r="E1966" s="28">
        <v>0</v>
      </c>
      <c r="F1966" s="26">
        <v>1</v>
      </c>
      <c r="G1966" s="27">
        <v>0</v>
      </c>
      <c r="I1966" s="24">
        <v>0</v>
      </c>
      <c r="J1966" s="28">
        <f t="shared" ref="J1966" si="6700">IF(0=(1-$J$8*$K$8*$B1963^2),0,-1*(1-$J$8*$K$8*$B1963^2)/($B1963*$K$8))</f>
        <v>-0.21490825027624463</v>
      </c>
      <c r="K1966" s="26">
        <v>1</v>
      </c>
      <c r="L1966" s="27">
        <v>0</v>
      </c>
      <c r="N1966" s="24">
        <f t="shared" ref="N1966" si="6701">D1966*I1963+F1966*I1966-E1966*J1963-G1966*J1966</f>
        <v>0</v>
      </c>
      <c r="O1966" s="28">
        <f t="shared" ref="O1966" si="6702">(D1966*J1963+E1966*I1963+F1966*J1966+G1966*I1966)</f>
        <v>-0.21490825027624463</v>
      </c>
      <c r="P1966" s="26">
        <f t="shared" ref="P1966" si="6703">D1966*K1963+F1966*K1966-E1966*L1963-G1966*L1966</f>
        <v>1</v>
      </c>
      <c r="Q1966" s="27">
        <f t="shared" ref="Q1966" si="6704">(D1966*L1963+E1966*K1963+F1966*L1966+G1966*K1966)</f>
        <v>0</v>
      </c>
      <c r="S1966" s="24">
        <v>0</v>
      </c>
      <c r="T1966" s="28">
        <v>0</v>
      </c>
      <c r="U1966" s="26">
        <v>1</v>
      </c>
      <c r="V1966" s="27">
        <v>0</v>
      </c>
      <c r="X1966" s="24">
        <f t="shared" ref="X1966" si="6705">N1966*S1963+P1966*S1966-O1966*T1963-Q1966*T1966</f>
        <v>0</v>
      </c>
      <c r="Y1966" s="28">
        <f t="shared" ref="Y1966" si="6706">(N1966*T1963+O1966*S1963+P1966*T1966+Q1966*S1966)</f>
        <v>-0.21490825027624463</v>
      </c>
      <c r="Z1966" s="26">
        <f t="shared" ref="Z1966" si="6707">N1966*U1963+P1966*U1966-O1966*V1963-Q1966*V1966</f>
        <v>-0.42129822094054559</v>
      </c>
      <c r="AA1966" s="27">
        <f t="shared" ref="AA1966" si="6708">(N1966*V1963+O1966*U1963+P1966*V1966+Q1966*U1966)</f>
        <v>0</v>
      </c>
      <c r="AB1966" s="8"/>
      <c r="AC1966" s="39">
        <f t="shared" ref="AC1966" si="6709">(180/PI())*ATAN(-1*(($X$8*Y1963+AA1963+$X$8*Y1966+AA1966)/($X$8*X1963+Z1963+$X$8*X1966+Z1966)))</f>
        <v>-78.225191301830876</v>
      </c>
      <c r="AE1966" s="218">
        <f t="shared" ref="AE1966" si="6710">20*LOG(((($X$8*X1963+Z1963-$X$8*Y1966-Z1966)^2+($X$8*Y1963+AA1963-$X$8*Y1966-AA1966)^2)/(($X$8*X1963+Z1963+$X$8*X1966+Z1966)^2+($X$8*Y1963+AA1963+$X$8*Y1966+AA1966)^2))^0.5)</f>
        <v>-1.1458710093132369</v>
      </c>
      <c r="AF1966" s="9"/>
      <c r="AG1966" s="29"/>
      <c r="AH1966" s="29"/>
      <c r="AI1966" s="29"/>
      <c r="AJ1966" s="29"/>
    </row>
    <row r="1967" spans="2:36" ht="18.649999999999999" customHeight="1">
      <c r="AE1967" s="33"/>
    </row>
    <row r="1968" spans="2:36" ht="18.649999999999999" customHeight="1" thickBot="1">
      <c r="E1968" s="21" t="s">
        <v>0</v>
      </c>
      <c r="J1968" s="21" t="s">
        <v>1</v>
      </c>
      <c r="O1968" s="21" t="s">
        <v>2</v>
      </c>
      <c r="T1968" s="21" t="s">
        <v>3</v>
      </c>
      <c r="Y1968" s="21" t="s">
        <v>4</v>
      </c>
    </row>
    <row r="1969" spans="2:36" ht="18.649999999999999" customHeight="1" thickBot="1">
      <c r="B1969" s="20"/>
      <c r="D1969" s="235" t="s">
        <v>6</v>
      </c>
      <c r="E1969" s="236"/>
      <c r="F1969" s="237" t="s">
        <v>7</v>
      </c>
      <c r="G1969" s="238"/>
      <c r="I1969" s="235" t="s">
        <v>8</v>
      </c>
      <c r="J1969" s="236"/>
      <c r="K1969" s="237" t="s">
        <v>9</v>
      </c>
      <c r="L1969" s="238"/>
      <c r="N1969" s="235" t="s">
        <v>10</v>
      </c>
      <c r="O1969" s="236"/>
      <c r="P1969" s="237" t="s">
        <v>11</v>
      </c>
      <c r="Q1969" s="238"/>
      <c r="S1969" s="235" t="s">
        <v>6</v>
      </c>
      <c r="T1969" s="236"/>
      <c r="U1969" s="237" t="s">
        <v>7</v>
      </c>
      <c r="V1969" s="238"/>
      <c r="X1969" s="235" t="s">
        <v>10</v>
      </c>
      <c r="Y1969" s="236"/>
      <c r="Z1969" s="237" t="s">
        <v>11</v>
      </c>
      <c r="AA1969" s="238"/>
      <c r="AB1969" s="4"/>
      <c r="AC1969" s="212" t="s">
        <v>70</v>
      </c>
      <c r="AE1969" s="213" t="s">
        <v>37</v>
      </c>
      <c r="AF1969" s="9"/>
      <c r="AG1969" s="29"/>
      <c r="AH1969" s="29"/>
      <c r="AI1969" s="29"/>
      <c r="AJ1969" s="29"/>
    </row>
    <row r="1970" spans="2:36" ht="18.649999999999999" customHeight="1" thickTop="1" thickBot="1">
      <c r="B1970" s="40">
        <f t="shared" ref="B1970" si="6711">B1963+$E$5</f>
        <v>1.0389999999999848</v>
      </c>
      <c r="D1970" s="24">
        <v>1</v>
      </c>
      <c r="E1970" s="25">
        <v>0</v>
      </c>
      <c r="F1970" s="26">
        <v>0</v>
      </c>
      <c r="G1970" s="27">
        <f t="shared" ref="G1970" si="6712">-1/($E$8*$B1970)</f>
        <v>-6.6103290357381796</v>
      </c>
      <c r="I1970" s="24">
        <v>1</v>
      </c>
      <c r="J1970" s="28">
        <v>0</v>
      </c>
      <c r="K1970" s="26">
        <v>0</v>
      </c>
      <c r="L1970" s="27">
        <v>0</v>
      </c>
      <c r="N1970" s="24">
        <f t="shared" ref="N1970" si="6713">D1970*I1970+F1970*I1973-E1970*J1970-G1970*J1973</f>
        <v>-0.41421404306166276</v>
      </c>
      <c r="O1970" s="28">
        <f t="shared" ref="O1970" si="6714">(D1970*J1970+E1970*I1970+F1970*J1973+G1970*I1973)</f>
        <v>0</v>
      </c>
      <c r="P1970" s="26">
        <f t="shared" ref="P1970" si="6715">D1970*K1970+F1970*K1973-E1970*L1970-G1970*L1973</f>
        <v>0</v>
      </c>
      <c r="Q1970" s="27">
        <f t="shared" ref="Q1970" si="6716">(D1970*L1970+E1970*K1970+F1970*L1973+G1970*K1973)</f>
        <v>-6.6103290357381796</v>
      </c>
      <c r="S1970" s="24">
        <v>1</v>
      </c>
      <c r="T1970" s="25">
        <v>0</v>
      </c>
      <c r="U1970" s="26">
        <v>0</v>
      </c>
      <c r="V1970" s="27">
        <f t="shared" ref="V1970" si="6717">-1/($T$8*$B1970)</f>
        <v>-6.6103290357381796</v>
      </c>
      <c r="X1970" s="24">
        <f t="shared" ref="X1970" si="6718">N1970*S1970+P1970*S1973-O1970*T1970-Q1970*T1973</f>
        <v>-0.41421404306166276</v>
      </c>
      <c r="Y1970" s="28">
        <f t="shared" ref="Y1970" si="6719">(N1970*T1970+O1970*S1970+P1970*T1973+Q1970*S1973)</f>
        <v>0</v>
      </c>
      <c r="Z1970" s="26">
        <f t="shared" ref="Z1970" si="6720">N1970*U1970+P1970*U1973-O1970*V1970-Q1970*V1973</f>
        <v>0</v>
      </c>
      <c r="AA1970" s="27">
        <f t="shared" ref="AA1970" si="6721">(N1970*V1970+O1970*U1970+P1970*V1973+Q1970*U1973)</f>
        <v>-3.8722379198771657</v>
      </c>
      <c r="AB1970" s="8"/>
      <c r="AC1970" s="214">
        <f t="shared" ref="AC1970" si="6722">20*LOG((2*$X$8)/(($X$8*X1970+Z1970+$Z$8*X1973+Z1973)^2+($X$8*Y1970+AA1970+$X$8*Y1973+AA1973)^2)^0.5)</f>
        <v>-6.3806832138182488</v>
      </c>
      <c r="AE1970" s="215">
        <f t="shared" ref="AE1970" si="6723">((X1970^2+Y1970^2)/(X1973^2+Y1973^2))^0.5</f>
        <v>1.9361221374476392</v>
      </c>
      <c r="AF1970" s="9"/>
      <c r="AG1970" s="29"/>
      <c r="AH1970" s="29"/>
      <c r="AI1970" s="29"/>
      <c r="AJ1970" s="29"/>
    </row>
    <row r="1971" spans="2:36" ht="18.649999999999999" customHeight="1" thickBot="1">
      <c r="D1971" s="30"/>
      <c r="G1971" s="31"/>
      <c r="I1971" s="30"/>
      <c r="K1971" s="239" t="s">
        <v>15</v>
      </c>
      <c r="L1971" s="240"/>
      <c r="N1971" s="30"/>
      <c r="P1971" s="239" t="s">
        <v>17</v>
      </c>
      <c r="Q1971" s="240"/>
      <c r="S1971" s="30"/>
      <c r="V1971" s="31"/>
      <c r="X1971" s="30"/>
      <c r="AA1971" s="31"/>
      <c r="AE1971" s="216"/>
      <c r="AF1971" s="9"/>
      <c r="AG1971" s="29"/>
      <c r="AH1971" s="29"/>
      <c r="AI1971" s="29"/>
      <c r="AJ1971" s="29"/>
    </row>
    <row r="1972" spans="2:36" ht="18.649999999999999" customHeight="1" thickBot="1">
      <c r="D1972" s="235" t="s">
        <v>12</v>
      </c>
      <c r="E1972" s="236"/>
      <c r="F1972" s="237" t="s">
        <v>13</v>
      </c>
      <c r="G1972" s="238"/>
      <c r="I1972" s="235" t="s">
        <v>14</v>
      </c>
      <c r="J1972" s="236"/>
      <c r="K1972" s="241"/>
      <c r="L1972" s="242"/>
      <c r="N1972" s="235" t="s">
        <v>16</v>
      </c>
      <c r="O1972" s="236"/>
      <c r="P1972" s="241"/>
      <c r="Q1972" s="242"/>
      <c r="S1972" s="235" t="s">
        <v>12</v>
      </c>
      <c r="T1972" s="236"/>
      <c r="U1972" s="237" t="s">
        <v>13</v>
      </c>
      <c r="V1972" s="238"/>
      <c r="X1972" s="235" t="s">
        <v>16</v>
      </c>
      <c r="Y1972" s="236"/>
      <c r="Z1972" s="237" t="s">
        <v>17</v>
      </c>
      <c r="AA1972" s="238"/>
      <c r="AB1972" s="4"/>
      <c r="AC1972" s="37" t="s">
        <v>71</v>
      </c>
      <c r="AE1972" s="217" t="s">
        <v>72</v>
      </c>
      <c r="AF1972" s="9"/>
      <c r="AG1972" s="29"/>
      <c r="AH1972" s="29"/>
      <c r="AI1972" s="29"/>
      <c r="AJ1972" s="29"/>
    </row>
    <row r="1973" spans="2:36" ht="18.649999999999999" customHeight="1" thickTop="1" thickBot="1">
      <c r="D1973" s="24">
        <v>0</v>
      </c>
      <c r="E1973" s="28">
        <v>0</v>
      </c>
      <c r="F1973" s="26">
        <v>1</v>
      </c>
      <c r="G1973" s="27">
        <v>0</v>
      </c>
      <c r="I1973" s="24">
        <v>0</v>
      </c>
      <c r="J1973" s="28">
        <f t="shared" ref="J1973" si="6724">IF(0=(1-$J$8*$K$8*$B1970^2),0,-1*(1-$J$8*$K$8*$B1970^2)/($B1970*$K$8))</f>
        <v>-0.21394003769189632</v>
      </c>
      <c r="K1973" s="26">
        <v>1</v>
      </c>
      <c r="L1973" s="27">
        <v>0</v>
      </c>
      <c r="N1973" s="24">
        <f t="shared" ref="N1973" si="6725">D1973*I1970+F1973*I1973-E1973*J1970-G1973*J1973</f>
        <v>0</v>
      </c>
      <c r="O1973" s="28">
        <f t="shared" ref="O1973" si="6726">(D1973*J1970+E1973*I1970+F1973*J1973+G1973*I1973)</f>
        <v>-0.21394003769189632</v>
      </c>
      <c r="P1973" s="26">
        <f t="shared" ref="P1973" si="6727">D1973*K1970+F1973*K1973-E1973*L1970-G1973*L1973</f>
        <v>1</v>
      </c>
      <c r="Q1973" s="27">
        <f t="shared" ref="Q1973" si="6728">(D1973*L1970+E1973*K1970+F1973*L1973+G1973*K1973)</f>
        <v>0</v>
      </c>
      <c r="S1973" s="24">
        <v>0</v>
      </c>
      <c r="T1973" s="28">
        <v>0</v>
      </c>
      <c r="U1973" s="26">
        <v>1</v>
      </c>
      <c r="V1973" s="27">
        <v>0</v>
      </c>
      <c r="X1973" s="24">
        <f t="shared" ref="X1973" si="6729">N1973*S1970+P1973*S1973-O1973*T1970-Q1973*T1973</f>
        <v>0</v>
      </c>
      <c r="Y1973" s="28">
        <f t="shared" ref="Y1973" si="6730">(N1973*T1970+O1973*S1970+P1973*T1973+Q1973*S1973)</f>
        <v>-0.21394003769189632</v>
      </c>
      <c r="Z1973" s="26">
        <f t="shared" ref="Z1973" si="6731">N1973*U1970+P1973*U1973-O1973*V1970-Q1973*V1973</f>
        <v>-0.41421404306166276</v>
      </c>
      <c r="AA1973" s="27">
        <f t="shared" ref="AA1973" si="6732">(N1973*V1970+O1973*U1970+P1973*V1973+Q1973*U1973)</f>
        <v>0</v>
      </c>
      <c r="AB1973" s="8"/>
      <c r="AC1973" s="39">
        <f t="shared" ref="AC1973" si="6733">(180/PI())*ATAN(-1*(($X$8*Y1970+AA1970+$X$8*Y1973+AA1973)/($X$8*X1970+Z1970+$X$8*X1973+Z1973)))</f>
        <v>-78.539243961008722</v>
      </c>
      <c r="AE1973" s="218">
        <f t="shared" ref="AE1973" si="6734">20*LOG(((($X$8*X1970+Z1970-$X$8*Y1973-Z1973)^2+($X$8*Y1970+AA1970-$X$8*Y1973-AA1973)^2)/(($X$8*X1970+Z1970+$X$8*X1973+Z1973)^2+($X$8*Y1970+AA1970+$X$8*Y1973+AA1973)^2))^0.5)</f>
        <v>-1.1208742872162303</v>
      </c>
      <c r="AF1973" s="9"/>
      <c r="AG1973" s="29"/>
      <c r="AH1973" s="29"/>
      <c r="AI1973" s="29"/>
      <c r="AJ1973" s="29"/>
    </row>
    <row r="1974" spans="2:36" ht="18.649999999999999" customHeight="1">
      <c r="AE1974" s="33"/>
    </row>
    <row r="1975" spans="2:36" ht="18.649999999999999" customHeight="1" thickBot="1">
      <c r="E1975" s="21" t="s">
        <v>0</v>
      </c>
      <c r="J1975" s="21" t="s">
        <v>1</v>
      </c>
      <c r="O1975" s="21" t="s">
        <v>2</v>
      </c>
      <c r="T1975" s="21" t="s">
        <v>3</v>
      </c>
      <c r="Y1975" s="21" t="s">
        <v>4</v>
      </c>
    </row>
    <row r="1976" spans="2:36" ht="18.649999999999999" customHeight="1" thickBot="1">
      <c r="B1976" s="20"/>
      <c r="D1976" s="235" t="s">
        <v>6</v>
      </c>
      <c r="E1976" s="236"/>
      <c r="F1976" s="237" t="s">
        <v>7</v>
      </c>
      <c r="G1976" s="238"/>
      <c r="I1976" s="235" t="s">
        <v>8</v>
      </c>
      <c r="J1976" s="236"/>
      <c r="K1976" s="237" t="s">
        <v>9</v>
      </c>
      <c r="L1976" s="238"/>
      <c r="N1976" s="235" t="s">
        <v>10</v>
      </c>
      <c r="O1976" s="236"/>
      <c r="P1976" s="237" t="s">
        <v>11</v>
      </c>
      <c r="Q1976" s="238"/>
      <c r="S1976" s="235" t="s">
        <v>6</v>
      </c>
      <c r="T1976" s="236"/>
      <c r="U1976" s="237" t="s">
        <v>7</v>
      </c>
      <c r="V1976" s="238"/>
      <c r="X1976" s="235" t="s">
        <v>10</v>
      </c>
      <c r="Y1976" s="236"/>
      <c r="Z1976" s="237" t="s">
        <v>11</v>
      </c>
      <c r="AA1976" s="238"/>
      <c r="AB1976" s="4"/>
      <c r="AC1976" s="212" t="s">
        <v>70</v>
      </c>
      <c r="AE1976" s="213" t="s">
        <v>37</v>
      </c>
      <c r="AF1976" s="9"/>
      <c r="AG1976" s="29"/>
      <c r="AH1976" s="29"/>
      <c r="AI1976" s="29"/>
      <c r="AJ1976" s="29"/>
    </row>
    <row r="1977" spans="2:36" ht="18.649999999999999" customHeight="1" thickTop="1" thickBot="1">
      <c r="B1977" s="40">
        <f t="shared" ref="B1977" si="6735">B1970+$E$5</f>
        <v>1.0394999999999848</v>
      </c>
      <c r="D1977" s="24">
        <v>1</v>
      </c>
      <c r="E1977" s="25">
        <v>0</v>
      </c>
      <c r="F1977" s="26">
        <v>0</v>
      </c>
      <c r="G1977" s="27">
        <f t="shared" ref="G1977" si="6736">-1/($E$8*$B1977)</f>
        <v>-6.6071494642924176</v>
      </c>
      <c r="I1977" s="24">
        <v>1</v>
      </c>
      <c r="J1977" s="28">
        <v>0</v>
      </c>
      <c r="K1977" s="26">
        <v>0</v>
      </c>
      <c r="L1977" s="27">
        <v>0</v>
      </c>
      <c r="N1977" s="24">
        <f t="shared" ref="N1977" si="6737">D1977*I1977+F1977*I1980-E1977*J1977-G1977*J1980</f>
        <v>-0.40714008520297473</v>
      </c>
      <c r="O1977" s="28">
        <f t="shared" ref="O1977" si="6738">(D1977*J1977+E1977*I1977+F1977*J1980+G1977*I1980)</f>
        <v>0</v>
      </c>
      <c r="P1977" s="26">
        <f t="shared" ref="P1977" si="6739">D1977*K1977+F1977*K1980-E1977*L1977-G1977*L1980</f>
        <v>0</v>
      </c>
      <c r="Q1977" s="27">
        <f t="shared" ref="Q1977" si="6740">(D1977*L1977+E1977*K1977+F1977*L1980+G1977*K1980)</f>
        <v>-6.6071494642924176</v>
      </c>
      <c r="S1977" s="24">
        <v>1</v>
      </c>
      <c r="T1977" s="25">
        <v>0</v>
      </c>
      <c r="U1977" s="26">
        <v>0</v>
      </c>
      <c r="V1977" s="27">
        <f t="shared" ref="V1977" si="6741">-1/($T$8*$B1977)</f>
        <v>-6.6071494642924176</v>
      </c>
      <c r="X1977" s="24">
        <f t="shared" ref="X1977" si="6742">N1977*S1977+P1977*S1980-O1977*T1977-Q1977*T1980</f>
        <v>-0.40714008520297473</v>
      </c>
      <c r="Y1977" s="28">
        <f t="shared" ref="Y1977" si="6743">(N1977*T1977+O1977*S1977+P1977*T1980+Q1977*S1980)</f>
        <v>0</v>
      </c>
      <c r="Z1977" s="26">
        <f t="shared" ref="Z1977" si="6744">N1977*U1977+P1977*U1980-O1977*V1977-Q1977*V1980</f>
        <v>0</v>
      </c>
      <c r="AA1977" s="27">
        <f t="shared" ref="AA1977" si="6745">(N1977*V1977+O1977*U1977+P1977*V1980+Q1977*U1980)</f>
        <v>-3.9171140684516139</v>
      </c>
      <c r="AB1977" s="8"/>
      <c r="AC1977" s="214">
        <f t="shared" ref="AC1977" si="6746">20*LOG((2*$X$8)/(($X$8*X1977+Z1977+$Z$8*X1980+Z1980)^2+($X$8*Y1977+AA1977+$X$8*Y1980+AA1980)^2)^0.5)</f>
        <v>-6.464200472770675</v>
      </c>
      <c r="AE1977" s="215">
        <f t="shared" ref="AE1977" si="6747">((X1977^2+Y1977^2)/(X1980^2+Y1980^2))^0.5</f>
        <v>1.9117040471864435</v>
      </c>
      <c r="AF1977" s="9"/>
      <c r="AG1977" s="29"/>
      <c r="AH1977" s="29"/>
      <c r="AI1977" s="29"/>
      <c r="AJ1977" s="29"/>
    </row>
    <row r="1978" spans="2:36" ht="18.649999999999999" customHeight="1" thickBot="1">
      <c r="D1978" s="30"/>
      <c r="G1978" s="31"/>
      <c r="I1978" s="30"/>
      <c r="K1978" s="239" t="s">
        <v>15</v>
      </c>
      <c r="L1978" s="240"/>
      <c r="N1978" s="30"/>
      <c r="P1978" s="239" t="s">
        <v>17</v>
      </c>
      <c r="Q1978" s="240"/>
      <c r="S1978" s="30"/>
      <c r="V1978" s="31"/>
      <c r="X1978" s="30"/>
      <c r="AA1978" s="31"/>
      <c r="AE1978" s="216"/>
      <c r="AF1978" s="9"/>
      <c r="AG1978" s="29"/>
      <c r="AH1978" s="29"/>
      <c r="AI1978" s="29"/>
      <c r="AJ1978" s="29"/>
    </row>
    <row r="1979" spans="2:36" ht="18.649999999999999" customHeight="1" thickBot="1">
      <c r="D1979" s="235" t="s">
        <v>12</v>
      </c>
      <c r="E1979" s="236"/>
      <c r="F1979" s="237" t="s">
        <v>13</v>
      </c>
      <c r="G1979" s="238"/>
      <c r="I1979" s="235" t="s">
        <v>14</v>
      </c>
      <c r="J1979" s="236"/>
      <c r="K1979" s="241"/>
      <c r="L1979" s="242"/>
      <c r="N1979" s="235" t="s">
        <v>16</v>
      </c>
      <c r="O1979" s="236"/>
      <c r="P1979" s="241"/>
      <c r="Q1979" s="242"/>
      <c r="S1979" s="235" t="s">
        <v>12</v>
      </c>
      <c r="T1979" s="236"/>
      <c r="U1979" s="237" t="s">
        <v>13</v>
      </c>
      <c r="V1979" s="238"/>
      <c r="X1979" s="235" t="s">
        <v>16</v>
      </c>
      <c r="Y1979" s="236"/>
      <c r="Z1979" s="237" t="s">
        <v>17</v>
      </c>
      <c r="AA1979" s="238"/>
      <c r="AB1979" s="4"/>
      <c r="AC1979" s="37" t="s">
        <v>71</v>
      </c>
      <c r="AE1979" s="217" t="s">
        <v>72</v>
      </c>
      <c r="AF1979" s="9"/>
      <c r="AG1979" s="29"/>
      <c r="AH1979" s="29"/>
      <c r="AI1979" s="29"/>
      <c r="AJ1979" s="29"/>
    </row>
    <row r="1980" spans="2:36" ht="18.649999999999999" customHeight="1" thickTop="1" thickBot="1">
      <c r="D1980" s="24">
        <v>0</v>
      </c>
      <c r="E1980" s="28">
        <v>0</v>
      </c>
      <c r="F1980" s="26">
        <v>1</v>
      </c>
      <c r="G1980" s="27">
        <v>0</v>
      </c>
      <c r="I1980" s="24">
        <v>0</v>
      </c>
      <c r="J1980" s="28">
        <f t="shared" ref="J1980" si="6748">IF(0=(1-$J$8*$K$8*$B1977^2),0,-1*(1-$J$8*$K$8*$B1977^2)/($B1977*$K$8))</f>
        <v>-0.21297234046356939</v>
      </c>
      <c r="K1980" s="26">
        <v>1</v>
      </c>
      <c r="L1980" s="27">
        <v>0</v>
      </c>
      <c r="N1980" s="24">
        <f t="shared" ref="N1980" si="6749">D1980*I1977+F1980*I1980-E1980*J1977-G1980*J1980</f>
        <v>0</v>
      </c>
      <c r="O1980" s="28">
        <f t="shared" ref="O1980" si="6750">(D1980*J1977+E1980*I1977+F1980*J1980+G1980*I1980)</f>
        <v>-0.21297234046356939</v>
      </c>
      <c r="P1980" s="26">
        <f t="shared" ref="P1980" si="6751">D1980*K1977+F1980*K1980-E1980*L1977-G1980*L1980</f>
        <v>1</v>
      </c>
      <c r="Q1980" s="27">
        <f t="shared" ref="Q1980" si="6752">(D1980*L1977+E1980*K1977+F1980*L1980+G1980*K1980)</f>
        <v>0</v>
      </c>
      <c r="S1980" s="24">
        <v>0</v>
      </c>
      <c r="T1980" s="28">
        <v>0</v>
      </c>
      <c r="U1980" s="26">
        <v>1</v>
      </c>
      <c r="V1980" s="27">
        <v>0</v>
      </c>
      <c r="X1980" s="24">
        <f t="shared" ref="X1980" si="6753">N1980*S1977+P1980*S1980-O1980*T1977-Q1980*T1980</f>
        <v>0</v>
      </c>
      <c r="Y1980" s="28">
        <f t="shared" ref="Y1980" si="6754">(N1980*T1977+O1980*S1977+P1980*T1980+Q1980*S1980)</f>
        <v>-0.21297234046356939</v>
      </c>
      <c r="Z1980" s="26">
        <f t="shared" ref="Z1980" si="6755">N1980*U1977+P1980*U1980-O1980*V1977-Q1980*V1980</f>
        <v>-0.40714008520297473</v>
      </c>
      <c r="AA1980" s="27">
        <f t="shared" ref="AA1980" si="6756">(N1980*V1977+O1980*U1977+P1980*V1980+Q1980*U1980)</f>
        <v>0</v>
      </c>
      <c r="AB1980" s="8"/>
      <c r="AC1980" s="39">
        <f t="shared" ref="AC1980" si="6757">(180/PI())*ATAN(-1*(($X$8*Y1977+AA1977+$X$8*Y1980+AA1980)/($X$8*X1977+Z1977+$X$8*X1980+Z1980)))</f>
        <v>-78.846716556080125</v>
      </c>
      <c r="AE1980" s="218">
        <f t="shared" ref="AE1980" si="6758">20*LOG(((($X$8*X1977+Z1977-$X$8*Y1980-Z1980)^2+($X$8*Y1977+AA1977-$X$8*Y1980-AA1980)^2)/(($X$8*X1977+Z1977+$X$8*X1980+Z1980)^2+($X$8*Y1977+AA1977+$X$8*Y1980+AA1980)^2))^0.5)</f>
        <v>-1.0967154276539524</v>
      </c>
      <c r="AF1980" s="9"/>
      <c r="AG1980" s="29"/>
      <c r="AH1980" s="29"/>
      <c r="AI1980" s="29"/>
      <c r="AJ1980" s="29"/>
    </row>
    <row r="1981" spans="2:36" ht="18.649999999999999" customHeight="1">
      <c r="AE1981" s="33"/>
    </row>
    <row r="1982" spans="2:36" ht="18.649999999999999" customHeight="1" thickBot="1">
      <c r="E1982" s="21" t="s">
        <v>0</v>
      </c>
      <c r="J1982" s="21" t="s">
        <v>1</v>
      </c>
      <c r="O1982" s="21" t="s">
        <v>2</v>
      </c>
      <c r="T1982" s="21" t="s">
        <v>3</v>
      </c>
      <c r="Y1982" s="21" t="s">
        <v>4</v>
      </c>
    </row>
    <row r="1983" spans="2:36" ht="18.649999999999999" customHeight="1" thickBot="1">
      <c r="B1983" s="20"/>
      <c r="D1983" s="235" t="s">
        <v>6</v>
      </c>
      <c r="E1983" s="236"/>
      <c r="F1983" s="237" t="s">
        <v>7</v>
      </c>
      <c r="G1983" s="238"/>
      <c r="I1983" s="235" t="s">
        <v>8</v>
      </c>
      <c r="J1983" s="236"/>
      <c r="K1983" s="237" t="s">
        <v>9</v>
      </c>
      <c r="L1983" s="238"/>
      <c r="N1983" s="235" t="s">
        <v>10</v>
      </c>
      <c r="O1983" s="236"/>
      <c r="P1983" s="237" t="s">
        <v>11</v>
      </c>
      <c r="Q1983" s="238"/>
      <c r="S1983" s="235" t="s">
        <v>6</v>
      </c>
      <c r="T1983" s="236"/>
      <c r="U1983" s="237" t="s">
        <v>7</v>
      </c>
      <c r="V1983" s="238"/>
      <c r="X1983" s="235" t="s">
        <v>10</v>
      </c>
      <c r="Y1983" s="236"/>
      <c r="Z1983" s="237" t="s">
        <v>11</v>
      </c>
      <c r="AA1983" s="238"/>
      <c r="AB1983" s="4"/>
      <c r="AC1983" s="212" t="s">
        <v>70</v>
      </c>
      <c r="AE1983" s="213" t="s">
        <v>37</v>
      </c>
      <c r="AF1983" s="9"/>
      <c r="AG1983" s="29"/>
      <c r="AH1983" s="29"/>
      <c r="AI1983" s="29"/>
      <c r="AJ1983" s="29"/>
    </row>
    <row r="1984" spans="2:36" ht="18.649999999999999" customHeight="1" thickTop="1" thickBot="1">
      <c r="B1984" s="40">
        <f t="shared" ref="B1984" si="6759">B1977+$E$5</f>
        <v>1.0399999999999847</v>
      </c>
      <c r="D1984" s="24">
        <v>1</v>
      </c>
      <c r="E1984" s="25">
        <v>0</v>
      </c>
      <c r="F1984" s="26">
        <v>0</v>
      </c>
      <c r="G1984" s="27">
        <f t="shared" ref="G1984" si="6760">-1/($E$8*$B1984)</f>
        <v>-6.6039729501268933</v>
      </c>
      <c r="I1984" s="24">
        <v>1</v>
      </c>
      <c r="J1984" s="28">
        <v>0</v>
      </c>
      <c r="K1984" s="26">
        <v>0</v>
      </c>
      <c r="L1984" s="27">
        <v>0</v>
      </c>
      <c r="N1984" s="24">
        <f t="shared" ref="N1984" si="6761">D1984*I1984+F1984*I1987-E1984*J1984-G1984*J1987</f>
        <v>-0.40007632771532342</v>
      </c>
      <c r="O1984" s="28">
        <f t="shared" ref="O1984" si="6762">(D1984*J1984+E1984*I1984+F1984*J1987+G1984*I1987)</f>
        <v>0</v>
      </c>
      <c r="P1984" s="26">
        <f t="shared" ref="P1984" si="6763">D1984*K1984+F1984*K1987-E1984*L1984-G1984*L1987</f>
        <v>0</v>
      </c>
      <c r="Q1984" s="27">
        <f t="shared" ref="Q1984" si="6764">(D1984*L1984+E1984*K1984+F1984*L1987+G1984*K1987)</f>
        <v>-6.6039729501268933</v>
      </c>
      <c r="S1984" s="24">
        <v>1</v>
      </c>
      <c r="T1984" s="25">
        <v>0</v>
      </c>
      <c r="U1984" s="26">
        <v>0</v>
      </c>
      <c r="V1984" s="27">
        <f t="shared" ref="V1984" si="6765">-1/($T$8*$B1984)</f>
        <v>-6.6039729501268933</v>
      </c>
      <c r="X1984" s="24">
        <f t="shared" ref="X1984" si="6766">N1984*S1984+P1984*S1987-O1984*T1984-Q1984*T1987</f>
        <v>-0.40007632771532342</v>
      </c>
      <c r="Y1984" s="28">
        <f t="shared" ref="Y1984" si="6767">(N1984*T1984+O1984*S1984+P1984*T1987+Q1984*S1987)</f>
        <v>0</v>
      </c>
      <c r="Z1984" s="26">
        <f t="shared" ref="Z1984" si="6768">N1984*U1984+P1984*U1987-O1984*V1984-Q1984*V1987</f>
        <v>0</v>
      </c>
      <c r="AA1984" s="27">
        <f t="shared" ref="AA1984" si="6769">(N1984*V1984+O1984*U1984+P1984*V1987+Q1984*U1987)</f>
        <v>-3.961879703908795</v>
      </c>
      <c r="AB1984" s="8"/>
      <c r="AC1984" s="214">
        <f t="shared" ref="AC1984" si="6770">20*LOG((2*$X$8)/(($X$8*X1984+Z1984+$Z$8*X1987+Z1987)^2+($X$8*Y1984+AA1984+$X$8*Y1987+AA1987)^2)^0.5)</f>
        <v>-6.5469524546695981</v>
      </c>
      <c r="AE1984" s="215">
        <f t="shared" ref="AE1984" si="6771">((X1984^2+Y1984^2)/(X1987^2+Y1987^2))^0.5</f>
        <v>1.8871065769175075</v>
      </c>
      <c r="AF1984" s="9"/>
      <c r="AG1984" s="29"/>
      <c r="AH1984" s="29"/>
      <c r="AI1984" s="29"/>
      <c r="AJ1984" s="29"/>
    </row>
    <row r="1985" spans="2:36" ht="18.649999999999999" customHeight="1" thickBot="1">
      <c r="D1985" s="30"/>
      <c r="G1985" s="31"/>
      <c r="I1985" s="30"/>
      <c r="K1985" s="239" t="s">
        <v>15</v>
      </c>
      <c r="L1985" s="240"/>
      <c r="N1985" s="30"/>
      <c r="P1985" s="239" t="s">
        <v>17</v>
      </c>
      <c r="Q1985" s="240"/>
      <c r="S1985" s="30"/>
      <c r="V1985" s="31"/>
      <c r="X1985" s="30"/>
      <c r="AA1985" s="31"/>
      <c r="AE1985" s="216"/>
      <c r="AF1985" s="9"/>
      <c r="AG1985" s="29"/>
      <c r="AH1985" s="29"/>
      <c r="AI1985" s="29"/>
      <c r="AJ1985" s="29"/>
    </row>
    <row r="1986" spans="2:36" ht="18.649999999999999" customHeight="1" thickBot="1">
      <c r="D1986" s="235" t="s">
        <v>12</v>
      </c>
      <c r="E1986" s="236"/>
      <c r="F1986" s="237" t="s">
        <v>13</v>
      </c>
      <c r="G1986" s="238"/>
      <c r="I1986" s="235" t="s">
        <v>14</v>
      </c>
      <c r="J1986" s="236"/>
      <c r="K1986" s="241"/>
      <c r="L1986" s="242"/>
      <c r="N1986" s="235" t="s">
        <v>16</v>
      </c>
      <c r="O1986" s="236"/>
      <c r="P1986" s="241"/>
      <c r="Q1986" s="242"/>
      <c r="S1986" s="235" t="s">
        <v>12</v>
      </c>
      <c r="T1986" s="236"/>
      <c r="U1986" s="237" t="s">
        <v>13</v>
      </c>
      <c r="V1986" s="238"/>
      <c r="X1986" s="235" t="s">
        <v>16</v>
      </c>
      <c r="Y1986" s="236"/>
      <c r="Z1986" s="237" t="s">
        <v>17</v>
      </c>
      <c r="AA1986" s="238"/>
      <c r="AB1986" s="4"/>
      <c r="AC1986" s="37" t="s">
        <v>71</v>
      </c>
      <c r="AE1986" s="217" t="s">
        <v>72</v>
      </c>
      <c r="AF1986" s="9"/>
      <c r="AG1986" s="29"/>
      <c r="AH1986" s="29"/>
      <c r="AI1986" s="29"/>
      <c r="AJ1986" s="29"/>
    </row>
    <row r="1987" spans="2:36" ht="18.649999999999999" customHeight="1" thickTop="1" thickBot="1">
      <c r="D1987" s="24">
        <v>0</v>
      </c>
      <c r="E1987" s="28">
        <v>0</v>
      </c>
      <c r="F1987" s="26">
        <v>1</v>
      </c>
      <c r="G1987" s="27">
        <v>0</v>
      </c>
      <c r="I1987" s="24">
        <v>0</v>
      </c>
      <c r="J1987" s="28">
        <f t="shared" ref="J1987" si="6772">IF(0=(1-$J$8*$K$8*$B1984^2),0,-1*(1-$J$8*$K$8*$B1984^2)/($B1984*$K$8))</f>
        <v>-0.21200515784796203</v>
      </c>
      <c r="K1987" s="26">
        <v>1</v>
      </c>
      <c r="L1987" s="27">
        <v>0</v>
      </c>
      <c r="N1987" s="24">
        <f t="shared" ref="N1987" si="6773">D1987*I1984+F1987*I1987-E1987*J1984-G1987*J1987</f>
        <v>0</v>
      </c>
      <c r="O1987" s="28">
        <f t="shared" ref="O1987" si="6774">(D1987*J1984+E1987*I1984+F1987*J1987+G1987*I1987)</f>
        <v>-0.21200515784796203</v>
      </c>
      <c r="P1987" s="26">
        <f t="shared" ref="P1987" si="6775">D1987*K1984+F1987*K1987-E1987*L1984-G1987*L1987</f>
        <v>1</v>
      </c>
      <c r="Q1987" s="27">
        <f t="shared" ref="Q1987" si="6776">(D1987*L1984+E1987*K1984+F1987*L1987+G1987*K1987)</f>
        <v>0</v>
      </c>
      <c r="S1987" s="24">
        <v>0</v>
      </c>
      <c r="T1987" s="28">
        <v>0</v>
      </c>
      <c r="U1987" s="26">
        <v>1</v>
      </c>
      <c r="V1987" s="27">
        <v>0</v>
      </c>
      <c r="X1987" s="24">
        <f t="shared" ref="X1987" si="6777">N1987*S1984+P1987*S1987-O1987*T1984-Q1987*T1987</f>
        <v>0</v>
      </c>
      <c r="Y1987" s="28">
        <f t="shared" ref="Y1987" si="6778">(N1987*T1984+O1987*S1984+P1987*T1987+Q1987*S1987)</f>
        <v>-0.21200515784796203</v>
      </c>
      <c r="Z1987" s="26">
        <f t="shared" ref="Z1987" si="6779">N1987*U1984+P1987*U1987-O1987*V1984-Q1987*V1987</f>
        <v>-0.40007632771532342</v>
      </c>
      <c r="AA1987" s="27">
        <f t="shared" ref="AA1987" si="6780">(N1987*V1984+O1987*U1984+P1987*V1987+Q1987*U1987)</f>
        <v>0</v>
      </c>
      <c r="AB1987" s="8"/>
      <c r="AC1987" s="39">
        <f t="shared" ref="AC1987" si="6781">(180/PI())*ATAN(-1*(($X$8*Y1984+AA1984+$X$8*Y1987+AA1987)/($X$8*X1984+Z1984+$X$8*X1987+Z1987)))</f>
        <v>-79.147802586060422</v>
      </c>
      <c r="AE1987" s="218">
        <f t="shared" ref="AE1987" si="6782">20*LOG(((($X$8*X1984+Z1984-$X$8*Y1987-Z1987)^2+($X$8*Y1984+AA1984-$X$8*Y1987-AA1987)^2)/(($X$8*X1984+Z1984+$X$8*X1987+Z1987)^2+($X$8*Y1984+AA1984+$X$8*Y1987+AA1987)^2))^0.5)</f>
        <v>-1.0733580048303046</v>
      </c>
      <c r="AF1987" s="9"/>
      <c r="AG1987" s="29"/>
      <c r="AH1987" s="29"/>
      <c r="AI1987" s="29"/>
      <c r="AJ1987" s="29"/>
    </row>
    <row r="1988" spans="2:36" ht="18.649999999999999" customHeight="1">
      <c r="AE1988" s="33"/>
    </row>
    <row r="1989" spans="2:36" ht="18.649999999999999" customHeight="1" thickBot="1">
      <c r="E1989" s="21" t="s">
        <v>0</v>
      </c>
      <c r="J1989" s="21" t="s">
        <v>1</v>
      </c>
      <c r="O1989" s="21" t="s">
        <v>2</v>
      </c>
      <c r="T1989" s="21" t="s">
        <v>3</v>
      </c>
      <c r="Y1989" s="21" t="s">
        <v>4</v>
      </c>
    </row>
    <row r="1990" spans="2:36" ht="18.649999999999999" customHeight="1" thickBot="1">
      <c r="B1990" s="20"/>
      <c r="D1990" s="235" t="s">
        <v>6</v>
      </c>
      <c r="E1990" s="236"/>
      <c r="F1990" s="237" t="s">
        <v>7</v>
      </c>
      <c r="G1990" s="238"/>
      <c r="I1990" s="235" t="s">
        <v>8</v>
      </c>
      <c r="J1990" s="236"/>
      <c r="K1990" s="237" t="s">
        <v>9</v>
      </c>
      <c r="L1990" s="238"/>
      <c r="N1990" s="235" t="s">
        <v>10</v>
      </c>
      <c r="O1990" s="236"/>
      <c r="P1990" s="237" t="s">
        <v>11</v>
      </c>
      <c r="Q1990" s="238"/>
      <c r="S1990" s="235" t="s">
        <v>6</v>
      </c>
      <c r="T1990" s="236"/>
      <c r="U1990" s="237" t="s">
        <v>7</v>
      </c>
      <c r="V1990" s="238"/>
      <c r="X1990" s="235" t="s">
        <v>10</v>
      </c>
      <c r="Y1990" s="236"/>
      <c r="Z1990" s="237" t="s">
        <v>11</v>
      </c>
      <c r="AA1990" s="238"/>
      <c r="AB1990" s="4"/>
      <c r="AC1990" s="212" t="s">
        <v>70</v>
      </c>
      <c r="AE1990" s="213" t="s">
        <v>37</v>
      </c>
      <c r="AF1990" s="9"/>
      <c r="AG1990" s="29"/>
      <c r="AH1990" s="29"/>
      <c r="AI1990" s="29"/>
      <c r="AJ1990" s="29"/>
    </row>
    <row r="1991" spans="2:36" ht="18.649999999999999" customHeight="1" thickTop="1" thickBot="1">
      <c r="B1991" s="40">
        <f t="shared" ref="B1991" si="6783">B1984+$E$5</f>
        <v>1.0404999999999847</v>
      </c>
      <c r="D1991" s="24">
        <v>1</v>
      </c>
      <c r="E1991" s="25">
        <v>0</v>
      </c>
      <c r="F1991" s="26">
        <v>0</v>
      </c>
      <c r="G1991" s="27">
        <f t="shared" ref="G1991" si="6784">-1/($E$8*$B1991)</f>
        <v>-6.600799488834185</v>
      </c>
      <c r="I1991" s="24">
        <v>1</v>
      </c>
      <c r="J1991" s="28">
        <v>0</v>
      </c>
      <c r="K1991" s="26">
        <v>0</v>
      </c>
      <c r="L1991" s="27">
        <v>0</v>
      </c>
      <c r="N1991" s="24">
        <f t="shared" ref="N1991" si="6785">D1991*I1991+F1991*I1994-E1991*J1991-G1991*J1994</f>
        <v>-0.39302275099674722</v>
      </c>
      <c r="O1991" s="28">
        <f t="shared" ref="O1991" si="6786">(D1991*J1991+E1991*I1991+F1991*J1994+G1991*I1994)</f>
        <v>0</v>
      </c>
      <c r="P1991" s="26">
        <f t="shared" ref="P1991" si="6787">D1991*K1991+F1991*K1994-E1991*L1991-G1991*L1994</f>
        <v>0</v>
      </c>
      <c r="Q1991" s="27">
        <f t="shared" ref="Q1991" si="6788">(D1991*L1991+E1991*K1991+F1991*L1994+G1991*K1994)</f>
        <v>-6.600799488834185</v>
      </c>
      <c r="S1991" s="24">
        <v>1</v>
      </c>
      <c r="T1991" s="25">
        <v>0</v>
      </c>
      <c r="U1991" s="26">
        <v>0</v>
      </c>
      <c r="V1991" s="27">
        <f t="shared" ref="V1991" si="6789">-1/($T$8*$B1991)</f>
        <v>-6.600799488834185</v>
      </c>
      <c r="X1991" s="24">
        <f t="shared" ref="X1991" si="6790">N1991*S1991+P1991*S1994-O1991*T1991-Q1991*T1994</f>
        <v>-0.39302275099674722</v>
      </c>
      <c r="Y1991" s="28">
        <f t="shared" ref="Y1991" si="6791">(N1991*T1991+O1991*S1991+P1991*T1994+Q1991*S1994)</f>
        <v>0</v>
      </c>
      <c r="Z1991" s="26">
        <f t="shared" ref="Z1991" si="6792">N1991*U1991+P1991*U1994-O1991*V1991-Q1991*V1994</f>
        <v>0</v>
      </c>
      <c r="AA1991" s="27">
        <f t="shared" ref="AA1991" si="6793">(N1991*V1991+O1991*U1991+P1991*V1994+Q1991*U1994)</f>
        <v>-4.0065351149546506</v>
      </c>
      <c r="AB1991" s="8"/>
      <c r="AC1991" s="214">
        <f t="shared" ref="AC1991" si="6794">20*LOG((2*$X$8)/(($X$8*X1991+Z1991+$Z$8*X1994+Z1994)^2+($X$8*Y1991+AA1991+$X$8*Y1994+AA1994)^2)^0.5)</f>
        <v>-6.6289458073721041</v>
      </c>
      <c r="AE1991" s="215">
        <f t="shared" ref="AE1991" si="6795">((X1991^2+Y1991^2)/(X1994^2+Y1994^2))^0.5</f>
        <v>1.8623273539669503</v>
      </c>
      <c r="AF1991" s="9"/>
      <c r="AG1991" s="29"/>
      <c r="AH1991" s="29"/>
      <c r="AI1991" s="29"/>
      <c r="AJ1991" s="29"/>
    </row>
    <row r="1992" spans="2:36" ht="18.649999999999999" customHeight="1" thickBot="1">
      <c r="D1992" s="30"/>
      <c r="G1992" s="31"/>
      <c r="I1992" s="30"/>
      <c r="K1992" s="239" t="s">
        <v>15</v>
      </c>
      <c r="L1992" s="240"/>
      <c r="N1992" s="30"/>
      <c r="P1992" s="239" t="s">
        <v>17</v>
      </c>
      <c r="Q1992" s="240"/>
      <c r="S1992" s="30"/>
      <c r="V1992" s="31"/>
      <c r="X1992" s="30"/>
      <c r="AA1992" s="31"/>
      <c r="AE1992" s="216"/>
      <c r="AF1992" s="9"/>
      <c r="AG1992" s="29"/>
      <c r="AH1992" s="29"/>
      <c r="AI1992" s="29"/>
      <c r="AJ1992" s="29"/>
    </row>
    <row r="1993" spans="2:36" ht="18.649999999999999" customHeight="1" thickBot="1">
      <c r="D1993" s="235" t="s">
        <v>12</v>
      </c>
      <c r="E1993" s="236"/>
      <c r="F1993" s="237" t="s">
        <v>13</v>
      </c>
      <c r="G1993" s="238"/>
      <c r="I1993" s="235" t="s">
        <v>14</v>
      </c>
      <c r="J1993" s="236"/>
      <c r="K1993" s="241"/>
      <c r="L1993" s="242"/>
      <c r="N1993" s="235" t="s">
        <v>16</v>
      </c>
      <c r="O1993" s="236"/>
      <c r="P1993" s="241"/>
      <c r="Q1993" s="242"/>
      <c r="S1993" s="235" t="s">
        <v>12</v>
      </c>
      <c r="T1993" s="236"/>
      <c r="U1993" s="237" t="s">
        <v>13</v>
      </c>
      <c r="V1993" s="238"/>
      <c r="X1993" s="235" t="s">
        <v>16</v>
      </c>
      <c r="Y1993" s="236"/>
      <c r="Z1993" s="237" t="s">
        <v>17</v>
      </c>
      <c r="AA1993" s="238"/>
      <c r="AB1993" s="4"/>
      <c r="AC1993" s="37" t="s">
        <v>71</v>
      </c>
      <c r="AE1993" s="217" t="s">
        <v>72</v>
      </c>
      <c r="AF1993" s="9"/>
      <c r="AG1993" s="29"/>
      <c r="AH1993" s="29"/>
      <c r="AI1993" s="29"/>
      <c r="AJ1993" s="29"/>
    </row>
    <row r="1994" spans="2:36" ht="18.649999999999999" customHeight="1" thickTop="1" thickBot="1">
      <c r="D1994" s="24">
        <v>0</v>
      </c>
      <c r="E1994" s="28">
        <v>0</v>
      </c>
      <c r="F1994" s="26">
        <v>1</v>
      </c>
      <c r="G1994" s="27">
        <v>0</v>
      </c>
      <c r="I1994" s="24">
        <v>0</v>
      </c>
      <c r="J1994" s="28">
        <f t="shared" ref="J1994" si="6796">IF(0=(1-$J$8*$K$8*$B1991^2),0,-1*(1-$J$8*$K$8*$B1991^2)/($B1991*$K$8))</f>
        <v>-0.21103848910320092</v>
      </c>
      <c r="K1994" s="26">
        <v>1</v>
      </c>
      <c r="L1994" s="27">
        <v>0</v>
      </c>
      <c r="N1994" s="24">
        <f t="shared" ref="N1994" si="6797">D1994*I1991+F1994*I1994-E1994*J1991-G1994*J1994</f>
        <v>0</v>
      </c>
      <c r="O1994" s="28">
        <f t="shared" ref="O1994" si="6798">(D1994*J1991+E1994*I1991+F1994*J1994+G1994*I1994)</f>
        <v>-0.21103848910320092</v>
      </c>
      <c r="P1994" s="26">
        <f t="shared" ref="P1994" si="6799">D1994*K1991+F1994*K1994-E1994*L1991-G1994*L1994</f>
        <v>1</v>
      </c>
      <c r="Q1994" s="27">
        <f t="shared" ref="Q1994" si="6800">(D1994*L1991+E1994*K1991+F1994*L1994+G1994*K1994)</f>
        <v>0</v>
      </c>
      <c r="S1994" s="24">
        <v>0</v>
      </c>
      <c r="T1994" s="28">
        <v>0</v>
      </c>
      <c r="U1994" s="26">
        <v>1</v>
      </c>
      <c r="V1994" s="27">
        <v>0</v>
      </c>
      <c r="X1994" s="24">
        <f t="shared" ref="X1994" si="6801">N1994*S1991+P1994*S1994-O1994*T1991-Q1994*T1994</f>
        <v>0</v>
      </c>
      <c r="Y1994" s="28">
        <f t="shared" ref="Y1994" si="6802">(N1994*T1991+O1994*S1991+P1994*T1994+Q1994*S1994)</f>
        <v>-0.21103848910320092</v>
      </c>
      <c r="Z1994" s="26">
        <f t="shared" ref="Z1994" si="6803">N1994*U1991+P1994*U1994-O1994*V1991-Q1994*V1994</f>
        <v>-0.39302275099674722</v>
      </c>
      <c r="AA1994" s="27">
        <f t="shared" ref="AA1994" si="6804">(N1994*V1991+O1994*U1991+P1994*V1994+Q1994*U1994)</f>
        <v>0</v>
      </c>
      <c r="AB1994" s="8"/>
      <c r="AC1994" s="39">
        <f t="shared" ref="AC1994" si="6805">(180/PI())*ATAN(-1*(($X$8*Y1991+AA1991+$X$8*Y1994+AA1994)/($X$8*X1991+Z1991+$X$8*X1994+Z1994)))</f>
        <v>-79.44268874764704</v>
      </c>
      <c r="AE1994" s="218">
        <f t="shared" ref="AE1994" si="6806">20*LOG(((($X$8*X1991+Z1991-$X$8*Y1994-Z1994)^2+($X$8*Y1991+AA1991-$X$8*Y1994-AA1994)^2)/(($X$8*X1991+Z1991+$X$8*X1994+Z1994)^2+($X$8*Y1991+AA1991+$X$8*Y1994+AA1994)^2))^0.5)</f>
        <v>-1.0507675041788731</v>
      </c>
      <c r="AF1994" s="9"/>
      <c r="AG1994" s="29"/>
      <c r="AH1994" s="29"/>
      <c r="AI1994" s="29"/>
      <c r="AJ1994" s="29"/>
    </row>
    <row r="1995" spans="2:36" ht="18.649999999999999" customHeight="1">
      <c r="AE1995" s="33"/>
    </row>
    <row r="1996" spans="2:36" ht="18.649999999999999" customHeight="1" thickBot="1">
      <c r="E1996" s="21" t="s">
        <v>0</v>
      </c>
      <c r="J1996" s="21" t="s">
        <v>1</v>
      </c>
      <c r="O1996" s="21" t="s">
        <v>2</v>
      </c>
      <c r="T1996" s="21" t="s">
        <v>3</v>
      </c>
      <c r="Y1996" s="21" t="s">
        <v>4</v>
      </c>
    </row>
    <row r="1997" spans="2:36" ht="18.649999999999999" customHeight="1" thickBot="1">
      <c r="B1997" s="20"/>
      <c r="D1997" s="235" t="s">
        <v>6</v>
      </c>
      <c r="E1997" s="236"/>
      <c r="F1997" s="237" t="s">
        <v>7</v>
      </c>
      <c r="G1997" s="238"/>
      <c r="I1997" s="235" t="s">
        <v>8</v>
      </c>
      <c r="J1997" s="236"/>
      <c r="K1997" s="237" t="s">
        <v>9</v>
      </c>
      <c r="L1997" s="238"/>
      <c r="N1997" s="235" t="s">
        <v>10</v>
      </c>
      <c r="O1997" s="236"/>
      <c r="P1997" s="237" t="s">
        <v>11</v>
      </c>
      <c r="Q1997" s="238"/>
      <c r="S1997" s="235" t="s">
        <v>6</v>
      </c>
      <c r="T1997" s="236"/>
      <c r="U1997" s="237" t="s">
        <v>7</v>
      </c>
      <c r="V1997" s="238"/>
      <c r="X1997" s="235" t="s">
        <v>10</v>
      </c>
      <c r="Y1997" s="236"/>
      <c r="Z1997" s="237" t="s">
        <v>11</v>
      </c>
      <c r="AA1997" s="238"/>
      <c r="AB1997" s="4"/>
      <c r="AC1997" s="212" t="s">
        <v>70</v>
      </c>
      <c r="AE1997" s="213" t="s">
        <v>37</v>
      </c>
      <c r="AF1997" s="9"/>
      <c r="AG1997" s="29"/>
      <c r="AH1997" s="29"/>
      <c r="AI1997" s="29"/>
      <c r="AJ1997" s="29"/>
    </row>
    <row r="1998" spans="2:36" ht="18.649999999999999" customHeight="1" thickTop="1" thickBot="1">
      <c r="B1998" s="40">
        <f t="shared" ref="B1998" si="6807">B1991+$E$5</f>
        <v>1.0409999999999846</v>
      </c>
      <c r="D1998" s="24">
        <v>1</v>
      </c>
      <c r="E1998" s="25">
        <v>0</v>
      </c>
      <c r="F1998" s="26">
        <v>0</v>
      </c>
      <c r="G1998" s="27">
        <f t="shared" ref="G1998" si="6808">-1/($E$8*$B1998)</f>
        <v>-6.5976290760153402</v>
      </c>
      <c r="I1998" s="24">
        <v>1</v>
      </c>
      <c r="J1998" s="28">
        <v>0</v>
      </c>
      <c r="K1998" s="26">
        <v>0</v>
      </c>
      <c r="L1998" s="27">
        <v>0</v>
      </c>
      <c r="N1998" s="24">
        <f t="shared" ref="N1998" si="6809">D1998*I1998+F1998*I2001-E1998*J1998-G1998*J2001</f>
        <v>-0.3859793354923502</v>
      </c>
      <c r="O1998" s="28">
        <f t="shared" ref="O1998" si="6810">(D1998*J1998+E1998*I1998+F1998*J2001+G1998*I2001)</f>
        <v>0</v>
      </c>
      <c r="P1998" s="26">
        <f t="shared" ref="P1998" si="6811">D1998*K1998+F1998*K2001-E1998*L1998-G1998*L2001</f>
        <v>0</v>
      </c>
      <c r="Q1998" s="27">
        <f t="shared" ref="Q1998" si="6812">(D1998*L1998+E1998*K1998+F1998*L2001+G1998*K2001)</f>
        <v>-6.5976290760153402</v>
      </c>
      <c r="S1998" s="24">
        <v>1</v>
      </c>
      <c r="T1998" s="25">
        <v>0</v>
      </c>
      <c r="U1998" s="26">
        <v>0</v>
      </c>
      <c r="V1998" s="27">
        <f t="shared" ref="V1998" si="6813">-1/($T$8*$B1998)</f>
        <v>-6.5976290760153402</v>
      </c>
      <c r="X1998" s="24">
        <f t="shared" ref="X1998" si="6814">N1998*S1998+P1998*S2001-O1998*T1998-Q1998*T2001</f>
        <v>-0.3859793354923502</v>
      </c>
      <c r="Y1998" s="28">
        <f t="shared" ref="Y1998" si="6815">(N1998*T1998+O1998*S1998+P1998*T2001+Q1998*S2001)</f>
        <v>0</v>
      </c>
      <c r="Z1998" s="26">
        <f t="shared" ref="Z1998" si="6816">N1998*U1998+P1998*U2001-O1998*V1998-Q1998*V2001</f>
        <v>0</v>
      </c>
      <c r="AA1998" s="27">
        <f t="shared" ref="AA1998" si="6817">(N1998*V1998+O1998*U1998+P1998*V2001+Q1998*U2001)</f>
        <v>-4.0510805894299313</v>
      </c>
      <c r="AB1998" s="8"/>
      <c r="AC1998" s="214">
        <f t="shared" ref="AC1998" si="6818">20*LOG((2*$X$8)/(($X$8*X1998+Z1998+$Z$8*X2001+Z2001)^2+($X$8*Y1998+AA1998+$X$8*Y2001+AA2001)^2)^0.5)</f>
        <v>-6.7101873858046428</v>
      </c>
      <c r="AE1998" s="215">
        <f t="shared" ref="AE1998" si="6819">((X1998^2+Y1998^2)/(X2001^2+Y2001^2))^0.5</f>
        <v>1.8373639645072939</v>
      </c>
      <c r="AF1998" s="9"/>
      <c r="AG1998" s="29"/>
      <c r="AH1998" s="29"/>
      <c r="AI1998" s="29"/>
      <c r="AJ1998" s="29"/>
    </row>
    <row r="1999" spans="2:36" ht="18.649999999999999" customHeight="1" thickBot="1">
      <c r="D1999" s="30"/>
      <c r="G1999" s="31"/>
      <c r="I1999" s="30"/>
      <c r="K1999" s="239" t="s">
        <v>15</v>
      </c>
      <c r="L1999" s="240"/>
      <c r="N1999" s="30"/>
      <c r="P1999" s="239" t="s">
        <v>17</v>
      </c>
      <c r="Q1999" s="240"/>
      <c r="S1999" s="30"/>
      <c r="V1999" s="31"/>
      <c r="X1999" s="30"/>
      <c r="AA1999" s="31"/>
      <c r="AE1999" s="216"/>
      <c r="AF1999" s="9"/>
      <c r="AG1999" s="29"/>
      <c r="AH1999" s="29"/>
      <c r="AI1999" s="29"/>
      <c r="AJ1999" s="29"/>
    </row>
    <row r="2000" spans="2:36" ht="18.649999999999999" customHeight="1" thickBot="1">
      <c r="D2000" s="235" t="s">
        <v>12</v>
      </c>
      <c r="E2000" s="236"/>
      <c r="F2000" s="237" t="s">
        <v>13</v>
      </c>
      <c r="G2000" s="238"/>
      <c r="I2000" s="235" t="s">
        <v>14</v>
      </c>
      <c r="J2000" s="236"/>
      <c r="K2000" s="241"/>
      <c r="L2000" s="242"/>
      <c r="N2000" s="235" t="s">
        <v>16</v>
      </c>
      <c r="O2000" s="236"/>
      <c r="P2000" s="241"/>
      <c r="Q2000" s="242"/>
      <c r="S2000" s="235" t="s">
        <v>12</v>
      </c>
      <c r="T2000" s="236"/>
      <c r="U2000" s="237" t="s">
        <v>13</v>
      </c>
      <c r="V2000" s="238"/>
      <c r="X2000" s="235" t="s">
        <v>16</v>
      </c>
      <c r="Y2000" s="236"/>
      <c r="Z2000" s="237" t="s">
        <v>17</v>
      </c>
      <c r="AA2000" s="238"/>
      <c r="AB2000" s="4"/>
      <c r="AC2000" s="37" t="s">
        <v>71</v>
      </c>
      <c r="AE2000" s="217" t="s">
        <v>72</v>
      </c>
      <c r="AF2000" s="9"/>
      <c r="AG2000" s="29"/>
      <c r="AH2000" s="29"/>
      <c r="AI2000" s="29"/>
      <c r="AJ2000" s="29"/>
    </row>
    <row r="2001" spans="2:36" ht="18.649999999999999" customHeight="1" thickTop="1" thickBot="1">
      <c r="D2001" s="24">
        <v>0</v>
      </c>
      <c r="E2001" s="28">
        <v>0</v>
      </c>
      <c r="F2001" s="26">
        <v>1</v>
      </c>
      <c r="G2001" s="27">
        <v>0</v>
      </c>
      <c r="I2001" s="24">
        <v>0</v>
      </c>
      <c r="J2001" s="28">
        <f t="shared" ref="J2001" si="6820">IF(0=(1-$J$8*$K$8*$B1998^2),0,-1*(1-$J$8*$K$8*$B1998^2)/($B1998*$K$8))</f>
        <v>-0.21007233348883825</v>
      </c>
      <c r="K2001" s="26">
        <v>1</v>
      </c>
      <c r="L2001" s="27">
        <v>0</v>
      </c>
      <c r="N2001" s="24">
        <f t="shared" ref="N2001" si="6821">D2001*I1998+F2001*I2001-E2001*J1998-G2001*J2001</f>
        <v>0</v>
      </c>
      <c r="O2001" s="28">
        <f t="shared" ref="O2001" si="6822">(D2001*J1998+E2001*I1998+F2001*J2001+G2001*I2001)</f>
        <v>-0.21007233348883825</v>
      </c>
      <c r="P2001" s="26">
        <f t="shared" ref="P2001" si="6823">D2001*K1998+F2001*K2001-E2001*L1998-G2001*L2001</f>
        <v>1</v>
      </c>
      <c r="Q2001" s="27">
        <f t="shared" ref="Q2001" si="6824">(D2001*L1998+E2001*K1998+F2001*L2001+G2001*K2001)</f>
        <v>0</v>
      </c>
      <c r="S2001" s="24">
        <v>0</v>
      </c>
      <c r="T2001" s="28">
        <v>0</v>
      </c>
      <c r="U2001" s="26">
        <v>1</v>
      </c>
      <c r="V2001" s="27">
        <v>0</v>
      </c>
      <c r="X2001" s="24">
        <f t="shared" ref="X2001" si="6825">N2001*S1998+P2001*S2001-O2001*T1998-Q2001*T2001</f>
        <v>0</v>
      </c>
      <c r="Y2001" s="28">
        <f t="shared" ref="Y2001" si="6826">(N2001*T1998+O2001*S1998+P2001*T2001+Q2001*S2001)</f>
        <v>-0.21007233348883825</v>
      </c>
      <c r="Z2001" s="26">
        <f t="shared" ref="Z2001" si="6827">N2001*U1998+P2001*U2001-O2001*V1998-Q2001*V2001</f>
        <v>-0.3859793354923502</v>
      </c>
      <c r="AA2001" s="27">
        <f t="shared" ref="AA2001" si="6828">(N2001*V1998+O2001*U1998+P2001*V2001+Q2001*U2001)</f>
        <v>0</v>
      </c>
      <c r="AB2001" s="8"/>
      <c r="AC2001" s="39">
        <f t="shared" ref="AC2001" si="6829">(180/PI())*ATAN(-1*(($X$8*Y1998+AA1998+$X$8*Y2001+AA2001)/($X$8*X1998+Z1998+$X$8*X2001+Z2001)))</f>
        <v>-79.731555191036136</v>
      </c>
      <c r="AE2001" s="218">
        <f t="shared" ref="AE2001" si="6830">20*LOG(((($X$8*X1998+Z1998-$X$8*Y2001-Z2001)^2+($X$8*Y1998+AA1998-$X$8*Y2001-AA2001)^2)/(($X$8*X1998+Z1998+$X$8*X2001+Z2001)^2+($X$8*Y1998+AA1998+$X$8*Y2001+AA2001)^2))^0.5)</f>
        <v>-1.0289112064421708</v>
      </c>
      <c r="AF2001" s="9"/>
      <c r="AG2001" s="29"/>
      <c r="AH2001" s="29"/>
      <c r="AI2001" s="29"/>
      <c r="AJ2001" s="29"/>
    </row>
    <row r="2002" spans="2:36" ht="18.649999999999999" customHeight="1">
      <c r="AE2002" s="33"/>
    </row>
    <row r="2003" spans="2:36" ht="18.649999999999999" customHeight="1" thickBot="1">
      <c r="E2003" s="21" t="s">
        <v>0</v>
      </c>
      <c r="J2003" s="21" t="s">
        <v>1</v>
      </c>
      <c r="O2003" s="21" t="s">
        <v>2</v>
      </c>
      <c r="T2003" s="21" t="s">
        <v>3</v>
      </c>
      <c r="Y2003" s="21" t="s">
        <v>4</v>
      </c>
    </row>
    <row r="2004" spans="2:36" ht="18.649999999999999" customHeight="1" thickBot="1">
      <c r="B2004" s="20"/>
      <c r="D2004" s="235" t="s">
        <v>6</v>
      </c>
      <c r="E2004" s="236"/>
      <c r="F2004" s="237" t="s">
        <v>7</v>
      </c>
      <c r="G2004" s="238"/>
      <c r="I2004" s="235" t="s">
        <v>8</v>
      </c>
      <c r="J2004" s="236"/>
      <c r="K2004" s="237" t="s">
        <v>9</v>
      </c>
      <c r="L2004" s="238"/>
      <c r="N2004" s="235" t="s">
        <v>10</v>
      </c>
      <c r="O2004" s="236"/>
      <c r="P2004" s="237" t="s">
        <v>11</v>
      </c>
      <c r="Q2004" s="238"/>
      <c r="S2004" s="235" t="s">
        <v>6</v>
      </c>
      <c r="T2004" s="236"/>
      <c r="U2004" s="237" t="s">
        <v>7</v>
      </c>
      <c r="V2004" s="238"/>
      <c r="X2004" s="235" t="s">
        <v>10</v>
      </c>
      <c r="Y2004" s="236"/>
      <c r="Z2004" s="237" t="s">
        <v>11</v>
      </c>
      <c r="AA2004" s="238"/>
      <c r="AB2004" s="4"/>
      <c r="AC2004" s="212" t="s">
        <v>70</v>
      </c>
      <c r="AE2004" s="213" t="s">
        <v>37</v>
      </c>
      <c r="AF2004" s="9"/>
      <c r="AG2004" s="29"/>
      <c r="AH2004" s="29"/>
      <c r="AI2004" s="29"/>
      <c r="AJ2004" s="29"/>
    </row>
    <row r="2005" spans="2:36" ht="18.649999999999999" customHeight="1" thickTop="1" thickBot="1">
      <c r="B2005" s="40">
        <f t="shared" ref="B2005" si="6831">B1998+$E$5</f>
        <v>1.0414999999999845</v>
      </c>
      <c r="D2005" s="24">
        <v>1</v>
      </c>
      <c r="E2005" s="25">
        <v>0</v>
      </c>
      <c r="F2005" s="26">
        <v>0</v>
      </c>
      <c r="G2005" s="27">
        <f t="shared" ref="G2005" si="6832">-1/($E$8*$B2005)</f>
        <v>-6.594461707279855</v>
      </c>
      <c r="I2005" s="24">
        <v>1</v>
      </c>
      <c r="J2005" s="28">
        <v>0</v>
      </c>
      <c r="K2005" s="26">
        <v>0</v>
      </c>
      <c r="L2005" s="27">
        <v>0</v>
      </c>
      <c r="N2005" s="24">
        <f t="shared" ref="N2005" si="6833">D2005*I2005+F2005*I2008-E2005*J2005-G2005*J2008</f>
        <v>-0.378946061694164</v>
      </c>
      <c r="O2005" s="28">
        <f t="shared" ref="O2005" si="6834">(D2005*J2005+E2005*I2005+F2005*J2008+G2005*I2008)</f>
        <v>0</v>
      </c>
      <c r="P2005" s="26">
        <f t="shared" ref="P2005" si="6835">D2005*K2005+F2005*K2008-E2005*L2005-G2005*L2008</f>
        <v>0</v>
      </c>
      <c r="Q2005" s="27">
        <f t="shared" ref="Q2005" si="6836">(D2005*L2005+E2005*K2005+F2005*L2008+G2005*K2008)</f>
        <v>-6.594461707279855</v>
      </c>
      <c r="S2005" s="24">
        <v>1</v>
      </c>
      <c r="T2005" s="25">
        <v>0</v>
      </c>
      <c r="U2005" s="26">
        <v>0</v>
      </c>
      <c r="V2005" s="27">
        <f t="shared" ref="V2005" si="6837">-1/($T$8*$B2005)</f>
        <v>-6.594461707279855</v>
      </c>
      <c r="X2005" s="24">
        <f t="shared" ref="X2005" si="6838">N2005*S2005+P2005*S2008-O2005*T2005-Q2005*T2008</f>
        <v>-0.378946061694164</v>
      </c>
      <c r="Y2005" s="28">
        <f t="shared" ref="Y2005" si="6839">(N2005*T2005+O2005*S2005+P2005*T2008+Q2005*S2008)</f>
        <v>0</v>
      </c>
      <c r="Z2005" s="26">
        <f t="shared" ref="Z2005" si="6840">N2005*U2005+P2005*U2008-O2005*V2005-Q2005*V2008</f>
        <v>0</v>
      </c>
      <c r="AA2005" s="27">
        <f t="shared" ref="AA2005" si="6841">(N2005*V2005+O2005*U2005+P2005*V2008+Q2005*U2008)</f>
        <v>-4.095516414313181</v>
      </c>
      <c r="AB2005" s="8"/>
      <c r="AC2005" s="214">
        <f t="shared" ref="AC2005" si="6842">20*LOG((2*$X$8)/(($X$8*X2005+Z2005+$Z$8*X2008+Z2008)^2+($X$8*Y2005+AA2005+$X$8*Y2008+AA2008)^2)^0.5)</f>
        <v>-6.7906842242050827</v>
      </c>
      <c r="AE2005" s="215">
        <f t="shared" ref="AE2005" si="6843">((X2005^2+Y2005^2)/(X2008^2+Y2008^2))^0.5</f>
        <v>1.8122139526592407</v>
      </c>
      <c r="AF2005" s="9"/>
      <c r="AG2005" s="29"/>
      <c r="AH2005" s="29"/>
      <c r="AI2005" s="29"/>
      <c r="AJ2005" s="29"/>
    </row>
    <row r="2006" spans="2:36" ht="18.649999999999999" customHeight="1" thickBot="1">
      <c r="D2006" s="30"/>
      <c r="G2006" s="31"/>
      <c r="I2006" s="30"/>
      <c r="K2006" s="239" t="s">
        <v>15</v>
      </c>
      <c r="L2006" s="240"/>
      <c r="N2006" s="30"/>
      <c r="P2006" s="239" t="s">
        <v>17</v>
      </c>
      <c r="Q2006" s="240"/>
      <c r="S2006" s="30"/>
      <c r="V2006" s="31"/>
      <c r="X2006" s="30"/>
      <c r="AA2006" s="31"/>
      <c r="AE2006" s="216"/>
      <c r="AF2006" s="9"/>
      <c r="AG2006" s="29"/>
      <c r="AH2006" s="29"/>
      <c r="AI2006" s="29"/>
      <c r="AJ2006" s="29"/>
    </row>
    <row r="2007" spans="2:36" ht="18.649999999999999" customHeight="1" thickBot="1">
      <c r="D2007" s="235" t="s">
        <v>12</v>
      </c>
      <c r="E2007" s="236"/>
      <c r="F2007" s="237" t="s">
        <v>13</v>
      </c>
      <c r="G2007" s="238"/>
      <c r="I2007" s="235" t="s">
        <v>14</v>
      </c>
      <c r="J2007" s="236"/>
      <c r="K2007" s="241"/>
      <c r="L2007" s="242"/>
      <c r="N2007" s="235" t="s">
        <v>16</v>
      </c>
      <c r="O2007" s="236"/>
      <c r="P2007" s="241"/>
      <c r="Q2007" s="242"/>
      <c r="S2007" s="235" t="s">
        <v>12</v>
      </c>
      <c r="T2007" s="236"/>
      <c r="U2007" s="237" t="s">
        <v>13</v>
      </c>
      <c r="V2007" s="238"/>
      <c r="X2007" s="235" t="s">
        <v>16</v>
      </c>
      <c r="Y2007" s="236"/>
      <c r="Z2007" s="237" t="s">
        <v>17</v>
      </c>
      <c r="AA2007" s="238"/>
      <c r="AB2007" s="4"/>
      <c r="AC2007" s="37" t="s">
        <v>71</v>
      </c>
      <c r="AE2007" s="217" t="s">
        <v>72</v>
      </c>
      <c r="AF2007" s="9"/>
      <c r="AG2007" s="29"/>
      <c r="AH2007" s="29"/>
      <c r="AI2007" s="29"/>
      <c r="AJ2007" s="29"/>
    </row>
    <row r="2008" spans="2:36" ht="18.649999999999999" customHeight="1" thickTop="1" thickBot="1">
      <c r="D2008" s="24">
        <v>0</v>
      </c>
      <c r="E2008" s="28">
        <v>0</v>
      </c>
      <c r="F2008" s="26">
        <v>1</v>
      </c>
      <c r="G2008" s="27">
        <v>0</v>
      </c>
      <c r="I2008" s="24">
        <v>0</v>
      </c>
      <c r="J2008" s="28">
        <f t="shared" ref="J2008" si="6844">IF(0=(1-$J$8*$K$8*$B2005^2),0,-1*(1-$J$8*$K$8*$B2005^2)/($B2005*$K$8))</f>
        <v>-0.20910669026584802</v>
      </c>
      <c r="K2008" s="26">
        <v>1</v>
      </c>
      <c r="L2008" s="27">
        <v>0</v>
      </c>
      <c r="N2008" s="24">
        <f t="shared" ref="N2008" si="6845">D2008*I2005+F2008*I2008-E2008*J2005-G2008*J2008</f>
        <v>0</v>
      </c>
      <c r="O2008" s="28">
        <f t="shared" ref="O2008" si="6846">(D2008*J2005+E2008*I2005+F2008*J2008+G2008*I2008)</f>
        <v>-0.20910669026584802</v>
      </c>
      <c r="P2008" s="26">
        <f t="shared" ref="P2008" si="6847">D2008*K2005+F2008*K2008-E2008*L2005-G2008*L2008</f>
        <v>1</v>
      </c>
      <c r="Q2008" s="27">
        <f t="shared" ref="Q2008" si="6848">(D2008*L2005+E2008*K2005+F2008*L2008+G2008*K2008)</f>
        <v>0</v>
      </c>
      <c r="S2008" s="24">
        <v>0</v>
      </c>
      <c r="T2008" s="28">
        <v>0</v>
      </c>
      <c r="U2008" s="26">
        <v>1</v>
      </c>
      <c r="V2008" s="27">
        <v>0</v>
      </c>
      <c r="X2008" s="24">
        <f t="shared" ref="X2008" si="6849">N2008*S2005+P2008*S2008-O2008*T2005-Q2008*T2008</f>
        <v>0</v>
      </c>
      <c r="Y2008" s="28">
        <f t="shared" ref="Y2008" si="6850">(N2008*T2005+O2008*S2005+P2008*T2008+Q2008*S2008)</f>
        <v>-0.20910669026584802</v>
      </c>
      <c r="Z2008" s="26">
        <f t="shared" ref="Z2008" si="6851">N2008*U2005+P2008*U2008-O2008*V2005-Q2008*V2008</f>
        <v>-0.378946061694164</v>
      </c>
      <c r="AA2008" s="27">
        <f t="shared" ref="AA2008" si="6852">(N2008*V2005+O2008*U2005+P2008*V2008+Q2008*U2008)</f>
        <v>0</v>
      </c>
      <c r="AB2008" s="8"/>
      <c r="AC2008" s="39">
        <f t="shared" ref="AC2008" si="6853">(180/PI())*ATAN(-1*(($X$8*Y2005+AA2005+$X$8*Y2008+AA2008)/($X$8*X2005+Z2005+$X$8*X2008+Z2008)))</f>
        <v>-80.014575767182791</v>
      </c>
      <c r="AE2008" s="218">
        <f t="shared" ref="AE2008" si="6854">20*LOG(((($X$8*X2005+Z2005-$X$8*Y2008-Z2008)^2+($X$8*Y2005+AA2005-$X$8*Y2008-AA2008)^2)/(($X$8*X2005+Z2005+$X$8*X2008+Z2008)^2+($X$8*Y2005+AA2005+$X$8*Y2008+AA2008)^2))^0.5)</f>
        <v>-1.0077580796463967</v>
      </c>
      <c r="AF2008" s="9"/>
      <c r="AG2008" s="29"/>
      <c r="AH2008" s="29"/>
      <c r="AI2008" s="29"/>
      <c r="AJ2008" s="29"/>
    </row>
    <row r="2009" spans="2:36" ht="18.649999999999999" customHeight="1">
      <c r="AE2009" s="33"/>
    </row>
    <row r="2010" spans="2:36" ht="18.649999999999999" customHeight="1" thickBot="1">
      <c r="E2010" s="21" t="s">
        <v>0</v>
      </c>
      <c r="J2010" s="21" t="s">
        <v>1</v>
      </c>
      <c r="O2010" s="21" t="s">
        <v>2</v>
      </c>
      <c r="T2010" s="21" t="s">
        <v>3</v>
      </c>
      <c r="Y2010" s="21" t="s">
        <v>4</v>
      </c>
    </row>
    <row r="2011" spans="2:36" ht="18.649999999999999" customHeight="1" thickBot="1">
      <c r="B2011" s="20"/>
      <c r="D2011" s="235" t="s">
        <v>6</v>
      </c>
      <c r="E2011" s="236"/>
      <c r="F2011" s="237" t="s">
        <v>7</v>
      </c>
      <c r="G2011" s="238"/>
      <c r="I2011" s="235" t="s">
        <v>8</v>
      </c>
      <c r="J2011" s="236"/>
      <c r="K2011" s="237" t="s">
        <v>9</v>
      </c>
      <c r="L2011" s="238"/>
      <c r="N2011" s="235" t="s">
        <v>10</v>
      </c>
      <c r="O2011" s="236"/>
      <c r="P2011" s="237" t="s">
        <v>11</v>
      </c>
      <c r="Q2011" s="238"/>
      <c r="S2011" s="235" t="s">
        <v>6</v>
      </c>
      <c r="T2011" s="236"/>
      <c r="U2011" s="237" t="s">
        <v>7</v>
      </c>
      <c r="V2011" s="238"/>
      <c r="X2011" s="235" t="s">
        <v>10</v>
      </c>
      <c r="Y2011" s="236"/>
      <c r="Z2011" s="237" t="s">
        <v>11</v>
      </c>
      <c r="AA2011" s="238"/>
      <c r="AB2011" s="4"/>
      <c r="AC2011" s="212" t="s">
        <v>70</v>
      </c>
      <c r="AE2011" s="213" t="s">
        <v>37</v>
      </c>
      <c r="AF2011" s="9"/>
      <c r="AG2011" s="29"/>
      <c r="AH2011" s="29"/>
      <c r="AI2011" s="29"/>
      <c r="AJ2011" s="29"/>
    </row>
    <row r="2012" spans="2:36" ht="18.649999999999999" customHeight="1" thickTop="1" thickBot="1">
      <c r="B2012" s="40">
        <f t="shared" ref="B2012" si="6855">B2005+$E$5</f>
        <v>1.0419999999999845</v>
      </c>
      <c r="D2012" s="24">
        <v>1</v>
      </c>
      <c r="E2012" s="25">
        <v>0</v>
      </c>
      <c r="F2012" s="26">
        <v>0</v>
      </c>
      <c r="G2012" s="27">
        <f t="shared" ref="G2012" si="6856">-1/($E$8*$B2012)</f>
        <v>-6.5912973782456525</v>
      </c>
      <c r="I2012" s="24">
        <v>1</v>
      </c>
      <c r="J2012" s="28">
        <v>0</v>
      </c>
      <c r="K2012" s="26">
        <v>0</v>
      </c>
      <c r="L2012" s="27">
        <v>0</v>
      </c>
      <c r="N2012" s="24">
        <f t="shared" ref="N2012" si="6857">D2012*I2012+F2012*I2015-E2012*J2012-G2012*J2015</f>
        <v>-0.37192291014101264</v>
      </c>
      <c r="O2012" s="28">
        <f t="shared" ref="O2012" si="6858">(D2012*J2012+E2012*I2012+F2012*J2015+G2012*I2015)</f>
        <v>0</v>
      </c>
      <c r="P2012" s="26">
        <f t="shared" ref="P2012" si="6859">D2012*K2012+F2012*K2015-E2012*L2012-G2012*L2015</f>
        <v>0</v>
      </c>
      <c r="Q2012" s="27">
        <f t="shared" ref="Q2012" si="6860">(D2012*L2012+E2012*K2012+F2012*L2015+G2012*K2015)</f>
        <v>-6.5912973782456525</v>
      </c>
      <c r="S2012" s="24">
        <v>1</v>
      </c>
      <c r="T2012" s="25">
        <v>0</v>
      </c>
      <c r="U2012" s="26">
        <v>0</v>
      </c>
      <c r="V2012" s="27">
        <f t="shared" ref="V2012" si="6861">-1/($T$8*$B2012)</f>
        <v>-6.5912973782456525</v>
      </c>
      <c r="X2012" s="24">
        <f t="shared" ref="X2012" si="6862">N2012*S2012+P2012*S2015-O2012*T2012-Q2012*T2015</f>
        <v>-0.37192291014101264</v>
      </c>
      <c r="Y2012" s="28">
        <f t="shared" ref="Y2012" si="6863">(N2012*T2012+O2012*S2012+P2012*T2015+Q2012*S2015)</f>
        <v>0</v>
      </c>
      <c r="Z2012" s="26">
        <f t="shared" ref="Z2012" si="6864">N2012*U2012+P2012*U2015-O2012*V2012-Q2012*V2015</f>
        <v>0</v>
      </c>
      <c r="AA2012" s="27">
        <f t="shared" ref="AA2012" si="6865">(N2012*V2012+O2012*U2012+P2012*V2015+Q2012*U2015)</f>
        <v>-4.1398428757237031</v>
      </c>
      <c r="AB2012" s="8"/>
      <c r="AC2012" s="214">
        <f t="shared" ref="AC2012" si="6866">20*LOG((2*$X$8)/(($X$8*X2012+Z2012+$Z$8*X2015+Z2015)^2+($X$8*Y2012+AA2012+$X$8*Y2015+AA2015)^2)^0.5)</f>
        <v>-6.870443510686278</v>
      </c>
      <c r="AE2012" s="215">
        <f t="shared" ref="AE2012" si="6867">((X2012^2+Y2012^2)/(X2015^2+Y2015^2))^0.5</f>
        <v>1.7868748195698387</v>
      </c>
      <c r="AF2012" s="9"/>
      <c r="AG2012" s="29"/>
      <c r="AH2012" s="29"/>
      <c r="AI2012" s="29"/>
      <c r="AJ2012" s="29"/>
    </row>
    <row r="2013" spans="2:36" ht="18.649999999999999" customHeight="1" thickBot="1">
      <c r="D2013" s="30"/>
      <c r="G2013" s="31"/>
      <c r="I2013" s="30"/>
      <c r="K2013" s="239" t="s">
        <v>15</v>
      </c>
      <c r="L2013" s="240"/>
      <c r="N2013" s="30"/>
      <c r="P2013" s="239" t="s">
        <v>17</v>
      </c>
      <c r="Q2013" s="240"/>
      <c r="S2013" s="30"/>
      <c r="V2013" s="31"/>
      <c r="X2013" s="30"/>
      <c r="AA2013" s="31"/>
      <c r="AE2013" s="216"/>
      <c r="AF2013" s="9"/>
      <c r="AG2013" s="29"/>
      <c r="AH2013" s="29"/>
      <c r="AI2013" s="29"/>
      <c r="AJ2013" s="29"/>
    </row>
    <row r="2014" spans="2:36" ht="18.649999999999999" customHeight="1" thickBot="1">
      <c r="D2014" s="235" t="s">
        <v>12</v>
      </c>
      <c r="E2014" s="236"/>
      <c r="F2014" s="237" t="s">
        <v>13</v>
      </c>
      <c r="G2014" s="238"/>
      <c r="I2014" s="235" t="s">
        <v>14</v>
      </c>
      <c r="J2014" s="236"/>
      <c r="K2014" s="241"/>
      <c r="L2014" s="242"/>
      <c r="N2014" s="235" t="s">
        <v>16</v>
      </c>
      <c r="O2014" s="236"/>
      <c r="P2014" s="241"/>
      <c r="Q2014" s="242"/>
      <c r="S2014" s="235" t="s">
        <v>12</v>
      </c>
      <c r="T2014" s="236"/>
      <c r="U2014" s="237" t="s">
        <v>13</v>
      </c>
      <c r="V2014" s="238"/>
      <c r="X2014" s="235" t="s">
        <v>16</v>
      </c>
      <c r="Y2014" s="236"/>
      <c r="Z2014" s="237" t="s">
        <v>17</v>
      </c>
      <c r="AA2014" s="238"/>
      <c r="AB2014" s="4"/>
      <c r="AC2014" s="37" t="s">
        <v>71</v>
      </c>
      <c r="AE2014" s="217" t="s">
        <v>72</v>
      </c>
      <c r="AF2014" s="9"/>
      <c r="AG2014" s="29"/>
      <c r="AH2014" s="29"/>
      <c r="AI2014" s="29"/>
      <c r="AJ2014" s="29"/>
    </row>
    <row r="2015" spans="2:36" ht="18.649999999999999" customHeight="1" thickTop="1" thickBot="1">
      <c r="D2015" s="24">
        <v>0</v>
      </c>
      <c r="E2015" s="28">
        <v>0</v>
      </c>
      <c r="F2015" s="26">
        <v>1</v>
      </c>
      <c r="G2015" s="27">
        <v>0</v>
      </c>
      <c r="I2015" s="24">
        <v>0</v>
      </c>
      <c r="J2015" s="28">
        <f t="shared" ref="J2015" si="6868">IF(0=(1-$J$8*$K$8*$B2012^2),0,-1*(1-$J$8*$K$8*$B2012^2)/($B2012*$K$8))</f>
        <v>-0.20814155869662268</v>
      </c>
      <c r="K2015" s="26">
        <v>1</v>
      </c>
      <c r="L2015" s="27">
        <v>0</v>
      </c>
      <c r="N2015" s="24">
        <f t="shared" ref="N2015" si="6869">D2015*I2012+F2015*I2015-E2015*J2012-G2015*J2015</f>
        <v>0</v>
      </c>
      <c r="O2015" s="28">
        <f t="shared" ref="O2015" si="6870">(D2015*J2012+E2015*I2012+F2015*J2015+G2015*I2015)</f>
        <v>-0.20814155869662268</v>
      </c>
      <c r="P2015" s="26">
        <f t="shared" ref="P2015" si="6871">D2015*K2012+F2015*K2015-E2015*L2012-G2015*L2015</f>
        <v>1</v>
      </c>
      <c r="Q2015" s="27">
        <f t="shared" ref="Q2015" si="6872">(D2015*L2012+E2015*K2012+F2015*L2015+G2015*K2015)</f>
        <v>0</v>
      </c>
      <c r="S2015" s="24">
        <v>0</v>
      </c>
      <c r="T2015" s="28">
        <v>0</v>
      </c>
      <c r="U2015" s="26">
        <v>1</v>
      </c>
      <c r="V2015" s="27">
        <v>0</v>
      </c>
      <c r="X2015" s="24">
        <f t="shared" ref="X2015" si="6873">N2015*S2012+P2015*S2015-O2015*T2012-Q2015*T2015</f>
        <v>0</v>
      </c>
      <c r="Y2015" s="28">
        <f t="shared" ref="Y2015" si="6874">(N2015*T2012+O2015*S2012+P2015*T2015+Q2015*S2015)</f>
        <v>-0.20814155869662268</v>
      </c>
      <c r="Z2015" s="26">
        <f t="shared" ref="Z2015" si="6875">N2015*U2012+P2015*U2015-O2015*V2012-Q2015*V2015</f>
        <v>-0.37192291014101264</v>
      </c>
      <c r="AA2015" s="27">
        <f t="shared" ref="AA2015" si="6876">(N2015*V2012+O2015*U2012+P2015*V2015+Q2015*U2015)</f>
        <v>0</v>
      </c>
      <c r="AB2015" s="8"/>
      <c r="AC2015" s="39">
        <f t="shared" ref="AC2015" si="6877">(180/PI())*ATAN(-1*(($X$8*Y2012+AA2012+$X$8*Y2015+AA2015)/($X$8*X2012+Z2012+$X$8*X2015+Z2015)))</f>
        <v>-80.291918266567222</v>
      </c>
      <c r="AE2015" s="218">
        <f t="shared" ref="AE2015" si="6878">20*LOG(((($X$8*X2012+Z2012-$X$8*Y2015-Z2015)^2+($X$8*Y2012+AA2012-$X$8*Y2015-AA2015)^2)/(($X$8*X2012+Z2012+$X$8*X2015+Z2015)^2+($X$8*Y2012+AA2012+$X$8*Y2015+AA2015)^2))^0.5)</f>
        <v>-0.98727867838022609</v>
      </c>
      <c r="AF2015" s="9"/>
      <c r="AG2015" s="29"/>
      <c r="AH2015" s="29"/>
      <c r="AI2015" s="29"/>
      <c r="AJ2015" s="29"/>
    </row>
    <row r="2016" spans="2:36" ht="18.649999999999999" customHeight="1">
      <c r="AE2016" s="33"/>
    </row>
    <row r="2017" spans="2:36" ht="18.649999999999999" customHeight="1" thickBot="1">
      <c r="E2017" s="21" t="s">
        <v>0</v>
      </c>
      <c r="J2017" s="21" t="s">
        <v>1</v>
      </c>
      <c r="O2017" s="21" t="s">
        <v>2</v>
      </c>
      <c r="T2017" s="21" t="s">
        <v>3</v>
      </c>
      <c r="Y2017" s="21" t="s">
        <v>4</v>
      </c>
    </row>
    <row r="2018" spans="2:36" ht="18.649999999999999" customHeight="1" thickBot="1">
      <c r="B2018" s="20"/>
      <c r="D2018" s="235" t="s">
        <v>6</v>
      </c>
      <c r="E2018" s="236"/>
      <c r="F2018" s="237" t="s">
        <v>7</v>
      </c>
      <c r="G2018" s="238"/>
      <c r="I2018" s="235" t="s">
        <v>8</v>
      </c>
      <c r="J2018" s="236"/>
      <c r="K2018" s="237" t="s">
        <v>9</v>
      </c>
      <c r="L2018" s="238"/>
      <c r="N2018" s="235" t="s">
        <v>10</v>
      </c>
      <c r="O2018" s="236"/>
      <c r="P2018" s="237" t="s">
        <v>11</v>
      </c>
      <c r="Q2018" s="238"/>
      <c r="S2018" s="235" t="s">
        <v>6</v>
      </c>
      <c r="T2018" s="236"/>
      <c r="U2018" s="237" t="s">
        <v>7</v>
      </c>
      <c r="V2018" s="238"/>
      <c r="X2018" s="235" t="s">
        <v>10</v>
      </c>
      <c r="Y2018" s="236"/>
      <c r="Z2018" s="237" t="s">
        <v>11</v>
      </c>
      <c r="AA2018" s="238"/>
      <c r="AB2018" s="4"/>
      <c r="AC2018" s="212" t="s">
        <v>70</v>
      </c>
      <c r="AE2018" s="213" t="s">
        <v>37</v>
      </c>
      <c r="AF2018" s="9"/>
      <c r="AG2018" s="29"/>
      <c r="AH2018" s="29"/>
      <c r="AI2018" s="29"/>
      <c r="AJ2018" s="29"/>
    </row>
    <row r="2019" spans="2:36" ht="18.649999999999999" customHeight="1" thickTop="1" thickBot="1">
      <c r="B2019" s="40">
        <f t="shared" ref="B2019" si="6879">B2012+$E$5</f>
        <v>1.0424999999999844</v>
      </c>
      <c r="D2019" s="24">
        <v>1</v>
      </c>
      <c r="E2019" s="25">
        <v>0</v>
      </c>
      <c r="F2019" s="26">
        <v>0</v>
      </c>
      <c r="G2019" s="27">
        <f t="shared" ref="G2019" si="6880">-1/($E$8*$B2019)</f>
        <v>-6.5881360845390606</v>
      </c>
      <c r="I2019" s="24">
        <v>1</v>
      </c>
      <c r="J2019" s="28">
        <v>0</v>
      </c>
      <c r="K2019" s="26">
        <v>0</v>
      </c>
      <c r="L2019" s="27">
        <v>0</v>
      </c>
      <c r="N2019" s="24">
        <f t="shared" ref="N2019" si="6881">D2019*I2019+F2019*I2022-E2019*J2019-G2019*J2022</f>
        <v>-0.36490986141837856</v>
      </c>
      <c r="O2019" s="28">
        <f t="shared" ref="O2019" si="6882">(D2019*J2019+E2019*I2019+F2019*J2022+G2019*I2022)</f>
        <v>0</v>
      </c>
      <c r="P2019" s="26">
        <f t="shared" ref="P2019" si="6883">D2019*K2019+F2019*K2022-E2019*L2019-G2019*L2022</f>
        <v>0</v>
      </c>
      <c r="Q2019" s="27">
        <f t="shared" ref="Q2019" si="6884">(D2019*L2019+E2019*K2019+F2019*L2022+G2019*K2022)</f>
        <v>-6.5881360845390606</v>
      </c>
      <c r="S2019" s="24">
        <v>1</v>
      </c>
      <c r="T2019" s="25">
        <v>0</v>
      </c>
      <c r="U2019" s="26">
        <v>0</v>
      </c>
      <c r="V2019" s="27">
        <f t="shared" ref="V2019" si="6885">-1/($T$8*$B2019)</f>
        <v>-6.5881360845390606</v>
      </c>
      <c r="X2019" s="24">
        <f t="shared" ref="X2019" si="6886">N2019*S2019+P2019*S2022-O2019*T2019-Q2019*T2022</f>
        <v>-0.36490986141837856</v>
      </c>
      <c r="Y2019" s="28">
        <f t="shared" ref="Y2019" si="6887">(N2019*T2019+O2019*S2019+P2019*T2022+Q2019*S2022)</f>
        <v>0</v>
      </c>
      <c r="Z2019" s="26">
        <f t="shared" ref="Z2019" si="6888">N2019*U2019+P2019*U2022-O2019*V2019-Q2019*V2022</f>
        <v>0</v>
      </c>
      <c r="AA2019" s="27">
        <f t="shared" ref="AA2019" si="6889">(N2019*V2019+O2019*U2019+P2019*V2022+Q2019*U2022)</f>
        <v>-4.1840602589244931</v>
      </c>
      <c r="AB2019" s="8"/>
      <c r="AC2019" s="214">
        <f t="shared" ref="AC2019" si="6890">20*LOG((2*$X$8)/(($X$8*X2019+Z2019+$Z$8*X2022+Z2022)^2+($X$8*Y2019+AA2019+$X$8*Y2022+AA2022)^2)^0.5)</f>
        <v>-6.9494725639422139</v>
      </c>
      <c r="AE2019" s="215">
        <f t="shared" ref="AE2019" si="6891">((X2019^2+Y2019^2)/(X2022^2+Y2022^2))^0.5</f>
        <v>1.7613440224663006</v>
      </c>
      <c r="AF2019" s="9"/>
      <c r="AG2019" s="29"/>
      <c r="AH2019" s="29"/>
      <c r="AI2019" s="29"/>
      <c r="AJ2019" s="29"/>
    </row>
    <row r="2020" spans="2:36" ht="18.649999999999999" customHeight="1" thickBot="1">
      <c r="D2020" s="30"/>
      <c r="G2020" s="31"/>
      <c r="I2020" s="30"/>
      <c r="K2020" s="239" t="s">
        <v>15</v>
      </c>
      <c r="L2020" s="240"/>
      <c r="N2020" s="30"/>
      <c r="P2020" s="239" t="s">
        <v>17</v>
      </c>
      <c r="Q2020" s="240"/>
      <c r="S2020" s="30"/>
      <c r="V2020" s="31"/>
      <c r="X2020" s="30"/>
      <c r="AA2020" s="31"/>
      <c r="AE2020" s="216"/>
      <c r="AF2020" s="9"/>
      <c r="AG2020" s="29"/>
      <c r="AH2020" s="29"/>
      <c r="AI2020" s="29"/>
      <c r="AJ2020" s="29"/>
    </row>
    <row r="2021" spans="2:36" ht="18.649999999999999" customHeight="1" thickBot="1">
      <c r="D2021" s="235" t="s">
        <v>12</v>
      </c>
      <c r="E2021" s="236"/>
      <c r="F2021" s="237" t="s">
        <v>13</v>
      </c>
      <c r="G2021" s="238"/>
      <c r="I2021" s="235" t="s">
        <v>14</v>
      </c>
      <c r="J2021" s="236"/>
      <c r="K2021" s="241"/>
      <c r="L2021" s="242"/>
      <c r="N2021" s="235" t="s">
        <v>16</v>
      </c>
      <c r="O2021" s="236"/>
      <c r="P2021" s="241"/>
      <c r="Q2021" s="242"/>
      <c r="S2021" s="235" t="s">
        <v>12</v>
      </c>
      <c r="T2021" s="236"/>
      <c r="U2021" s="237" t="s">
        <v>13</v>
      </c>
      <c r="V2021" s="238"/>
      <c r="X2021" s="235" t="s">
        <v>16</v>
      </c>
      <c r="Y2021" s="236"/>
      <c r="Z2021" s="237" t="s">
        <v>17</v>
      </c>
      <c r="AA2021" s="238"/>
      <c r="AB2021" s="4"/>
      <c r="AC2021" s="37" t="s">
        <v>71</v>
      </c>
      <c r="AE2021" s="217" t="s">
        <v>72</v>
      </c>
      <c r="AF2021" s="9"/>
      <c r="AG2021" s="29"/>
      <c r="AH2021" s="29"/>
      <c r="AI2021" s="29"/>
      <c r="AJ2021" s="29"/>
    </row>
    <row r="2022" spans="2:36" ht="18.649999999999999" customHeight="1" thickTop="1" thickBot="1">
      <c r="D2022" s="24">
        <v>0</v>
      </c>
      <c r="E2022" s="28">
        <v>0</v>
      </c>
      <c r="F2022" s="26">
        <v>1</v>
      </c>
      <c r="G2022" s="27">
        <v>0</v>
      </c>
      <c r="I2022" s="24">
        <v>0</v>
      </c>
      <c r="J2022" s="28">
        <f t="shared" ref="J2022" si="6892">IF(0=(1-$J$8*$K$8*$B2019^2),0,-1*(1-$J$8*$K$8*$B2019^2)/($B2019*$K$8))</f>
        <v>-0.20717693804496976</v>
      </c>
      <c r="K2022" s="26">
        <v>1</v>
      </c>
      <c r="L2022" s="27">
        <v>0</v>
      </c>
      <c r="N2022" s="24">
        <f t="shared" ref="N2022" si="6893">D2022*I2019+F2022*I2022-E2022*J2019-G2022*J2022</f>
        <v>0</v>
      </c>
      <c r="O2022" s="28">
        <f t="shared" ref="O2022" si="6894">(D2022*J2019+E2022*I2019+F2022*J2022+G2022*I2022)</f>
        <v>-0.20717693804496976</v>
      </c>
      <c r="P2022" s="26">
        <f t="shared" ref="P2022" si="6895">D2022*K2019+F2022*K2022-E2022*L2019-G2022*L2022</f>
        <v>1</v>
      </c>
      <c r="Q2022" s="27">
        <f t="shared" ref="Q2022" si="6896">(D2022*L2019+E2022*K2019+F2022*L2022+G2022*K2022)</f>
        <v>0</v>
      </c>
      <c r="S2022" s="24">
        <v>0</v>
      </c>
      <c r="T2022" s="28">
        <v>0</v>
      </c>
      <c r="U2022" s="26">
        <v>1</v>
      </c>
      <c r="V2022" s="27">
        <v>0</v>
      </c>
      <c r="X2022" s="24">
        <f t="shared" ref="X2022" si="6897">N2022*S2019+P2022*S2022-O2022*T2019-Q2022*T2022</f>
        <v>0</v>
      </c>
      <c r="Y2022" s="28">
        <f t="shared" ref="Y2022" si="6898">(N2022*T2019+O2022*S2019+P2022*T2022+Q2022*S2022)</f>
        <v>-0.20717693804496976</v>
      </c>
      <c r="Z2022" s="26">
        <f t="shared" ref="Z2022" si="6899">N2022*U2019+P2022*U2022-O2022*V2019-Q2022*V2022</f>
        <v>-0.36490986141837856</v>
      </c>
      <c r="AA2022" s="27">
        <f t="shared" ref="AA2022" si="6900">(N2022*V2019+O2022*U2019+P2022*V2022+Q2022*U2022)</f>
        <v>0</v>
      </c>
      <c r="AB2022" s="8"/>
      <c r="AC2022" s="39">
        <f t="shared" ref="AC2022" si="6901">(180/PI())*ATAN(-1*(($X$8*Y2019+AA2019+$X$8*Y2022+AA2022)/($X$8*X2019+Z2019+$X$8*X2022+Z2022)))</f>
        <v>-80.563744649566729</v>
      </c>
      <c r="AE2022" s="218">
        <f t="shared" ref="AE2022" si="6902">20*LOG(((($X$8*X2019+Z2019-$X$8*Y2022-Z2022)^2+($X$8*Y2019+AA2019-$X$8*Y2022-AA2022)^2)/(($X$8*X2019+Z2019+$X$8*X2022+Z2022)^2+($X$8*Y2019+AA2019+$X$8*Y2022+AA2022)^2))^0.5)</f>
        <v>-0.96744504983404489</v>
      </c>
      <c r="AF2022" s="9"/>
      <c r="AG2022" s="29"/>
      <c r="AH2022" s="29"/>
      <c r="AI2022" s="29"/>
      <c r="AJ2022" s="29"/>
    </row>
    <row r="2023" spans="2:36" ht="18.649999999999999" customHeight="1">
      <c r="AE2023" s="33"/>
    </row>
    <row r="2024" spans="2:36" ht="18.649999999999999" customHeight="1" thickBot="1">
      <c r="E2024" s="21" t="s">
        <v>0</v>
      </c>
      <c r="J2024" s="21" t="s">
        <v>1</v>
      </c>
      <c r="O2024" s="21" t="s">
        <v>2</v>
      </c>
      <c r="T2024" s="21" t="s">
        <v>3</v>
      </c>
      <c r="Y2024" s="21" t="s">
        <v>4</v>
      </c>
    </row>
    <row r="2025" spans="2:36" ht="18.649999999999999" customHeight="1" thickBot="1">
      <c r="B2025" s="20"/>
      <c r="D2025" s="235" t="s">
        <v>6</v>
      </c>
      <c r="E2025" s="236"/>
      <c r="F2025" s="237" t="s">
        <v>7</v>
      </c>
      <c r="G2025" s="238"/>
      <c r="I2025" s="235" t="s">
        <v>8</v>
      </c>
      <c r="J2025" s="236"/>
      <c r="K2025" s="237" t="s">
        <v>9</v>
      </c>
      <c r="L2025" s="238"/>
      <c r="N2025" s="235" t="s">
        <v>10</v>
      </c>
      <c r="O2025" s="236"/>
      <c r="P2025" s="237" t="s">
        <v>11</v>
      </c>
      <c r="Q2025" s="238"/>
      <c r="S2025" s="235" t="s">
        <v>6</v>
      </c>
      <c r="T2025" s="236"/>
      <c r="U2025" s="237" t="s">
        <v>7</v>
      </c>
      <c r="V2025" s="238"/>
      <c r="X2025" s="235" t="s">
        <v>10</v>
      </c>
      <c r="Y2025" s="236"/>
      <c r="Z2025" s="237" t="s">
        <v>11</v>
      </c>
      <c r="AA2025" s="238"/>
      <c r="AB2025" s="4"/>
      <c r="AC2025" s="212" t="s">
        <v>70</v>
      </c>
      <c r="AE2025" s="213" t="s">
        <v>37</v>
      </c>
      <c r="AF2025" s="9"/>
      <c r="AG2025" s="29"/>
      <c r="AH2025" s="29"/>
      <c r="AI2025" s="29"/>
      <c r="AJ2025" s="29"/>
    </row>
    <row r="2026" spans="2:36" ht="18.649999999999999" customHeight="1" thickTop="1" thickBot="1">
      <c r="B2026" s="40">
        <f t="shared" ref="B2026" si="6903">B2019+$E$5</f>
        <v>1.0429999999999844</v>
      </c>
      <c r="D2026" s="24">
        <v>1</v>
      </c>
      <c r="E2026" s="25">
        <v>0</v>
      </c>
      <c r="F2026" s="26">
        <v>0</v>
      </c>
      <c r="G2026" s="27">
        <f t="shared" ref="G2026" si="6904">-1/($E$8*$B2026)</f>
        <v>-6.5849778217947943</v>
      </c>
      <c r="I2026" s="24">
        <v>1</v>
      </c>
      <c r="J2026" s="28">
        <v>0</v>
      </c>
      <c r="K2026" s="26">
        <v>0</v>
      </c>
      <c r="L2026" s="27">
        <v>0</v>
      </c>
      <c r="N2026" s="24">
        <f t="shared" ref="N2026" si="6905">D2026*I2026+F2026*I2029-E2026*J2026-G2026*J2029</f>
        <v>-0.35790689615826787</v>
      </c>
      <c r="O2026" s="28">
        <f t="shared" ref="O2026" si="6906">(D2026*J2026+E2026*I2026+F2026*J2029+G2026*I2029)</f>
        <v>0</v>
      </c>
      <c r="P2026" s="26">
        <f t="shared" ref="P2026" si="6907">D2026*K2026+F2026*K2029-E2026*L2026-G2026*L2029</f>
        <v>0</v>
      </c>
      <c r="Q2026" s="27">
        <f t="shared" ref="Q2026" si="6908">(D2026*L2026+E2026*K2026+F2026*L2029+G2026*K2029)</f>
        <v>-6.5849778217947943</v>
      </c>
      <c r="S2026" s="24">
        <v>1</v>
      </c>
      <c r="T2026" s="25">
        <v>0</v>
      </c>
      <c r="U2026" s="26">
        <v>0</v>
      </c>
      <c r="V2026" s="27">
        <f t="shared" ref="V2026" si="6909">-1/($T$8*$B2026)</f>
        <v>-6.5849778217947943</v>
      </c>
      <c r="X2026" s="24">
        <f t="shared" ref="X2026" si="6910">N2026*S2026+P2026*S2029-O2026*T2026-Q2026*T2029</f>
        <v>-0.35790689615826787</v>
      </c>
      <c r="Y2026" s="28">
        <f t="shared" ref="Y2026" si="6911">(N2026*T2026+O2026*S2026+P2026*T2029+Q2026*S2029)</f>
        <v>0</v>
      </c>
      <c r="Z2026" s="26">
        <f t="shared" ref="Z2026" si="6912">N2026*U2026+P2026*U2029-O2026*V2026-Q2026*V2029</f>
        <v>0</v>
      </c>
      <c r="AA2026" s="27">
        <f t="shared" ref="AA2026" si="6913">(N2026*V2026+O2026*U2026+P2026*V2029+Q2026*U2029)</f>
        <v>-4.228168848325188</v>
      </c>
      <c r="AB2026" s="8"/>
      <c r="AC2026" s="214">
        <f t="shared" ref="AC2026" si="6914">20*LOG((2*$X$8)/(($X$8*X2026+Z2026+$Z$8*X2029+Z2029)^2+($X$8*Y2026+AA2026+$X$8*Y2029+AA2029)^2)^0.5)</f>
        <v>-7.027778811931304</v>
      </c>
      <c r="AE2026" s="215">
        <f t="shared" ref="AE2026" si="6915">((X2026^2+Y2026^2)/(X2029^2+Y2029^2))^0.5</f>
        <v>1.7356189736847123</v>
      </c>
      <c r="AF2026" s="9"/>
      <c r="AG2026" s="29"/>
      <c r="AH2026" s="29"/>
      <c r="AI2026" s="29"/>
      <c r="AJ2026" s="29"/>
    </row>
    <row r="2027" spans="2:36" ht="18.649999999999999" customHeight="1" thickBot="1">
      <c r="D2027" s="30"/>
      <c r="G2027" s="31"/>
      <c r="I2027" s="30"/>
      <c r="K2027" s="239" t="s">
        <v>15</v>
      </c>
      <c r="L2027" s="240"/>
      <c r="N2027" s="30"/>
      <c r="P2027" s="239" t="s">
        <v>17</v>
      </c>
      <c r="Q2027" s="240"/>
      <c r="S2027" s="30"/>
      <c r="V2027" s="31"/>
      <c r="X2027" s="30"/>
      <c r="AA2027" s="31"/>
      <c r="AE2027" s="216"/>
      <c r="AF2027" s="9"/>
      <c r="AG2027" s="29"/>
      <c r="AH2027" s="29"/>
      <c r="AI2027" s="29"/>
      <c r="AJ2027" s="29"/>
    </row>
    <row r="2028" spans="2:36" ht="18.649999999999999" customHeight="1" thickBot="1">
      <c r="D2028" s="235" t="s">
        <v>12</v>
      </c>
      <c r="E2028" s="236"/>
      <c r="F2028" s="237" t="s">
        <v>13</v>
      </c>
      <c r="G2028" s="238"/>
      <c r="I2028" s="235" t="s">
        <v>14</v>
      </c>
      <c r="J2028" s="236"/>
      <c r="K2028" s="241"/>
      <c r="L2028" s="242"/>
      <c r="N2028" s="235" t="s">
        <v>16</v>
      </c>
      <c r="O2028" s="236"/>
      <c r="P2028" s="241"/>
      <c r="Q2028" s="242"/>
      <c r="S2028" s="235" t="s">
        <v>12</v>
      </c>
      <c r="T2028" s="236"/>
      <c r="U2028" s="237" t="s">
        <v>13</v>
      </c>
      <c r="V2028" s="238"/>
      <c r="X2028" s="235" t="s">
        <v>16</v>
      </c>
      <c r="Y2028" s="236"/>
      <c r="Z2028" s="237" t="s">
        <v>17</v>
      </c>
      <c r="AA2028" s="238"/>
      <c r="AB2028" s="4"/>
      <c r="AC2028" s="37" t="s">
        <v>71</v>
      </c>
      <c r="AE2028" s="217" t="s">
        <v>72</v>
      </c>
      <c r="AF2028" s="9"/>
      <c r="AG2028" s="29"/>
      <c r="AH2028" s="29"/>
      <c r="AI2028" s="29"/>
      <c r="AJ2028" s="29"/>
    </row>
    <row r="2029" spans="2:36" ht="18.649999999999999" customHeight="1" thickTop="1" thickBot="1">
      <c r="D2029" s="24">
        <v>0</v>
      </c>
      <c r="E2029" s="28">
        <v>0</v>
      </c>
      <c r="F2029" s="26">
        <v>1</v>
      </c>
      <c r="G2029" s="27">
        <v>0</v>
      </c>
      <c r="I2029" s="24">
        <v>0</v>
      </c>
      <c r="J2029" s="28">
        <f t="shared" ref="J2029" si="6916">IF(0=(1-$J$8*$K$8*$B2026^2),0,-1*(1-$J$8*$K$8*$B2026^2)/($B2026*$K$8))</f>
        <v>-0.20621282757610843</v>
      </c>
      <c r="K2029" s="26">
        <v>1</v>
      </c>
      <c r="L2029" s="27">
        <v>0</v>
      </c>
      <c r="N2029" s="24">
        <f t="shared" ref="N2029" si="6917">D2029*I2026+F2029*I2029-E2029*J2026-G2029*J2029</f>
        <v>0</v>
      </c>
      <c r="O2029" s="28">
        <f t="shared" ref="O2029" si="6918">(D2029*J2026+E2029*I2026+F2029*J2029+G2029*I2029)</f>
        <v>-0.20621282757610843</v>
      </c>
      <c r="P2029" s="26">
        <f t="shared" ref="P2029" si="6919">D2029*K2026+F2029*K2029-E2029*L2026-G2029*L2029</f>
        <v>1</v>
      </c>
      <c r="Q2029" s="27">
        <f t="shared" ref="Q2029" si="6920">(D2029*L2026+E2029*K2026+F2029*L2029+G2029*K2029)</f>
        <v>0</v>
      </c>
      <c r="S2029" s="24">
        <v>0</v>
      </c>
      <c r="T2029" s="28">
        <v>0</v>
      </c>
      <c r="U2029" s="26">
        <v>1</v>
      </c>
      <c r="V2029" s="27">
        <v>0</v>
      </c>
      <c r="X2029" s="24">
        <f t="shared" ref="X2029" si="6921">N2029*S2026+P2029*S2029-O2029*T2026-Q2029*T2029</f>
        <v>0</v>
      </c>
      <c r="Y2029" s="28">
        <f t="shared" ref="Y2029" si="6922">(N2029*T2026+O2029*S2026+P2029*T2029+Q2029*S2029)</f>
        <v>-0.20621282757610843</v>
      </c>
      <c r="Z2029" s="26">
        <f t="shared" ref="Z2029" si="6923">N2029*U2026+P2029*U2029-O2029*V2026-Q2029*V2029</f>
        <v>-0.35790689615826787</v>
      </c>
      <c r="AA2029" s="27">
        <f t="shared" ref="AA2029" si="6924">(N2029*V2026+O2029*U2026+P2029*V2029+Q2029*U2029)</f>
        <v>0</v>
      </c>
      <c r="AB2029" s="8"/>
      <c r="AC2029" s="39">
        <f t="shared" ref="AC2029" si="6925">(180/PI())*ATAN(-1*(($X$8*Y2026+AA2026+$X$8*Y2029+AA2029)/($X$8*X2026+Z2026+$X$8*X2029+Z2029)))</f>
        <v>-80.830211268562863</v>
      </c>
      <c r="AE2029" s="218">
        <f t="shared" ref="AE2029" si="6926">20*LOG(((($X$8*X2026+Z2026-$X$8*Y2029-Z2029)^2+($X$8*Y2026+AA2026-$X$8*Y2029-AA2029)^2)/(($X$8*X2026+Z2026+$X$8*X2029+Z2029)^2+($X$8*Y2026+AA2026+$X$8*Y2029+AA2029)^2))^0.5)</f>
        <v>-0.94823064609998919</v>
      </c>
      <c r="AF2029" s="9"/>
      <c r="AG2029" s="29"/>
      <c r="AH2029" s="29"/>
      <c r="AI2029" s="29"/>
      <c r="AJ2029" s="29"/>
    </row>
    <row r="2030" spans="2:36" ht="18.649999999999999" customHeight="1">
      <c r="AE2030" s="33"/>
    </row>
    <row r="2031" spans="2:36" ht="18.649999999999999" customHeight="1" thickBot="1">
      <c r="E2031" s="21" t="s">
        <v>0</v>
      </c>
      <c r="J2031" s="21" t="s">
        <v>1</v>
      </c>
      <c r="O2031" s="21" t="s">
        <v>2</v>
      </c>
      <c r="T2031" s="21" t="s">
        <v>3</v>
      </c>
      <c r="Y2031" s="21" t="s">
        <v>4</v>
      </c>
    </row>
    <row r="2032" spans="2:36" ht="18.649999999999999" customHeight="1" thickBot="1">
      <c r="B2032" s="20"/>
      <c r="D2032" s="235" t="s">
        <v>6</v>
      </c>
      <c r="E2032" s="236"/>
      <c r="F2032" s="237" t="s">
        <v>7</v>
      </c>
      <c r="G2032" s="238"/>
      <c r="I2032" s="235" t="s">
        <v>8</v>
      </c>
      <c r="J2032" s="236"/>
      <c r="K2032" s="237" t="s">
        <v>9</v>
      </c>
      <c r="L2032" s="238"/>
      <c r="N2032" s="235" t="s">
        <v>10</v>
      </c>
      <c r="O2032" s="236"/>
      <c r="P2032" s="237" t="s">
        <v>11</v>
      </c>
      <c r="Q2032" s="238"/>
      <c r="S2032" s="235" t="s">
        <v>6</v>
      </c>
      <c r="T2032" s="236"/>
      <c r="U2032" s="237" t="s">
        <v>7</v>
      </c>
      <c r="V2032" s="238"/>
      <c r="X2032" s="235" t="s">
        <v>10</v>
      </c>
      <c r="Y2032" s="236"/>
      <c r="Z2032" s="237" t="s">
        <v>11</v>
      </c>
      <c r="AA2032" s="238"/>
      <c r="AB2032" s="4"/>
      <c r="AC2032" s="212" t="s">
        <v>70</v>
      </c>
      <c r="AE2032" s="213" t="s">
        <v>37</v>
      </c>
      <c r="AF2032" s="9"/>
      <c r="AG2032" s="29"/>
      <c r="AH2032" s="29"/>
      <c r="AI2032" s="29"/>
      <c r="AJ2032" s="29"/>
    </row>
    <row r="2033" spans="2:36" ht="18.649999999999999" customHeight="1" thickTop="1" thickBot="1">
      <c r="B2033" s="40">
        <f t="shared" ref="B2033" si="6927">B2026+$E$5</f>
        <v>1.0434999999999843</v>
      </c>
      <c r="D2033" s="24">
        <v>1</v>
      </c>
      <c r="E2033" s="25">
        <v>0</v>
      </c>
      <c r="F2033" s="26">
        <v>0</v>
      </c>
      <c r="G2033" s="27">
        <f t="shared" ref="G2033" si="6928">-1/($E$8*$B2033)</f>
        <v>-6.5818225856559378</v>
      </c>
      <c r="I2033" s="24">
        <v>1</v>
      </c>
      <c r="J2033" s="28">
        <v>0</v>
      </c>
      <c r="K2033" s="26">
        <v>0</v>
      </c>
      <c r="L2033" s="27">
        <v>0</v>
      </c>
      <c r="N2033" s="24">
        <f t="shared" ref="N2033" si="6929">D2033*I2033+F2033*I2036-E2033*J2033-G2033*J2036</f>
        <v>-0.35091399503907783</v>
      </c>
      <c r="O2033" s="28">
        <f t="shared" ref="O2033" si="6930">(D2033*J2033+E2033*I2033+F2033*J2036+G2033*I2036)</f>
        <v>0</v>
      </c>
      <c r="P2033" s="26">
        <f t="shared" ref="P2033" si="6931">D2033*K2033+F2033*K2036-E2033*L2033-G2033*L2036</f>
        <v>0</v>
      </c>
      <c r="Q2033" s="27">
        <f t="shared" ref="Q2033" si="6932">(D2033*L2033+E2033*K2033+F2033*L2036+G2033*K2036)</f>
        <v>-6.5818225856559378</v>
      </c>
      <c r="S2033" s="24">
        <v>1</v>
      </c>
      <c r="T2033" s="25">
        <v>0</v>
      </c>
      <c r="U2033" s="26">
        <v>0</v>
      </c>
      <c r="V2033" s="27">
        <f t="shared" ref="V2033" si="6933">-1/($T$8*$B2033)</f>
        <v>-6.5818225856559378</v>
      </c>
      <c r="X2033" s="24">
        <f t="shared" ref="X2033" si="6934">N2033*S2033+P2033*S2036-O2033*T2033-Q2033*T2036</f>
        <v>-0.35091399503907783</v>
      </c>
      <c r="Y2033" s="28">
        <f t="shared" ref="Y2033" si="6935">(N2033*T2033+O2033*S2033+P2033*T2036+Q2033*S2036)</f>
        <v>0</v>
      </c>
      <c r="Z2033" s="26">
        <f t="shared" ref="Z2033" si="6936">N2033*U2033+P2033*U2036-O2033*V2033-Q2033*V2036</f>
        <v>0</v>
      </c>
      <c r="AA2033" s="27">
        <f t="shared" ref="AA2033" si="6937">(N2033*V2033+O2033*U2033+P2033*V2036+Q2033*U2036)</f>
        <v>-4.2721689274849801</v>
      </c>
      <c r="AB2033" s="8"/>
      <c r="AC2033" s="214">
        <f t="shared" ref="AC2033" si="6938">20*LOG((2*$X$8)/(($X$8*X2033+Z2033+$Z$8*X2036+Z2036)^2+($X$8*Y2033+AA2033+$X$8*Y2036+AA2036)^2)^0.5)</f>
        <v>-7.1053697723834874</v>
      </c>
      <c r="AE2033" s="215">
        <f t="shared" ref="AE2033" si="6939">((X2033^2+Y2033^2)/(X2036^2+Y2036^2))^0.5</f>
        <v>1.7096970396728675</v>
      </c>
      <c r="AF2033" s="9"/>
      <c r="AG2033" s="29"/>
      <c r="AH2033" s="29"/>
      <c r="AI2033" s="29"/>
      <c r="AJ2033" s="29"/>
    </row>
    <row r="2034" spans="2:36" ht="18.649999999999999" customHeight="1" thickBot="1">
      <c r="D2034" s="30"/>
      <c r="G2034" s="31"/>
      <c r="I2034" s="30"/>
      <c r="K2034" s="239" t="s">
        <v>15</v>
      </c>
      <c r="L2034" s="240"/>
      <c r="N2034" s="30"/>
      <c r="P2034" s="239" t="s">
        <v>17</v>
      </c>
      <c r="Q2034" s="240"/>
      <c r="S2034" s="30"/>
      <c r="V2034" s="31"/>
      <c r="X2034" s="30"/>
      <c r="AA2034" s="31"/>
      <c r="AE2034" s="216"/>
      <c r="AF2034" s="9"/>
      <c r="AG2034" s="29"/>
      <c r="AH2034" s="29"/>
      <c r="AI2034" s="29"/>
      <c r="AJ2034" s="29"/>
    </row>
    <row r="2035" spans="2:36" ht="18.649999999999999" customHeight="1" thickBot="1">
      <c r="D2035" s="235" t="s">
        <v>12</v>
      </c>
      <c r="E2035" s="236"/>
      <c r="F2035" s="237" t="s">
        <v>13</v>
      </c>
      <c r="G2035" s="238"/>
      <c r="I2035" s="235" t="s">
        <v>14</v>
      </c>
      <c r="J2035" s="236"/>
      <c r="K2035" s="241"/>
      <c r="L2035" s="242"/>
      <c r="N2035" s="235" t="s">
        <v>16</v>
      </c>
      <c r="O2035" s="236"/>
      <c r="P2035" s="241"/>
      <c r="Q2035" s="242"/>
      <c r="S2035" s="235" t="s">
        <v>12</v>
      </c>
      <c r="T2035" s="236"/>
      <c r="U2035" s="237" t="s">
        <v>13</v>
      </c>
      <c r="V2035" s="238"/>
      <c r="X2035" s="235" t="s">
        <v>16</v>
      </c>
      <c r="Y2035" s="236"/>
      <c r="Z2035" s="237" t="s">
        <v>17</v>
      </c>
      <c r="AA2035" s="238"/>
      <c r="AB2035" s="4"/>
      <c r="AC2035" s="37" t="s">
        <v>71</v>
      </c>
      <c r="AE2035" s="217" t="s">
        <v>72</v>
      </c>
      <c r="AF2035" s="9"/>
      <c r="AG2035" s="29"/>
      <c r="AH2035" s="29"/>
      <c r="AI2035" s="29"/>
      <c r="AJ2035" s="29"/>
    </row>
    <row r="2036" spans="2:36" ht="18.649999999999999" customHeight="1" thickTop="1" thickBot="1">
      <c r="D2036" s="24">
        <v>0</v>
      </c>
      <c r="E2036" s="28">
        <v>0</v>
      </c>
      <c r="F2036" s="26">
        <v>1</v>
      </c>
      <c r="G2036" s="27">
        <v>0</v>
      </c>
      <c r="I2036" s="24">
        <v>0</v>
      </c>
      <c r="J2036" s="28">
        <f t="shared" ref="J2036" si="6940">IF(0=(1-$J$8*$K$8*$B2033^2),0,-1*(1-$J$8*$K$8*$B2033^2)/($B2033*$K$8))</f>
        <v>-0.20524922655666616</v>
      </c>
      <c r="K2036" s="26">
        <v>1</v>
      </c>
      <c r="L2036" s="27">
        <v>0</v>
      </c>
      <c r="N2036" s="24">
        <f t="shared" ref="N2036" si="6941">D2036*I2033+F2036*I2036-E2036*J2033-G2036*J2036</f>
        <v>0</v>
      </c>
      <c r="O2036" s="28">
        <f t="shared" ref="O2036" si="6942">(D2036*J2033+E2036*I2033+F2036*J2036+G2036*I2036)</f>
        <v>-0.20524922655666616</v>
      </c>
      <c r="P2036" s="26">
        <f t="shared" ref="P2036" si="6943">D2036*K2033+F2036*K2036-E2036*L2033-G2036*L2036</f>
        <v>1</v>
      </c>
      <c r="Q2036" s="27">
        <f t="shared" ref="Q2036" si="6944">(D2036*L2033+E2036*K2033+F2036*L2036+G2036*K2036)</f>
        <v>0</v>
      </c>
      <c r="S2036" s="24">
        <v>0</v>
      </c>
      <c r="T2036" s="28">
        <v>0</v>
      </c>
      <c r="U2036" s="26">
        <v>1</v>
      </c>
      <c r="V2036" s="27">
        <v>0</v>
      </c>
      <c r="X2036" s="24">
        <f t="shared" ref="X2036" si="6945">N2036*S2033+P2036*S2036-O2036*T2033-Q2036*T2036</f>
        <v>0</v>
      </c>
      <c r="Y2036" s="28">
        <f t="shared" ref="Y2036" si="6946">(N2036*T2033+O2036*S2033+P2036*T2036+Q2036*S2036)</f>
        <v>-0.20524922655666616</v>
      </c>
      <c r="Z2036" s="26">
        <f t="shared" ref="Z2036" si="6947">N2036*U2033+P2036*U2036-O2036*V2033-Q2036*V2036</f>
        <v>-0.35091399503907783</v>
      </c>
      <c r="AA2036" s="27">
        <f t="shared" ref="AA2036" si="6948">(N2036*V2033+O2036*U2033+P2036*V2036+Q2036*U2036)</f>
        <v>0</v>
      </c>
      <c r="AB2036" s="8"/>
      <c r="AC2036" s="39">
        <f t="shared" ref="AC2036" si="6949">(180/PI())*ATAN(-1*(($X$8*Y2033+AA2033+$X$8*Y2036+AA2036)/($X$8*X2033+Z2033+$X$8*X2036+Z2036)))</f>
        <v>-81.091469081938399</v>
      </c>
      <c r="AE2036" s="218">
        <f t="shared" ref="AE2036" si="6950">20*LOG(((($X$8*X2033+Z2033-$X$8*Y2036-Z2036)^2+($X$8*Y2033+AA2033-$X$8*Y2036-AA2036)^2)/(($X$8*X2033+Z2033+$X$8*X2036+Z2036)^2+($X$8*Y2033+AA2033+$X$8*Y2036+AA2036)^2))^0.5)</f>
        <v>-0.92961024227312539</v>
      </c>
      <c r="AF2036" s="9"/>
      <c r="AG2036" s="29"/>
      <c r="AH2036" s="29"/>
      <c r="AI2036" s="29"/>
      <c r="AJ2036" s="29"/>
    </row>
    <row r="2037" spans="2:36" ht="18.649999999999999" customHeight="1">
      <c r="AE2037" s="33"/>
    </row>
    <row r="2038" spans="2:36" ht="18.649999999999999" customHeight="1" thickBot="1">
      <c r="E2038" s="21" t="s">
        <v>0</v>
      </c>
      <c r="J2038" s="21" t="s">
        <v>1</v>
      </c>
      <c r="O2038" s="21" t="s">
        <v>2</v>
      </c>
      <c r="T2038" s="21" t="s">
        <v>3</v>
      </c>
      <c r="Y2038" s="21" t="s">
        <v>4</v>
      </c>
    </row>
    <row r="2039" spans="2:36" ht="18.649999999999999" customHeight="1" thickBot="1">
      <c r="B2039" s="20"/>
      <c r="D2039" s="235" t="s">
        <v>6</v>
      </c>
      <c r="E2039" s="236"/>
      <c r="F2039" s="237" t="s">
        <v>7</v>
      </c>
      <c r="G2039" s="238"/>
      <c r="I2039" s="235" t="s">
        <v>8</v>
      </c>
      <c r="J2039" s="236"/>
      <c r="K2039" s="237" t="s">
        <v>9</v>
      </c>
      <c r="L2039" s="238"/>
      <c r="N2039" s="235" t="s">
        <v>10</v>
      </c>
      <c r="O2039" s="236"/>
      <c r="P2039" s="237" t="s">
        <v>11</v>
      </c>
      <c r="Q2039" s="238"/>
      <c r="S2039" s="235" t="s">
        <v>6</v>
      </c>
      <c r="T2039" s="236"/>
      <c r="U2039" s="237" t="s">
        <v>7</v>
      </c>
      <c r="V2039" s="238"/>
      <c r="X2039" s="235" t="s">
        <v>10</v>
      </c>
      <c r="Y2039" s="236"/>
      <c r="Z2039" s="237" t="s">
        <v>11</v>
      </c>
      <c r="AA2039" s="238"/>
      <c r="AB2039" s="4"/>
      <c r="AC2039" s="212" t="s">
        <v>70</v>
      </c>
      <c r="AE2039" s="213" t="s">
        <v>37</v>
      </c>
      <c r="AF2039" s="9"/>
      <c r="AG2039" s="29"/>
      <c r="AH2039" s="29"/>
      <c r="AI2039" s="29"/>
      <c r="AJ2039" s="29"/>
    </row>
    <row r="2040" spans="2:36" ht="18.649999999999999" customHeight="1" thickTop="1" thickBot="1">
      <c r="B2040" s="40">
        <f t="shared" ref="B2040" si="6951">B2033+$E$5</f>
        <v>1.0439999999999843</v>
      </c>
      <c r="D2040" s="24">
        <v>1</v>
      </c>
      <c r="E2040" s="25">
        <v>0</v>
      </c>
      <c r="F2040" s="26">
        <v>0</v>
      </c>
      <c r="G2040" s="27">
        <f t="shared" ref="G2040" si="6952">-1/($E$8*$B2040)</f>
        <v>-6.578670371773919</v>
      </c>
      <c r="I2040" s="24">
        <v>1</v>
      </c>
      <c r="J2040" s="28">
        <v>0</v>
      </c>
      <c r="K2040" s="26">
        <v>0</v>
      </c>
      <c r="L2040" s="27">
        <v>0</v>
      </c>
      <c r="N2040" s="24">
        <f t="shared" ref="N2040" si="6953">D2040*I2040+F2040*I2043-E2040*J2040-G2040*J2043</f>
        <v>-0.34393113878546289</v>
      </c>
      <c r="O2040" s="28">
        <f t="shared" ref="O2040" si="6954">(D2040*J2040+E2040*I2040+F2040*J2043+G2040*I2043)</f>
        <v>0</v>
      </c>
      <c r="P2040" s="26">
        <f t="shared" ref="P2040" si="6955">D2040*K2040+F2040*K2043-E2040*L2040-G2040*L2043</f>
        <v>0</v>
      </c>
      <c r="Q2040" s="27">
        <f t="shared" ref="Q2040" si="6956">(D2040*L2040+E2040*K2040+F2040*L2043+G2040*K2043)</f>
        <v>-6.578670371773919</v>
      </c>
      <c r="S2040" s="24">
        <v>1</v>
      </c>
      <c r="T2040" s="25">
        <v>0</v>
      </c>
      <c r="U2040" s="26">
        <v>0</v>
      </c>
      <c r="V2040" s="27">
        <f t="shared" ref="V2040" si="6957">-1/($T$8*$B2040)</f>
        <v>-6.578670371773919</v>
      </c>
      <c r="X2040" s="24">
        <f t="shared" ref="X2040" si="6958">N2040*S2040+P2040*S2043-O2040*T2040-Q2040*T2043</f>
        <v>-0.34393113878546289</v>
      </c>
      <c r="Y2040" s="28">
        <f t="shared" ref="Y2040" si="6959">(N2040*T2040+O2040*S2040+P2040*T2043+Q2040*S2043)</f>
        <v>0</v>
      </c>
      <c r="Z2040" s="26">
        <f t="shared" ref="Z2040" si="6960">N2040*U2040+P2040*U2043-O2040*V2040-Q2040*V2043</f>
        <v>0</v>
      </c>
      <c r="AA2040" s="27">
        <f t="shared" ref="AA2040" si="6961">(N2040*V2040+O2040*U2040+P2040*V2043+Q2040*U2043)</f>
        <v>-4.3160607791155305</v>
      </c>
      <c r="AB2040" s="8"/>
      <c r="AC2040" s="214">
        <f t="shared" ref="AC2040" si="6962">20*LOG((2*$X$8)/(($X$8*X2040+Z2040+$Z$8*X2043+Z2043)^2+($X$8*Y2040+AA2040+$X$8*Y2043+AA2043)^2)^0.5)</f>
        <v>-7.1822530349893823</v>
      </c>
      <c r="AE2040" s="215">
        <f t="shared" ref="AE2040" si="6963">((X2040^2+Y2040^2)/(X2043^2+Y2043^2))^0.5</f>
        <v>1.6835755399663954</v>
      </c>
      <c r="AF2040" s="9"/>
      <c r="AG2040" s="29"/>
      <c r="AH2040" s="29"/>
      <c r="AI2040" s="29"/>
      <c r="AJ2040" s="29"/>
    </row>
    <row r="2041" spans="2:36" ht="18.649999999999999" customHeight="1" thickBot="1">
      <c r="D2041" s="30"/>
      <c r="G2041" s="31"/>
      <c r="I2041" s="30"/>
      <c r="K2041" s="239" t="s">
        <v>15</v>
      </c>
      <c r="L2041" s="240"/>
      <c r="N2041" s="30"/>
      <c r="P2041" s="239" t="s">
        <v>17</v>
      </c>
      <c r="Q2041" s="240"/>
      <c r="S2041" s="30"/>
      <c r="V2041" s="31"/>
      <c r="X2041" s="30"/>
      <c r="AA2041" s="31"/>
      <c r="AE2041" s="216"/>
      <c r="AF2041" s="9"/>
      <c r="AG2041" s="29"/>
      <c r="AH2041" s="29"/>
      <c r="AI2041" s="29"/>
      <c r="AJ2041" s="29"/>
    </row>
    <row r="2042" spans="2:36" ht="18.649999999999999" customHeight="1" thickBot="1">
      <c r="D2042" s="235" t="s">
        <v>12</v>
      </c>
      <c r="E2042" s="236"/>
      <c r="F2042" s="237" t="s">
        <v>13</v>
      </c>
      <c r="G2042" s="238"/>
      <c r="I2042" s="235" t="s">
        <v>14</v>
      </c>
      <c r="J2042" s="236"/>
      <c r="K2042" s="241"/>
      <c r="L2042" s="242"/>
      <c r="N2042" s="235" t="s">
        <v>16</v>
      </c>
      <c r="O2042" s="236"/>
      <c r="P2042" s="241"/>
      <c r="Q2042" s="242"/>
      <c r="S2042" s="235" t="s">
        <v>12</v>
      </c>
      <c r="T2042" s="236"/>
      <c r="U2042" s="237" t="s">
        <v>13</v>
      </c>
      <c r="V2042" s="238"/>
      <c r="X2042" s="235" t="s">
        <v>16</v>
      </c>
      <c r="Y2042" s="236"/>
      <c r="Z2042" s="237" t="s">
        <v>17</v>
      </c>
      <c r="AA2042" s="238"/>
      <c r="AB2042" s="4"/>
      <c r="AC2042" s="37" t="s">
        <v>71</v>
      </c>
      <c r="AE2042" s="217" t="s">
        <v>72</v>
      </c>
      <c r="AF2042" s="9"/>
      <c r="AG2042" s="29"/>
      <c r="AH2042" s="29"/>
      <c r="AI2042" s="29"/>
      <c r="AJ2042" s="29"/>
    </row>
    <row r="2043" spans="2:36" ht="18.649999999999999" customHeight="1" thickTop="1" thickBot="1">
      <c r="D2043" s="24">
        <v>0</v>
      </c>
      <c r="E2043" s="28">
        <v>0</v>
      </c>
      <c r="F2043" s="26">
        <v>1</v>
      </c>
      <c r="G2043" s="27">
        <v>0</v>
      </c>
      <c r="I2043" s="24">
        <v>0</v>
      </c>
      <c r="J2043" s="28">
        <f t="shared" ref="J2043" si="6964">IF(0=(1-$J$8*$K$8*$B2040^2),0,-1*(1-$J$8*$K$8*$B2040^2)/($B2040*$K$8))</f>
        <v>-0.20428613425467551</v>
      </c>
      <c r="K2043" s="26">
        <v>1</v>
      </c>
      <c r="L2043" s="27">
        <v>0</v>
      </c>
      <c r="N2043" s="24">
        <f t="shared" ref="N2043" si="6965">D2043*I2040+F2043*I2043-E2043*J2040-G2043*J2043</f>
        <v>0</v>
      </c>
      <c r="O2043" s="28">
        <f t="shared" ref="O2043" si="6966">(D2043*J2040+E2043*I2040+F2043*J2043+G2043*I2043)</f>
        <v>-0.20428613425467551</v>
      </c>
      <c r="P2043" s="26">
        <f t="shared" ref="P2043" si="6967">D2043*K2040+F2043*K2043-E2043*L2040-G2043*L2043</f>
        <v>1</v>
      </c>
      <c r="Q2043" s="27">
        <f t="shared" ref="Q2043" si="6968">(D2043*L2040+E2043*K2040+F2043*L2043+G2043*K2043)</f>
        <v>0</v>
      </c>
      <c r="S2043" s="24">
        <v>0</v>
      </c>
      <c r="T2043" s="28">
        <v>0</v>
      </c>
      <c r="U2043" s="26">
        <v>1</v>
      </c>
      <c r="V2043" s="27">
        <v>0</v>
      </c>
      <c r="X2043" s="24">
        <f t="shared" ref="X2043" si="6969">N2043*S2040+P2043*S2043-O2043*T2040-Q2043*T2043</f>
        <v>0</v>
      </c>
      <c r="Y2043" s="28">
        <f t="shared" ref="Y2043" si="6970">(N2043*T2040+O2043*S2040+P2043*T2043+Q2043*S2043)</f>
        <v>-0.20428613425467551</v>
      </c>
      <c r="Z2043" s="26">
        <f t="shared" ref="Z2043" si="6971">N2043*U2040+P2043*U2043-O2043*V2040-Q2043*V2043</f>
        <v>-0.34393113878546289</v>
      </c>
      <c r="AA2043" s="27">
        <f t="shared" ref="AA2043" si="6972">(N2043*V2040+O2043*U2040+P2043*V2043+Q2043*U2043)</f>
        <v>0</v>
      </c>
      <c r="AB2043" s="8"/>
      <c r="AC2043" s="39">
        <f t="shared" ref="AC2043" si="6973">(180/PI())*ATAN(-1*(($X$8*Y2040+AA2040+$X$8*Y2043+AA2043)/($X$8*X2040+Z2040+$X$8*X2043+Z2043)))</f>
        <v>-81.347663860138226</v>
      </c>
      <c r="AE2043" s="218">
        <f t="shared" ref="AE2043" si="6974">20*LOG(((($X$8*X2040+Z2040-$X$8*Y2043-Z2043)^2+($X$8*Y2040+AA2040-$X$8*Y2043-AA2043)^2)/(($X$8*X2040+Z2040+$X$8*X2043+Z2043)^2+($X$8*Y2040+AA2040+$X$8*Y2043+AA2043)^2))^0.5)</f>
        <v>-0.91155985993075628</v>
      </c>
      <c r="AF2043" s="9"/>
      <c r="AG2043" s="29"/>
      <c r="AH2043" s="29"/>
      <c r="AI2043" s="29"/>
      <c r="AJ2043" s="29"/>
    </row>
    <row r="2044" spans="2:36" ht="18.649999999999999" customHeight="1">
      <c r="AE2044" s="33"/>
    </row>
    <row r="2045" spans="2:36" ht="18.649999999999999" customHeight="1" thickBot="1">
      <c r="E2045" s="21" t="s">
        <v>0</v>
      </c>
      <c r="J2045" s="21" t="s">
        <v>1</v>
      </c>
      <c r="O2045" s="21" t="s">
        <v>2</v>
      </c>
      <c r="T2045" s="21" t="s">
        <v>3</v>
      </c>
      <c r="Y2045" s="21" t="s">
        <v>4</v>
      </c>
    </row>
    <row r="2046" spans="2:36" ht="18.649999999999999" customHeight="1" thickBot="1">
      <c r="B2046" s="20"/>
      <c r="D2046" s="235" t="s">
        <v>6</v>
      </c>
      <c r="E2046" s="236"/>
      <c r="F2046" s="237" t="s">
        <v>7</v>
      </c>
      <c r="G2046" s="238"/>
      <c r="I2046" s="235" t="s">
        <v>8</v>
      </c>
      <c r="J2046" s="236"/>
      <c r="K2046" s="237" t="s">
        <v>9</v>
      </c>
      <c r="L2046" s="238"/>
      <c r="N2046" s="235" t="s">
        <v>10</v>
      </c>
      <c r="O2046" s="236"/>
      <c r="P2046" s="237" t="s">
        <v>11</v>
      </c>
      <c r="Q2046" s="238"/>
      <c r="S2046" s="235" t="s">
        <v>6</v>
      </c>
      <c r="T2046" s="236"/>
      <c r="U2046" s="237" t="s">
        <v>7</v>
      </c>
      <c r="V2046" s="238"/>
      <c r="X2046" s="235" t="s">
        <v>10</v>
      </c>
      <c r="Y2046" s="236"/>
      <c r="Z2046" s="237" t="s">
        <v>11</v>
      </c>
      <c r="AA2046" s="238"/>
      <c r="AB2046" s="4"/>
      <c r="AC2046" s="212" t="s">
        <v>70</v>
      </c>
      <c r="AE2046" s="213" t="s">
        <v>37</v>
      </c>
      <c r="AF2046" s="9"/>
      <c r="AG2046" s="29"/>
      <c r="AH2046" s="29"/>
      <c r="AI2046" s="29"/>
      <c r="AJ2046" s="29"/>
    </row>
    <row r="2047" spans="2:36" ht="18.649999999999999" customHeight="1" thickTop="1" thickBot="1">
      <c r="B2047" s="40">
        <f t="shared" ref="B2047" si="6975">B2040+$E$5</f>
        <v>1.0444999999999842</v>
      </c>
      <c r="D2047" s="24">
        <v>1</v>
      </c>
      <c r="E2047" s="25">
        <v>0</v>
      </c>
      <c r="F2047" s="26">
        <v>0</v>
      </c>
      <c r="G2047" s="27">
        <f t="shared" ref="G2047" si="6976">-1/($E$8*$B2047)</f>
        <v>-6.5755211758084933</v>
      </c>
      <c r="I2047" s="24">
        <v>1</v>
      </c>
      <c r="J2047" s="28">
        <v>0</v>
      </c>
      <c r="K2047" s="26">
        <v>0</v>
      </c>
      <c r="L2047" s="27">
        <v>0</v>
      </c>
      <c r="N2047" s="24">
        <f t="shared" ref="N2047" si="6977">D2047*I2047+F2047*I2050-E2047*J2047-G2047*J2050</f>
        <v>-0.33695830816820194</v>
      </c>
      <c r="O2047" s="28">
        <f t="shared" ref="O2047" si="6978">(D2047*J2047+E2047*I2047+F2047*J2050+G2047*I2050)</f>
        <v>0</v>
      </c>
      <c r="P2047" s="26">
        <f t="shared" ref="P2047" si="6979">D2047*K2047+F2047*K2050-E2047*L2047-G2047*L2050</f>
        <v>0</v>
      </c>
      <c r="Q2047" s="27">
        <f t="shared" ref="Q2047" si="6980">(D2047*L2047+E2047*K2047+F2047*L2050+G2047*K2050)</f>
        <v>-6.5755211758084933</v>
      </c>
      <c r="S2047" s="24">
        <v>1</v>
      </c>
      <c r="T2047" s="25">
        <v>0</v>
      </c>
      <c r="U2047" s="26">
        <v>0</v>
      </c>
      <c r="V2047" s="27">
        <f t="shared" ref="V2047" si="6981">-1/($T$8*$B2047)</f>
        <v>-6.5755211758084933</v>
      </c>
      <c r="X2047" s="24">
        <f t="shared" ref="X2047" si="6982">N2047*S2047+P2047*S2050-O2047*T2047-Q2047*T2050</f>
        <v>-0.33695830816820194</v>
      </c>
      <c r="Y2047" s="28">
        <f t="shared" ref="Y2047" si="6983">(N2047*T2047+O2047*S2047+P2047*T2050+Q2047*S2050)</f>
        <v>0</v>
      </c>
      <c r="Z2047" s="26">
        <f t="shared" ref="Z2047" si="6984">N2047*U2047+P2047*U2050-O2047*V2047-Q2047*V2050</f>
        <v>0</v>
      </c>
      <c r="AA2047" s="27">
        <f t="shared" ref="AA2047" si="6985">(N2047*V2047+O2047*U2047+P2047*V2050+Q2047*U2050)</f>
        <v>-4.3598446850838775</v>
      </c>
      <c r="AB2047" s="8"/>
      <c r="AC2047" s="214">
        <f t="shared" ref="AC2047" si="6986">20*LOG((2*$X$8)/(($X$8*X2047+Z2047+$Z$8*X2050+Z2050)^2+($X$8*Y2047+AA2047+$X$8*Y2050+AA2050)^2)^0.5)</f>
        <v>-7.2584362451403814</v>
      </c>
      <c r="AE2047" s="215">
        <f t="shared" ref="AE2047" si="6987">((X2047^2+Y2047^2)/(X2050^2+Y2050^2))^0.5</f>
        <v>1.6572517461373693</v>
      </c>
      <c r="AF2047" s="9"/>
      <c r="AG2047" s="29"/>
      <c r="AH2047" s="29"/>
      <c r="AI2047" s="29"/>
      <c r="AJ2047" s="29"/>
    </row>
    <row r="2048" spans="2:36" ht="18.649999999999999" customHeight="1" thickBot="1">
      <c r="D2048" s="30"/>
      <c r="G2048" s="31"/>
      <c r="I2048" s="30"/>
      <c r="K2048" s="239" t="s">
        <v>15</v>
      </c>
      <c r="L2048" s="240"/>
      <c r="N2048" s="30"/>
      <c r="P2048" s="239" t="s">
        <v>17</v>
      </c>
      <c r="Q2048" s="240"/>
      <c r="S2048" s="30"/>
      <c r="V2048" s="31"/>
      <c r="X2048" s="30"/>
      <c r="AA2048" s="31"/>
      <c r="AE2048" s="216"/>
      <c r="AF2048" s="9"/>
      <c r="AG2048" s="29"/>
      <c r="AH2048" s="29"/>
      <c r="AI2048" s="29"/>
      <c r="AJ2048" s="29"/>
    </row>
    <row r="2049" spans="2:36" ht="18.649999999999999" customHeight="1" thickBot="1">
      <c r="D2049" s="235" t="s">
        <v>12</v>
      </c>
      <c r="E2049" s="236"/>
      <c r="F2049" s="237" t="s">
        <v>13</v>
      </c>
      <c r="G2049" s="238"/>
      <c r="I2049" s="235" t="s">
        <v>14</v>
      </c>
      <c r="J2049" s="236"/>
      <c r="K2049" s="241"/>
      <c r="L2049" s="242"/>
      <c r="N2049" s="235" t="s">
        <v>16</v>
      </c>
      <c r="O2049" s="236"/>
      <c r="P2049" s="241"/>
      <c r="Q2049" s="242"/>
      <c r="S2049" s="235" t="s">
        <v>12</v>
      </c>
      <c r="T2049" s="236"/>
      <c r="U2049" s="237" t="s">
        <v>13</v>
      </c>
      <c r="V2049" s="238"/>
      <c r="X2049" s="235" t="s">
        <v>16</v>
      </c>
      <c r="Y2049" s="236"/>
      <c r="Z2049" s="237" t="s">
        <v>17</v>
      </c>
      <c r="AA2049" s="238"/>
      <c r="AB2049" s="4"/>
      <c r="AC2049" s="37" t="s">
        <v>71</v>
      </c>
      <c r="AE2049" s="217" t="s">
        <v>72</v>
      </c>
      <c r="AF2049" s="9"/>
      <c r="AG2049" s="29"/>
      <c r="AH2049" s="29"/>
      <c r="AI2049" s="29"/>
      <c r="AJ2049" s="29"/>
    </row>
    <row r="2050" spans="2:36" ht="18.649999999999999" customHeight="1" thickTop="1" thickBot="1">
      <c r="D2050" s="24">
        <v>0</v>
      </c>
      <c r="E2050" s="28">
        <v>0</v>
      </c>
      <c r="F2050" s="26">
        <v>1</v>
      </c>
      <c r="G2050" s="27">
        <v>0</v>
      </c>
      <c r="I2050" s="24">
        <v>0</v>
      </c>
      <c r="J2050" s="28">
        <f t="shared" ref="J2050" si="6988">IF(0=(1-$J$8*$K$8*$B2047^2),0,-1*(1-$J$8*$K$8*$B2047^2)/($B2047*$K$8))</f>
        <v>-0.20332354993957058</v>
      </c>
      <c r="K2050" s="26">
        <v>1</v>
      </c>
      <c r="L2050" s="27">
        <v>0</v>
      </c>
      <c r="N2050" s="24">
        <f t="shared" ref="N2050" si="6989">D2050*I2047+F2050*I2050-E2050*J2047-G2050*J2050</f>
        <v>0</v>
      </c>
      <c r="O2050" s="28">
        <f t="shared" ref="O2050" si="6990">(D2050*J2047+E2050*I2047+F2050*J2050+G2050*I2050)</f>
        <v>-0.20332354993957058</v>
      </c>
      <c r="P2050" s="26">
        <f t="shared" ref="P2050" si="6991">D2050*K2047+F2050*K2050-E2050*L2047-G2050*L2050</f>
        <v>1</v>
      </c>
      <c r="Q2050" s="27">
        <f t="shared" ref="Q2050" si="6992">(D2050*L2047+E2050*K2047+F2050*L2050+G2050*K2050)</f>
        <v>0</v>
      </c>
      <c r="S2050" s="24">
        <v>0</v>
      </c>
      <c r="T2050" s="28">
        <v>0</v>
      </c>
      <c r="U2050" s="26">
        <v>1</v>
      </c>
      <c r="V2050" s="27">
        <v>0</v>
      </c>
      <c r="X2050" s="24">
        <f t="shared" ref="X2050" si="6993">N2050*S2047+P2050*S2050-O2050*T2047-Q2050*T2050</f>
        <v>0</v>
      </c>
      <c r="Y2050" s="28">
        <f t="shared" ref="Y2050" si="6994">(N2050*T2047+O2050*S2047+P2050*T2050+Q2050*S2050)</f>
        <v>-0.20332354993957058</v>
      </c>
      <c r="Z2050" s="26">
        <f t="shared" ref="Z2050" si="6995">N2050*U2047+P2050*U2050-O2050*V2047-Q2050*V2050</f>
        <v>-0.33695830816820194</v>
      </c>
      <c r="AA2050" s="27">
        <f t="shared" ref="AA2050" si="6996">(N2050*V2047+O2050*U2047+P2050*V2050+Q2050*U2050)</f>
        <v>0</v>
      </c>
      <c r="AB2050" s="8"/>
      <c r="AC2050" s="39">
        <f t="shared" ref="AC2050" si="6997">(180/PI())*ATAN(-1*(($X$8*Y2047+AA2047+$X$8*Y2050+AA2050)/($X$8*X2047+Z2047+$X$8*X2050+Z2050)))</f>
        <v>-81.598936383984622</v>
      </c>
      <c r="AE2050" s="218">
        <f t="shared" ref="AE2050" si="6998">20*LOG(((($X$8*X2047+Z2047-$X$8*Y2050-Z2050)^2+($X$8*Y2047+AA2047-$X$8*Y2050-AA2050)^2)/(($X$8*X2047+Z2047+$X$8*X2050+Z2050)^2+($X$8*Y2047+AA2047+$X$8*Y2050+AA2050)^2))^0.5)</f>
        <v>-0.89405669560027401</v>
      </c>
      <c r="AF2050" s="9"/>
      <c r="AG2050" s="29"/>
      <c r="AH2050" s="29"/>
      <c r="AI2050" s="29"/>
      <c r="AJ2050" s="29"/>
    </row>
    <row r="2051" spans="2:36" ht="18.649999999999999" customHeight="1">
      <c r="AE2051" s="33"/>
    </row>
    <row r="2052" spans="2:36" ht="18.649999999999999" customHeight="1" thickBot="1">
      <c r="E2052" s="21" t="s">
        <v>0</v>
      </c>
      <c r="J2052" s="21" t="s">
        <v>1</v>
      </c>
      <c r="O2052" s="21" t="s">
        <v>2</v>
      </c>
      <c r="T2052" s="21" t="s">
        <v>3</v>
      </c>
      <c r="Y2052" s="21" t="s">
        <v>4</v>
      </c>
    </row>
    <row r="2053" spans="2:36" ht="18.649999999999999" customHeight="1" thickBot="1">
      <c r="B2053" s="20"/>
      <c r="D2053" s="235" t="s">
        <v>6</v>
      </c>
      <c r="E2053" s="236"/>
      <c r="F2053" s="237" t="s">
        <v>7</v>
      </c>
      <c r="G2053" s="238"/>
      <c r="I2053" s="235" t="s">
        <v>8</v>
      </c>
      <c r="J2053" s="236"/>
      <c r="K2053" s="237" t="s">
        <v>9</v>
      </c>
      <c r="L2053" s="238"/>
      <c r="N2053" s="235" t="s">
        <v>10</v>
      </c>
      <c r="O2053" s="236"/>
      <c r="P2053" s="237" t="s">
        <v>11</v>
      </c>
      <c r="Q2053" s="238"/>
      <c r="S2053" s="235" t="s">
        <v>6</v>
      </c>
      <c r="T2053" s="236"/>
      <c r="U2053" s="237" t="s">
        <v>7</v>
      </c>
      <c r="V2053" s="238"/>
      <c r="X2053" s="235" t="s">
        <v>10</v>
      </c>
      <c r="Y2053" s="236"/>
      <c r="Z2053" s="237" t="s">
        <v>11</v>
      </c>
      <c r="AA2053" s="238"/>
      <c r="AB2053" s="4"/>
      <c r="AC2053" s="212" t="s">
        <v>70</v>
      </c>
      <c r="AE2053" s="213" t="s">
        <v>37</v>
      </c>
      <c r="AF2053" s="9"/>
      <c r="AG2053" s="29"/>
      <c r="AH2053" s="29"/>
      <c r="AI2053" s="29"/>
      <c r="AJ2053" s="29"/>
    </row>
    <row r="2054" spans="2:36" ht="18.649999999999999" customHeight="1" thickTop="1" thickBot="1">
      <c r="B2054" s="40">
        <f t="shared" ref="B2054" si="6999">B2047+$E$5</f>
        <v>1.0449999999999842</v>
      </c>
      <c r="D2054" s="24">
        <v>1</v>
      </c>
      <c r="E2054" s="25">
        <v>0</v>
      </c>
      <c r="F2054" s="26">
        <v>0</v>
      </c>
      <c r="G2054" s="27">
        <f t="shared" ref="G2054" si="7000">-1/($E$8*$B2054)</f>
        <v>-6.572374993427724</v>
      </c>
      <c r="I2054" s="24">
        <v>1</v>
      </c>
      <c r="J2054" s="28">
        <v>0</v>
      </c>
      <c r="K2054" s="26">
        <v>0</v>
      </c>
      <c r="L2054" s="27">
        <v>0</v>
      </c>
      <c r="N2054" s="24">
        <f t="shared" ref="N2054" si="7001">D2054*I2054+F2054*I2057-E2054*J2054-G2054*J2057</f>
        <v>-0.32999548400406353</v>
      </c>
      <c r="O2054" s="28">
        <f t="shared" ref="O2054" si="7002">(D2054*J2054+E2054*I2054+F2054*J2057+G2054*I2057)</f>
        <v>0</v>
      </c>
      <c r="P2054" s="26">
        <f t="shared" ref="P2054" si="7003">D2054*K2054+F2054*K2057-E2054*L2054-G2054*L2057</f>
        <v>0</v>
      </c>
      <c r="Q2054" s="27">
        <f t="shared" ref="Q2054" si="7004">(D2054*L2054+E2054*K2054+F2054*L2057+G2054*K2057)</f>
        <v>-6.572374993427724</v>
      </c>
      <c r="S2054" s="24">
        <v>1</v>
      </c>
      <c r="T2054" s="25">
        <v>0</v>
      </c>
      <c r="U2054" s="26">
        <v>0</v>
      </c>
      <c r="V2054" s="27">
        <f t="shared" ref="V2054" si="7005">-1/($T$8*$B2054)</f>
        <v>-6.572374993427724</v>
      </c>
      <c r="X2054" s="24">
        <f t="shared" ref="X2054" si="7006">N2054*S2054+P2054*S2057-O2054*T2054-Q2054*T2057</f>
        <v>-0.32999548400406353</v>
      </c>
      <c r="Y2054" s="28">
        <f t="shared" ref="Y2054" si="7007">(N2054*T2054+O2054*S2054+P2054*T2057+Q2054*S2057)</f>
        <v>0</v>
      </c>
      <c r="Z2054" s="26">
        <f t="shared" ref="Z2054" si="7008">N2054*U2054+P2054*U2057-O2054*V2054-Q2054*V2057</f>
        <v>0</v>
      </c>
      <c r="AA2054" s="27">
        <f t="shared" ref="AA2054" si="7009">(N2054*V2054+O2054*U2054+P2054*V2057+Q2054*U2057)</f>
        <v>-4.4035209264153385</v>
      </c>
      <c r="AB2054" s="8"/>
      <c r="AC2054" s="214">
        <f t="shared" ref="AC2054" si="7010">20*LOG((2*$X$8)/(($X$8*X2054+Z2054+$Z$8*X2057+Z2057)^2+($X$8*Y2054+AA2054+$X$8*Y2057+AA2057)^2)^0.5)</f>
        <v>-7.3339270890984789</v>
      </c>
      <c r="AE2054" s="215">
        <f t="shared" ref="AE2054" si="7011">((X2054^2+Y2054^2)/(X2057^2+Y2057^2))^0.5</f>
        <v>1.6307228807145027</v>
      </c>
      <c r="AF2054" s="9"/>
      <c r="AG2054" s="29"/>
      <c r="AH2054" s="29"/>
      <c r="AI2054" s="29"/>
      <c r="AJ2054" s="29"/>
    </row>
    <row r="2055" spans="2:36" ht="18.649999999999999" customHeight="1" thickBot="1">
      <c r="D2055" s="30"/>
      <c r="G2055" s="31"/>
      <c r="I2055" s="30"/>
      <c r="K2055" s="239" t="s">
        <v>15</v>
      </c>
      <c r="L2055" s="240"/>
      <c r="N2055" s="30"/>
      <c r="P2055" s="239" t="s">
        <v>17</v>
      </c>
      <c r="Q2055" s="240"/>
      <c r="S2055" s="30"/>
      <c r="V2055" s="31"/>
      <c r="X2055" s="30"/>
      <c r="AA2055" s="31"/>
      <c r="AE2055" s="216"/>
      <c r="AF2055" s="9"/>
      <c r="AG2055" s="29"/>
      <c r="AH2055" s="29"/>
      <c r="AI2055" s="29"/>
      <c r="AJ2055" s="29"/>
    </row>
    <row r="2056" spans="2:36" ht="18.649999999999999" customHeight="1" thickBot="1">
      <c r="D2056" s="235" t="s">
        <v>12</v>
      </c>
      <c r="E2056" s="236"/>
      <c r="F2056" s="237" t="s">
        <v>13</v>
      </c>
      <c r="G2056" s="238"/>
      <c r="I2056" s="235" t="s">
        <v>14</v>
      </c>
      <c r="J2056" s="236"/>
      <c r="K2056" s="241"/>
      <c r="L2056" s="242"/>
      <c r="N2056" s="235" t="s">
        <v>16</v>
      </c>
      <c r="O2056" s="236"/>
      <c r="P2056" s="241"/>
      <c r="Q2056" s="242"/>
      <c r="S2056" s="235" t="s">
        <v>12</v>
      </c>
      <c r="T2056" s="236"/>
      <c r="U2056" s="237" t="s">
        <v>13</v>
      </c>
      <c r="V2056" s="238"/>
      <c r="X2056" s="235" t="s">
        <v>16</v>
      </c>
      <c r="Y2056" s="236"/>
      <c r="Z2056" s="237" t="s">
        <v>17</v>
      </c>
      <c r="AA2056" s="238"/>
      <c r="AB2056" s="4"/>
      <c r="AC2056" s="37" t="s">
        <v>71</v>
      </c>
      <c r="AE2056" s="217" t="s">
        <v>72</v>
      </c>
      <c r="AF2056" s="9"/>
      <c r="AG2056" s="29"/>
      <c r="AH2056" s="29"/>
      <c r="AI2056" s="29"/>
      <c r="AJ2056" s="29"/>
    </row>
    <row r="2057" spans="2:36" ht="18.649999999999999" customHeight="1" thickTop="1" thickBot="1">
      <c r="D2057" s="24">
        <v>0</v>
      </c>
      <c r="E2057" s="28">
        <v>0</v>
      </c>
      <c r="F2057" s="26">
        <v>1</v>
      </c>
      <c r="G2057" s="27">
        <v>0</v>
      </c>
      <c r="I2057" s="24">
        <v>0</v>
      </c>
      <c r="J2057" s="28">
        <f t="shared" ref="J2057" si="7012">IF(0=(1-$J$8*$K$8*$B2054^2),0,-1*(1-$J$8*$K$8*$B2054^2)/($B2054*$K$8))</f>
        <v>-0.20236147288218323</v>
      </c>
      <c r="K2057" s="26">
        <v>1</v>
      </c>
      <c r="L2057" s="27">
        <v>0</v>
      </c>
      <c r="N2057" s="24">
        <f t="shared" ref="N2057" si="7013">D2057*I2054+F2057*I2057-E2057*J2054-G2057*J2057</f>
        <v>0</v>
      </c>
      <c r="O2057" s="28">
        <f t="shared" ref="O2057" si="7014">(D2057*J2054+E2057*I2054+F2057*J2057+G2057*I2057)</f>
        <v>-0.20236147288218323</v>
      </c>
      <c r="P2057" s="26">
        <f t="shared" ref="P2057" si="7015">D2057*K2054+F2057*K2057-E2057*L2054-G2057*L2057</f>
        <v>1</v>
      </c>
      <c r="Q2057" s="27">
        <f t="shared" ref="Q2057" si="7016">(D2057*L2054+E2057*K2054+F2057*L2057+G2057*K2057)</f>
        <v>0</v>
      </c>
      <c r="S2057" s="24">
        <v>0</v>
      </c>
      <c r="T2057" s="28">
        <v>0</v>
      </c>
      <c r="U2057" s="26">
        <v>1</v>
      </c>
      <c r="V2057" s="27">
        <v>0</v>
      </c>
      <c r="X2057" s="24">
        <f t="shared" ref="X2057" si="7017">N2057*S2054+P2057*S2057-O2057*T2054-Q2057*T2057</f>
        <v>0</v>
      </c>
      <c r="Y2057" s="28">
        <f t="shared" ref="Y2057" si="7018">(N2057*T2054+O2057*S2054+P2057*T2057+Q2057*S2057)</f>
        <v>-0.20236147288218323</v>
      </c>
      <c r="Z2057" s="26">
        <f t="shared" ref="Z2057" si="7019">N2057*U2054+P2057*U2057-O2057*V2054-Q2057*V2057</f>
        <v>-0.32999548400406353</v>
      </c>
      <c r="AA2057" s="27">
        <f t="shared" ref="AA2057" si="7020">(N2057*V2054+O2057*U2054+P2057*V2057+Q2057*U2057)</f>
        <v>0</v>
      </c>
      <c r="AB2057" s="8"/>
      <c r="AC2057" s="39">
        <f t="shared" ref="AC2057" si="7021">(180/PI())*ATAN(-1*(($X$8*Y2054+AA2054+$X$8*Y2057+AA2057)/($X$8*X2054+Z2054+$X$8*X2057+Z2057)))</f>
        <v>-81.845422635448713</v>
      </c>
      <c r="AE2057" s="218">
        <f t="shared" ref="AE2057" si="7022">20*LOG(((($X$8*X2054+Z2054-$X$8*Y2057-Z2057)^2+($X$8*Y2054+AA2054-$X$8*Y2057-AA2057)^2)/(($X$8*X2054+Z2054+$X$8*X2057+Z2057)^2+($X$8*Y2054+AA2054+$X$8*Y2057+AA2057)^2))^0.5)</f>
        <v>-0.87707905385670237</v>
      </c>
      <c r="AF2057" s="9"/>
      <c r="AG2057" s="29"/>
      <c r="AH2057" s="29"/>
      <c r="AI2057" s="29"/>
      <c r="AJ2057" s="29"/>
    </row>
    <row r="2058" spans="2:36" ht="18.649999999999999" customHeight="1">
      <c r="AE2058" s="33"/>
    </row>
    <row r="2059" spans="2:36" ht="18.649999999999999" customHeight="1" thickBot="1">
      <c r="E2059" s="21" t="s">
        <v>0</v>
      </c>
      <c r="J2059" s="21" t="s">
        <v>1</v>
      </c>
      <c r="O2059" s="21" t="s">
        <v>2</v>
      </c>
      <c r="T2059" s="21" t="s">
        <v>3</v>
      </c>
      <c r="Y2059" s="21" t="s">
        <v>4</v>
      </c>
    </row>
    <row r="2060" spans="2:36" ht="18.649999999999999" customHeight="1" thickBot="1">
      <c r="B2060" s="20"/>
      <c r="D2060" s="235" t="s">
        <v>6</v>
      </c>
      <c r="E2060" s="236"/>
      <c r="F2060" s="237" t="s">
        <v>7</v>
      </c>
      <c r="G2060" s="238"/>
      <c r="I2060" s="235" t="s">
        <v>8</v>
      </c>
      <c r="J2060" s="236"/>
      <c r="K2060" s="237" t="s">
        <v>9</v>
      </c>
      <c r="L2060" s="238"/>
      <c r="N2060" s="235" t="s">
        <v>10</v>
      </c>
      <c r="O2060" s="236"/>
      <c r="P2060" s="237" t="s">
        <v>11</v>
      </c>
      <c r="Q2060" s="238"/>
      <c r="S2060" s="235" t="s">
        <v>6</v>
      </c>
      <c r="T2060" s="236"/>
      <c r="U2060" s="237" t="s">
        <v>7</v>
      </c>
      <c r="V2060" s="238"/>
      <c r="X2060" s="235" t="s">
        <v>10</v>
      </c>
      <c r="Y2060" s="236"/>
      <c r="Z2060" s="237" t="s">
        <v>11</v>
      </c>
      <c r="AA2060" s="238"/>
      <c r="AB2060" s="4"/>
      <c r="AC2060" s="212" t="s">
        <v>70</v>
      </c>
      <c r="AE2060" s="213" t="s">
        <v>37</v>
      </c>
      <c r="AF2060" s="9"/>
      <c r="AG2060" s="29"/>
      <c r="AH2060" s="29"/>
      <c r="AI2060" s="29"/>
      <c r="AJ2060" s="29"/>
    </row>
    <row r="2061" spans="2:36" ht="18.649999999999999" customHeight="1" thickTop="1" thickBot="1">
      <c r="B2061" s="40">
        <f t="shared" ref="B2061" si="7023">B2054+$E$5</f>
        <v>1.0454999999999841</v>
      </c>
      <c r="D2061" s="24">
        <v>1</v>
      </c>
      <c r="E2061" s="25">
        <v>0</v>
      </c>
      <c r="F2061" s="26">
        <v>0</v>
      </c>
      <c r="G2061" s="27">
        <f t="shared" ref="G2061" si="7024">-1/($E$8*$B2061)</f>
        <v>-6.5692318203079605</v>
      </c>
      <c r="I2061" s="24">
        <v>1</v>
      </c>
      <c r="J2061" s="28">
        <v>0</v>
      </c>
      <c r="K2061" s="26">
        <v>0</v>
      </c>
      <c r="L2061" s="27">
        <v>0</v>
      </c>
      <c r="N2061" s="24">
        <f t="shared" ref="N2061" si="7025">D2061*I2061+F2061*I2064-E2061*J2061-G2061*J2064</f>
        <v>-0.32304264715567999</v>
      </c>
      <c r="O2061" s="28">
        <f t="shared" ref="O2061" si="7026">(D2061*J2061+E2061*I2061+F2061*J2064+G2061*I2064)</f>
        <v>0</v>
      </c>
      <c r="P2061" s="26">
        <f t="shared" ref="P2061" si="7027">D2061*K2061+F2061*K2064-E2061*L2061-G2061*L2064</f>
        <v>0</v>
      </c>
      <c r="Q2061" s="27">
        <f t="shared" ref="Q2061" si="7028">(D2061*L2061+E2061*K2061+F2061*L2064+G2061*K2064)</f>
        <v>-6.5692318203079605</v>
      </c>
      <c r="S2061" s="24">
        <v>1</v>
      </c>
      <c r="T2061" s="25">
        <v>0</v>
      </c>
      <c r="U2061" s="26">
        <v>0</v>
      </c>
      <c r="V2061" s="27">
        <f t="shared" ref="V2061" si="7029">-1/($T$8*$B2061)</f>
        <v>-6.5692318203079605</v>
      </c>
      <c r="X2061" s="24">
        <f t="shared" ref="X2061" si="7030">N2061*S2061+P2061*S2064-O2061*T2061-Q2061*T2064</f>
        <v>-0.32304264715567999</v>
      </c>
      <c r="Y2061" s="28">
        <f t="shared" ref="Y2061" si="7031">(N2061*T2061+O2061*S2061+P2061*T2064+Q2061*S2064)</f>
        <v>0</v>
      </c>
      <c r="Z2061" s="26">
        <f t="shared" ref="Z2061" si="7032">N2061*U2061+P2061*U2064-O2061*V2061-Q2061*V2064</f>
        <v>0</v>
      </c>
      <c r="AA2061" s="27">
        <f t="shared" ref="AA2061" si="7033">(N2061*V2061+O2061*U2061+P2061*V2064+Q2061*U2064)</f>
        <v>-4.4470897832963505</v>
      </c>
      <c r="AB2061" s="8"/>
      <c r="AC2061" s="214">
        <f t="shared" ref="AC2061" si="7034">20*LOG((2*$X$8)/(($X$8*X2061+Z2061+$Z$8*X2064+Z2064)^2+($X$8*Y2061+AA2061+$X$8*Y2064+AA2064)^2)^0.5)</f>
        <v>-7.4087332804836334</v>
      </c>
      <c r="AE2061" s="215">
        <f t="shared" ref="AE2061" si="7035">((X2061^2+Y2061^2)/(X2064^2+Y2064^2))^0.5</f>
        <v>1.6039861160740809</v>
      </c>
      <c r="AF2061" s="9"/>
      <c r="AG2061" s="29"/>
      <c r="AH2061" s="29"/>
      <c r="AI2061" s="29"/>
      <c r="AJ2061" s="29"/>
    </row>
    <row r="2062" spans="2:36" ht="18.649999999999999" customHeight="1" thickBot="1">
      <c r="D2062" s="30"/>
      <c r="G2062" s="31"/>
      <c r="I2062" s="30"/>
      <c r="K2062" s="239" t="s">
        <v>15</v>
      </c>
      <c r="L2062" s="240"/>
      <c r="N2062" s="30"/>
      <c r="P2062" s="239" t="s">
        <v>17</v>
      </c>
      <c r="Q2062" s="240"/>
      <c r="S2062" s="30"/>
      <c r="V2062" s="31"/>
      <c r="X2062" s="30"/>
      <c r="AA2062" s="31"/>
      <c r="AE2062" s="216"/>
      <c r="AF2062" s="9"/>
      <c r="AG2062" s="29"/>
      <c r="AH2062" s="29"/>
      <c r="AI2062" s="29"/>
      <c r="AJ2062" s="29"/>
    </row>
    <row r="2063" spans="2:36" ht="18.649999999999999" customHeight="1" thickBot="1">
      <c r="D2063" s="235" t="s">
        <v>12</v>
      </c>
      <c r="E2063" s="236"/>
      <c r="F2063" s="237" t="s">
        <v>13</v>
      </c>
      <c r="G2063" s="238"/>
      <c r="I2063" s="235" t="s">
        <v>14</v>
      </c>
      <c r="J2063" s="236"/>
      <c r="K2063" s="241"/>
      <c r="L2063" s="242"/>
      <c r="N2063" s="235" t="s">
        <v>16</v>
      </c>
      <c r="O2063" s="236"/>
      <c r="P2063" s="241"/>
      <c r="Q2063" s="242"/>
      <c r="S2063" s="235" t="s">
        <v>12</v>
      </c>
      <c r="T2063" s="236"/>
      <c r="U2063" s="237" t="s">
        <v>13</v>
      </c>
      <c r="V2063" s="238"/>
      <c r="X2063" s="235" t="s">
        <v>16</v>
      </c>
      <c r="Y2063" s="236"/>
      <c r="Z2063" s="237" t="s">
        <v>17</v>
      </c>
      <c r="AA2063" s="238"/>
      <c r="AB2063" s="4"/>
      <c r="AC2063" s="37" t="s">
        <v>71</v>
      </c>
      <c r="AE2063" s="217" t="s">
        <v>72</v>
      </c>
      <c r="AF2063" s="9"/>
      <c r="AG2063" s="29"/>
      <c r="AH2063" s="29"/>
      <c r="AI2063" s="29"/>
      <c r="AJ2063" s="29"/>
    </row>
    <row r="2064" spans="2:36" ht="18.649999999999999" customHeight="1" thickTop="1" thickBot="1">
      <c r="D2064" s="24">
        <v>0</v>
      </c>
      <c r="E2064" s="28">
        <v>0</v>
      </c>
      <c r="F2064" s="26">
        <v>1</v>
      </c>
      <c r="G2064" s="27">
        <v>0</v>
      </c>
      <c r="I2064" s="24">
        <v>0</v>
      </c>
      <c r="J2064" s="28">
        <f t="shared" ref="J2064" si="7036">IF(0=(1-$J$8*$K$8*$B2061^2),0,-1*(1-$J$8*$K$8*$B2061^2)/($B2061*$K$8))</f>
        <v>-0.2013999023547409</v>
      </c>
      <c r="K2064" s="26">
        <v>1</v>
      </c>
      <c r="L2064" s="27">
        <v>0</v>
      </c>
      <c r="N2064" s="24">
        <f t="shared" ref="N2064" si="7037">D2064*I2061+F2064*I2064-E2064*J2061-G2064*J2064</f>
        <v>0</v>
      </c>
      <c r="O2064" s="28">
        <f t="shared" ref="O2064" si="7038">(D2064*J2061+E2064*I2061+F2064*J2064+G2064*I2064)</f>
        <v>-0.2013999023547409</v>
      </c>
      <c r="P2064" s="26">
        <f t="shared" ref="P2064" si="7039">D2064*K2061+F2064*K2064-E2064*L2061-G2064*L2064</f>
        <v>1</v>
      </c>
      <c r="Q2064" s="27">
        <f t="shared" ref="Q2064" si="7040">(D2064*L2061+E2064*K2061+F2064*L2064+G2064*K2064)</f>
        <v>0</v>
      </c>
      <c r="S2064" s="24">
        <v>0</v>
      </c>
      <c r="T2064" s="28">
        <v>0</v>
      </c>
      <c r="U2064" s="26">
        <v>1</v>
      </c>
      <c r="V2064" s="27">
        <v>0</v>
      </c>
      <c r="X2064" s="24">
        <f t="shared" ref="X2064" si="7041">N2064*S2061+P2064*S2064-O2064*T2061-Q2064*T2064</f>
        <v>0</v>
      </c>
      <c r="Y2064" s="28">
        <f t="shared" ref="Y2064" si="7042">(N2064*T2061+O2064*S2061+P2064*T2064+Q2064*S2064)</f>
        <v>-0.2013999023547409</v>
      </c>
      <c r="Z2064" s="26">
        <f t="shared" ref="Z2064" si="7043">N2064*U2061+P2064*U2064-O2064*V2061-Q2064*V2064</f>
        <v>-0.32304264715567999</v>
      </c>
      <c r="AA2064" s="27">
        <f t="shared" ref="AA2064" si="7044">(N2064*V2061+O2064*U2061+P2064*V2064+Q2064*U2064)</f>
        <v>0</v>
      </c>
      <c r="AB2064" s="8"/>
      <c r="AC2064" s="39">
        <f t="shared" ref="AC2064" si="7045">(180/PI())*ATAN(-1*(($X$8*Y2061+AA2061+$X$8*Y2064+AA2064)/($X$8*X2061+Z2061+$X$8*X2064+Z2064)))</f>
        <v>-82.087253981089503</v>
      </c>
      <c r="AE2064" s="218">
        <f t="shared" ref="AE2064" si="7046">20*LOG(((($X$8*X2061+Z2061-$X$8*Y2064-Z2064)^2+($X$8*Y2061+AA2061-$X$8*Y2064-AA2064)^2)/(($X$8*X2061+Z2061+$X$8*X2064+Z2064)^2+($X$8*Y2061+AA2061+$X$8*Y2064+AA2064)^2))^0.5)</f>
        <v>-0.86060628471901779</v>
      </c>
      <c r="AF2064" s="9"/>
      <c r="AG2064" s="29"/>
      <c r="AH2064" s="29"/>
      <c r="AI2064" s="29"/>
      <c r="AJ2064" s="29"/>
    </row>
    <row r="2065" spans="2:36" ht="18.649999999999999" customHeight="1">
      <c r="AE2065" s="33"/>
    </row>
    <row r="2066" spans="2:36" ht="18.649999999999999" customHeight="1" thickBot="1">
      <c r="E2066" s="21" t="s">
        <v>0</v>
      </c>
      <c r="J2066" s="21" t="s">
        <v>1</v>
      </c>
      <c r="O2066" s="21" t="s">
        <v>2</v>
      </c>
      <c r="T2066" s="21" t="s">
        <v>3</v>
      </c>
      <c r="Y2066" s="21" t="s">
        <v>4</v>
      </c>
    </row>
    <row r="2067" spans="2:36" ht="18.649999999999999" customHeight="1" thickBot="1">
      <c r="B2067" s="20"/>
      <c r="D2067" s="235" t="s">
        <v>6</v>
      </c>
      <c r="E2067" s="236"/>
      <c r="F2067" s="237" t="s">
        <v>7</v>
      </c>
      <c r="G2067" s="238"/>
      <c r="I2067" s="235" t="s">
        <v>8</v>
      </c>
      <c r="J2067" s="236"/>
      <c r="K2067" s="237" t="s">
        <v>9</v>
      </c>
      <c r="L2067" s="238"/>
      <c r="N2067" s="235" t="s">
        <v>10</v>
      </c>
      <c r="O2067" s="236"/>
      <c r="P2067" s="237" t="s">
        <v>11</v>
      </c>
      <c r="Q2067" s="238"/>
      <c r="S2067" s="235" t="s">
        <v>6</v>
      </c>
      <c r="T2067" s="236"/>
      <c r="U2067" s="237" t="s">
        <v>7</v>
      </c>
      <c r="V2067" s="238"/>
      <c r="X2067" s="235" t="s">
        <v>10</v>
      </c>
      <c r="Y2067" s="236"/>
      <c r="Z2067" s="237" t="s">
        <v>11</v>
      </c>
      <c r="AA2067" s="238"/>
      <c r="AB2067" s="4"/>
      <c r="AC2067" s="212" t="s">
        <v>70</v>
      </c>
      <c r="AE2067" s="213" t="s">
        <v>37</v>
      </c>
      <c r="AF2067" s="9"/>
      <c r="AG2067" s="29"/>
      <c r="AH2067" s="29"/>
      <c r="AI2067" s="29"/>
      <c r="AJ2067" s="29"/>
    </row>
    <row r="2068" spans="2:36" ht="18.649999999999999" customHeight="1" thickTop="1" thickBot="1">
      <c r="B2068" s="40">
        <f t="shared" ref="B2068" si="7047">B2061+$E$5</f>
        <v>1.0459999999999841</v>
      </c>
      <c r="D2068" s="24">
        <v>1</v>
      </c>
      <c r="E2068" s="25">
        <v>0</v>
      </c>
      <c r="F2068" s="26">
        <v>0</v>
      </c>
      <c r="G2068" s="27">
        <f t="shared" ref="G2068" si="7048">-1/($E$8*$B2068)</f>
        <v>-6.5660916521338173</v>
      </c>
      <c r="I2068" s="24">
        <v>1</v>
      </c>
      <c r="J2068" s="28">
        <v>0</v>
      </c>
      <c r="K2068" s="26">
        <v>0</v>
      </c>
      <c r="L2068" s="27">
        <v>0</v>
      </c>
      <c r="N2068" s="24">
        <f t="shared" ref="N2068" si="7049">D2068*I2068+F2068*I2071-E2068*J2068-G2068*J2071</f>
        <v>-0.31609977853140947</v>
      </c>
      <c r="O2068" s="28">
        <f t="shared" ref="O2068" si="7050">(D2068*J2068+E2068*I2068+F2068*J2071+G2068*I2071)</f>
        <v>0</v>
      </c>
      <c r="P2068" s="26">
        <f t="shared" ref="P2068" si="7051">D2068*K2068+F2068*K2071-E2068*L2068-G2068*L2071</f>
        <v>0</v>
      </c>
      <c r="Q2068" s="27">
        <f t="shared" ref="Q2068" si="7052">(D2068*L2068+E2068*K2068+F2068*L2071+G2068*K2071)</f>
        <v>-6.5660916521338173</v>
      </c>
      <c r="S2068" s="24">
        <v>1</v>
      </c>
      <c r="T2068" s="25">
        <v>0</v>
      </c>
      <c r="U2068" s="26">
        <v>0</v>
      </c>
      <c r="V2068" s="27">
        <f t="shared" ref="V2068" si="7053">-1/($T$8*$B2068)</f>
        <v>-6.5660916521338173</v>
      </c>
      <c r="X2068" s="24">
        <f t="shared" ref="X2068" si="7054">N2068*S2068+P2068*S2071-O2068*T2068-Q2068*T2071</f>
        <v>-0.31609977853140947</v>
      </c>
      <c r="Y2068" s="28">
        <f t="shared" ref="Y2068" si="7055">(N2068*T2068+O2068*S2068+P2068*T2071+Q2068*S2071)</f>
        <v>0</v>
      </c>
      <c r="Z2068" s="26">
        <f t="shared" ref="Z2068" si="7056">N2068*U2068+P2068*U2071-O2068*V2068-Q2068*V2071</f>
        <v>0</v>
      </c>
      <c r="AA2068" s="27">
        <f t="shared" ref="AA2068" si="7057">(N2068*V2068+O2068*U2068+P2068*V2071+Q2068*U2071)</f>
        <v>-4.4905515350773815</v>
      </c>
      <c r="AB2068" s="8"/>
      <c r="AC2068" s="214">
        <f t="shared" ref="AC2068" si="7058">20*LOG((2*$X$8)/(($X$8*X2068+Z2068+$Z$8*X2071+Z2071)^2+($X$8*Y2068+AA2068+$X$8*Y2071+AA2071)^2)^0.5)</f>
        <v>-7.4828625479754578</v>
      </c>
      <c r="AE2068" s="215">
        <f t="shared" ref="AE2068" si="7059">((X2068^2+Y2068^2)/(X2071^2+Y2071^2))^0.5</f>
        <v>1.5770385733006202</v>
      </c>
      <c r="AF2068" s="9"/>
      <c r="AG2068" s="29"/>
      <c r="AH2068" s="29"/>
      <c r="AI2068" s="29"/>
      <c r="AJ2068" s="29"/>
    </row>
    <row r="2069" spans="2:36" ht="18.649999999999999" customHeight="1" thickBot="1">
      <c r="D2069" s="30"/>
      <c r="G2069" s="31"/>
      <c r="I2069" s="30"/>
      <c r="K2069" s="239" t="s">
        <v>15</v>
      </c>
      <c r="L2069" s="240"/>
      <c r="N2069" s="30"/>
      <c r="P2069" s="239" t="s">
        <v>17</v>
      </c>
      <c r="Q2069" s="240"/>
      <c r="S2069" s="30"/>
      <c r="V2069" s="31"/>
      <c r="X2069" s="30"/>
      <c r="AA2069" s="31"/>
      <c r="AE2069" s="216"/>
      <c r="AF2069" s="9"/>
      <c r="AG2069" s="29"/>
      <c r="AH2069" s="29"/>
      <c r="AI2069" s="29"/>
      <c r="AJ2069" s="29"/>
    </row>
    <row r="2070" spans="2:36" ht="18.649999999999999" customHeight="1" thickBot="1">
      <c r="D2070" s="235" t="s">
        <v>12</v>
      </c>
      <c r="E2070" s="236"/>
      <c r="F2070" s="237" t="s">
        <v>13</v>
      </c>
      <c r="G2070" s="238"/>
      <c r="I2070" s="235" t="s">
        <v>14</v>
      </c>
      <c r="J2070" s="236"/>
      <c r="K2070" s="241"/>
      <c r="L2070" s="242"/>
      <c r="N2070" s="235" t="s">
        <v>16</v>
      </c>
      <c r="O2070" s="236"/>
      <c r="P2070" s="241"/>
      <c r="Q2070" s="242"/>
      <c r="S2070" s="235" t="s">
        <v>12</v>
      </c>
      <c r="T2070" s="236"/>
      <c r="U2070" s="237" t="s">
        <v>13</v>
      </c>
      <c r="V2070" s="238"/>
      <c r="X2070" s="235" t="s">
        <v>16</v>
      </c>
      <c r="Y2070" s="236"/>
      <c r="Z2070" s="237" t="s">
        <v>17</v>
      </c>
      <c r="AA2070" s="238"/>
      <c r="AB2070" s="4"/>
      <c r="AC2070" s="37" t="s">
        <v>71</v>
      </c>
      <c r="AE2070" s="217" t="s">
        <v>72</v>
      </c>
      <c r="AF2070" s="9"/>
      <c r="AG2070" s="29"/>
      <c r="AH2070" s="29"/>
      <c r="AI2070" s="29"/>
      <c r="AJ2070" s="29"/>
    </row>
    <row r="2071" spans="2:36" ht="18.649999999999999" customHeight="1" thickTop="1" thickBot="1">
      <c r="D2071" s="24">
        <v>0</v>
      </c>
      <c r="E2071" s="28">
        <v>0</v>
      </c>
      <c r="F2071" s="26">
        <v>1</v>
      </c>
      <c r="G2071" s="27">
        <v>0</v>
      </c>
      <c r="I2071" s="24">
        <v>0</v>
      </c>
      <c r="J2071" s="28">
        <f t="shared" ref="J2071" si="7060">IF(0=(1-$J$8*$K$8*$B2068^2),0,-1*(1-$J$8*$K$8*$B2068^2)/($B2068*$K$8))</f>
        <v>-0.20043883763086212</v>
      </c>
      <c r="K2071" s="26">
        <v>1</v>
      </c>
      <c r="L2071" s="27">
        <v>0</v>
      </c>
      <c r="N2071" s="24">
        <f t="shared" ref="N2071" si="7061">D2071*I2068+F2071*I2071-E2071*J2068-G2071*J2071</f>
        <v>0</v>
      </c>
      <c r="O2071" s="28">
        <f t="shared" ref="O2071" si="7062">(D2071*J2068+E2071*I2068+F2071*J2071+G2071*I2071)</f>
        <v>-0.20043883763086212</v>
      </c>
      <c r="P2071" s="26">
        <f t="shared" ref="P2071" si="7063">D2071*K2068+F2071*K2071-E2071*L2068-G2071*L2071</f>
        <v>1</v>
      </c>
      <c r="Q2071" s="27">
        <f t="shared" ref="Q2071" si="7064">(D2071*L2068+E2071*K2068+F2071*L2071+G2071*K2071)</f>
        <v>0</v>
      </c>
      <c r="S2071" s="24">
        <v>0</v>
      </c>
      <c r="T2071" s="28">
        <v>0</v>
      </c>
      <c r="U2071" s="26">
        <v>1</v>
      </c>
      <c r="V2071" s="27">
        <v>0</v>
      </c>
      <c r="X2071" s="24">
        <f t="shared" ref="X2071" si="7065">N2071*S2068+P2071*S2071-O2071*T2068-Q2071*T2071</f>
        <v>0</v>
      </c>
      <c r="Y2071" s="28">
        <f t="shared" ref="Y2071" si="7066">(N2071*T2068+O2071*S2068+P2071*T2071+Q2071*S2071)</f>
        <v>-0.20043883763086212</v>
      </c>
      <c r="Z2071" s="26">
        <f t="shared" ref="Z2071" si="7067">N2071*U2068+P2071*U2071-O2071*V2068-Q2071*V2071</f>
        <v>-0.31609977853140947</v>
      </c>
      <c r="AA2071" s="27">
        <f t="shared" ref="AA2071" si="7068">(N2071*V2068+O2071*U2068+P2071*V2071+Q2071*U2071)</f>
        <v>0</v>
      </c>
      <c r="AB2071" s="8"/>
      <c r="AC2071" s="39">
        <f t="shared" ref="AC2071" si="7069">(180/PI())*ATAN(-1*(($X$8*Y2068+AA2068+$X$8*Y2071+AA2071)/($X$8*X2068+Z2068+$X$8*X2071+Z2071)))</f>
        <v>-82.324557348378448</v>
      </c>
      <c r="AE2071" s="218">
        <f t="shared" ref="AE2071" si="7070">20*LOG(((($X$8*X2068+Z2068-$X$8*Y2071-Z2071)^2+($X$8*Y2068+AA2068-$X$8*Y2071-AA2071)^2)/(($X$8*X2068+Z2068+$X$8*X2071+Z2071)^2+($X$8*Y2068+AA2068+$X$8*Y2071+AA2071)^2))^0.5)</f>
        <v>-0.84461872504011648</v>
      </c>
      <c r="AF2071" s="9"/>
      <c r="AG2071" s="29"/>
      <c r="AH2071" s="29"/>
      <c r="AI2071" s="29"/>
      <c r="AJ2071" s="29"/>
    </row>
    <row r="2072" spans="2:36" ht="18.649999999999999" customHeight="1">
      <c r="AE2072" s="33"/>
    </row>
    <row r="2073" spans="2:36" ht="18.649999999999999" customHeight="1" thickBot="1">
      <c r="E2073" s="21" t="s">
        <v>0</v>
      </c>
      <c r="J2073" s="21" t="s">
        <v>1</v>
      </c>
      <c r="O2073" s="21" t="s">
        <v>2</v>
      </c>
      <c r="T2073" s="21" t="s">
        <v>3</v>
      </c>
      <c r="Y2073" s="21" t="s">
        <v>4</v>
      </c>
    </row>
    <row r="2074" spans="2:36" ht="18.649999999999999" customHeight="1" thickBot="1">
      <c r="B2074" s="20"/>
      <c r="D2074" s="235" t="s">
        <v>6</v>
      </c>
      <c r="E2074" s="236"/>
      <c r="F2074" s="237" t="s">
        <v>7</v>
      </c>
      <c r="G2074" s="238"/>
      <c r="I2074" s="235" t="s">
        <v>8</v>
      </c>
      <c r="J2074" s="236"/>
      <c r="K2074" s="237" t="s">
        <v>9</v>
      </c>
      <c r="L2074" s="238"/>
      <c r="N2074" s="235" t="s">
        <v>10</v>
      </c>
      <c r="O2074" s="236"/>
      <c r="P2074" s="237" t="s">
        <v>11</v>
      </c>
      <c r="Q2074" s="238"/>
      <c r="S2074" s="235" t="s">
        <v>6</v>
      </c>
      <c r="T2074" s="236"/>
      <c r="U2074" s="237" t="s">
        <v>7</v>
      </c>
      <c r="V2074" s="238"/>
      <c r="X2074" s="235" t="s">
        <v>10</v>
      </c>
      <c r="Y2074" s="236"/>
      <c r="Z2074" s="237" t="s">
        <v>11</v>
      </c>
      <c r="AA2074" s="238"/>
      <c r="AB2074" s="4"/>
      <c r="AC2074" s="212" t="s">
        <v>70</v>
      </c>
      <c r="AE2074" s="213" t="s">
        <v>37</v>
      </c>
      <c r="AF2074" s="9"/>
      <c r="AG2074" s="29"/>
      <c r="AH2074" s="29"/>
      <c r="AI2074" s="29"/>
      <c r="AJ2074" s="29"/>
    </row>
    <row r="2075" spans="2:36" ht="18.649999999999999" customHeight="1" thickTop="1" thickBot="1">
      <c r="B2075" s="40">
        <f t="shared" ref="B2075" si="7071">B2068+$E$5</f>
        <v>1.046499999999984</v>
      </c>
      <c r="D2075" s="24">
        <v>1</v>
      </c>
      <c r="E2075" s="25">
        <v>0</v>
      </c>
      <c r="F2075" s="26">
        <v>0</v>
      </c>
      <c r="G2075" s="27">
        <f t="shared" ref="G2075" si="7072">-1/($E$8*$B2075)</f>
        <v>-6.5629544845981584</v>
      </c>
      <c r="I2075" s="24">
        <v>1</v>
      </c>
      <c r="J2075" s="28">
        <v>0</v>
      </c>
      <c r="K2075" s="26">
        <v>0</v>
      </c>
      <c r="L2075" s="27">
        <v>0</v>
      </c>
      <c r="N2075" s="24">
        <f t="shared" ref="N2075" si="7073">D2075*I2075+F2075*I2078-E2075*J2075-G2075*J2078</f>
        <v>-0.30916685908520725</v>
      </c>
      <c r="O2075" s="28">
        <f t="shared" ref="O2075" si="7074">(D2075*J2075+E2075*I2075+F2075*J2078+G2075*I2078)</f>
        <v>0</v>
      </c>
      <c r="P2075" s="26">
        <f t="shared" ref="P2075" si="7075">D2075*K2075+F2075*K2078-E2075*L2075-G2075*L2078</f>
        <v>0</v>
      </c>
      <c r="Q2075" s="27">
        <f t="shared" ref="Q2075" si="7076">(D2075*L2075+E2075*K2075+F2075*L2078+G2075*K2078)</f>
        <v>-6.5629544845981584</v>
      </c>
      <c r="S2075" s="24">
        <v>1</v>
      </c>
      <c r="T2075" s="25">
        <v>0</v>
      </c>
      <c r="U2075" s="26">
        <v>0</v>
      </c>
      <c r="V2075" s="27">
        <f t="shared" ref="V2075" si="7077">-1/($T$8*$B2075)</f>
        <v>-6.5629544845981584</v>
      </c>
      <c r="X2075" s="24">
        <f t="shared" ref="X2075" si="7078">N2075*S2075+P2075*S2078-O2075*T2075-Q2075*T2078</f>
        <v>-0.30916685908520725</v>
      </c>
      <c r="Y2075" s="28">
        <f t="shared" ref="Y2075" si="7079">(N2075*T2075+O2075*S2075+P2075*T2078+Q2075*S2078)</f>
        <v>0</v>
      </c>
      <c r="Z2075" s="26">
        <f t="shared" ref="Z2075" si="7080">N2075*U2075+P2075*U2078-O2075*V2075-Q2075*V2078</f>
        <v>0</v>
      </c>
      <c r="AA2075" s="27">
        <f t="shared" ref="AA2075" si="7081">(N2075*V2075+O2075*U2075+P2075*V2078+Q2075*U2078)</f>
        <v>-4.5339064602757713</v>
      </c>
      <c r="AB2075" s="8"/>
      <c r="AC2075" s="214">
        <f t="shared" ref="AC2075" si="7082">20*LOG((2*$X$8)/(($X$8*X2075+Z2075+$Z$8*X2078+Z2078)^2+($X$8*Y2075+AA2075+$X$8*Y2078+AA2078)^2)^0.5)</f>
        <v>-7.5563226241332551</v>
      </c>
      <c r="AE2075" s="215">
        <f t="shared" ref="AE2075" si="7083">((X2075^2+Y2075^2)/(X2078^2+Y2078^2))^0.5</f>
        <v>1.5498773210163632</v>
      </c>
      <c r="AF2075" s="9"/>
      <c r="AG2075" s="29"/>
      <c r="AH2075" s="29"/>
      <c r="AI2075" s="29"/>
      <c r="AJ2075" s="29"/>
    </row>
    <row r="2076" spans="2:36" ht="18.649999999999999" customHeight="1" thickBot="1">
      <c r="D2076" s="30"/>
      <c r="G2076" s="31"/>
      <c r="I2076" s="30"/>
      <c r="K2076" s="239" t="s">
        <v>15</v>
      </c>
      <c r="L2076" s="240"/>
      <c r="N2076" s="30"/>
      <c r="P2076" s="239" t="s">
        <v>17</v>
      </c>
      <c r="Q2076" s="240"/>
      <c r="S2076" s="30"/>
      <c r="V2076" s="31"/>
      <c r="X2076" s="30"/>
      <c r="AA2076" s="31"/>
      <c r="AE2076" s="216"/>
      <c r="AF2076" s="9"/>
      <c r="AG2076" s="29"/>
      <c r="AH2076" s="29"/>
      <c r="AI2076" s="29"/>
      <c r="AJ2076" s="29"/>
    </row>
    <row r="2077" spans="2:36" ht="18.649999999999999" customHeight="1" thickBot="1">
      <c r="D2077" s="235" t="s">
        <v>12</v>
      </c>
      <c r="E2077" s="236"/>
      <c r="F2077" s="237" t="s">
        <v>13</v>
      </c>
      <c r="G2077" s="238"/>
      <c r="I2077" s="235" t="s">
        <v>14</v>
      </c>
      <c r="J2077" s="236"/>
      <c r="K2077" s="241"/>
      <c r="L2077" s="242"/>
      <c r="N2077" s="235" t="s">
        <v>16</v>
      </c>
      <c r="O2077" s="236"/>
      <c r="P2077" s="241"/>
      <c r="Q2077" s="242"/>
      <c r="S2077" s="235" t="s">
        <v>12</v>
      </c>
      <c r="T2077" s="236"/>
      <c r="U2077" s="237" t="s">
        <v>13</v>
      </c>
      <c r="V2077" s="238"/>
      <c r="X2077" s="235" t="s">
        <v>16</v>
      </c>
      <c r="Y2077" s="236"/>
      <c r="Z2077" s="237" t="s">
        <v>17</v>
      </c>
      <c r="AA2077" s="238"/>
      <c r="AB2077" s="4"/>
      <c r="AC2077" s="37" t="s">
        <v>71</v>
      </c>
      <c r="AE2077" s="217" t="s">
        <v>72</v>
      </c>
      <c r="AF2077" s="9"/>
      <c r="AG2077" s="29"/>
      <c r="AH2077" s="29"/>
      <c r="AI2077" s="29"/>
      <c r="AJ2077" s="29"/>
    </row>
    <row r="2078" spans="2:36" ht="18.649999999999999" customHeight="1" thickTop="1" thickBot="1">
      <c r="D2078" s="24">
        <v>0</v>
      </c>
      <c r="E2078" s="28">
        <v>0</v>
      </c>
      <c r="F2078" s="26">
        <v>1</v>
      </c>
      <c r="G2078" s="27">
        <v>0</v>
      </c>
      <c r="I2078" s="24">
        <v>0</v>
      </c>
      <c r="J2078" s="28">
        <f t="shared" ref="J2078" si="7084">IF(0=(1-$J$8*$K$8*$B2075^2),0,-1*(1-$J$8*$K$8*$B2075^2)/($B2075*$K$8))</f>
        <v>-0.19947827798555362</v>
      </c>
      <c r="K2078" s="26">
        <v>1</v>
      </c>
      <c r="L2078" s="27">
        <v>0</v>
      </c>
      <c r="N2078" s="24">
        <f t="shared" ref="N2078" si="7085">D2078*I2075+F2078*I2078-E2078*J2075-G2078*J2078</f>
        <v>0</v>
      </c>
      <c r="O2078" s="28">
        <f t="shared" ref="O2078" si="7086">(D2078*J2075+E2078*I2075+F2078*J2078+G2078*I2078)</f>
        <v>-0.19947827798555362</v>
      </c>
      <c r="P2078" s="26">
        <f t="shared" ref="P2078" si="7087">D2078*K2075+F2078*K2078-E2078*L2075-G2078*L2078</f>
        <v>1</v>
      </c>
      <c r="Q2078" s="27">
        <f t="shared" ref="Q2078" si="7088">(D2078*L2075+E2078*K2075+F2078*L2078+G2078*K2078)</f>
        <v>0</v>
      </c>
      <c r="S2078" s="24">
        <v>0</v>
      </c>
      <c r="T2078" s="28">
        <v>0</v>
      </c>
      <c r="U2078" s="26">
        <v>1</v>
      </c>
      <c r="V2078" s="27">
        <v>0</v>
      </c>
      <c r="X2078" s="24">
        <f t="shared" ref="X2078" si="7089">N2078*S2075+P2078*S2078-O2078*T2075-Q2078*T2078</f>
        <v>0</v>
      </c>
      <c r="Y2078" s="28">
        <f t="shared" ref="Y2078" si="7090">(N2078*T2075+O2078*S2075+P2078*T2078+Q2078*S2078)</f>
        <v>-0.19947827798555362</v>
      </c>
      <c r="Z2078" s="26">
        <f t="shared" ref="Z2078" si="7091">N2078*U2075+P2078*U2078-O2078*V2075-Q2078*V2078</f>
        <v>-0.30916685908520725</v>
      </c>
      <c r="AA2078" s="27">
        <f t="shared" ref="AA2078" si="7092">(N2078*V2075+O2078*U2075+P2078*V2078+Q2078*U2078)</f>
        <v>0</v>
      </c>
      <c r="AB2078" s="8"/>
      <c r="AC2078" s="39">
        <f t="shared" ref="AC2078" si="7093">(180/PI())*ATAN(-1*(($X$8*Y2075+AA2075+$X$8*Y2078+AA2078)/($X$8*X2075+Z2075+$X$8*X2078+Z2078)))</f>
        <v>-82.557455395131171</v>
      </c>
      <c r="AE2078" s="218">
        <f t="shared" ref="AE2078" si="7094">20*LOG(((($X$8*X2075+Z2075-$X$8*Y2078-Z2078)^2+($X$8*Y2075+AA2075-$X$8*Y2078-AA2078)^2)/(($X$8*X2075+Z2075+$X$8*X2078+Z2078)^2+($X$8*Y2075+AA2075+$X$8*Y2078+AA2078)^2))^0.5)</f>
        <v>-0.82909764360877891</v>
      </c>
      <c r="AF2078" s="9"/>
      <c r="AG2078" s="29"/>
      <c r="AH2078" s="29"/>
      <c r="AI2078" s="29"/>
      <c r="AJ2078" s="29"/>
    </row>
    <row r="2079" spans="2:36" ht="18.649999999999999" customHeight="1">
      <c r="AE2079" s="33"/>
    </row>
    <row r="2080" spans="2:36" ht="18.649999999999999" customHeight="1" thickBot="1">
      <c r="E2080" s="21" t="s">
        <v>0</v>
      </c>
      <c r="J2080" s="21" t="s">
        <v>1</v>
      </c>
      <c r="O2080" s="21" t="s">
        <v>2</v>
      </c>
      <c r="T2080" s="21" t="s">
        <v>3</v>
      </c>
      <c r="Y2080" s="21" t="s">
        <v>4</v>
      </c>
    </row>
    <row r="2081" spans="2:36" ht="18.649999999999999" customHeight="1" thickBot="1">
      <c r="B2081" s="20"/>
      <c r="D2081" s="235" t="s">
        <v>6</v>
      </c>
      <c r="E2081" s="236"/>
      <c r="F2081" s="237" t="s">
        <v>7</v>
      </c>
      <c r="G2081" s="238"/>
      <c r="I2081" s="235" t="s">
        <v>8</v>
      </c>
      <c r="J2081" s="236"/>
      <c r="K2081" s="237" t="s">
        <v>9</v>
      </c>
      <c r="L2081" s="238"/>
      <c r="N2081" s="235" t="s">
        <v>10</v>
      </c>
      <c r="O2081" s="236"/>
      <c r="P2081" s="237" t="s">
        <v>11</v>
      </c>
      <c r="Q2081" s="238"/>
      <c r="S2081" s="235" t="s">
        <v>6</v>
      </c>
      <c r="T2081" s="236"/>
      <c r="U2081" s="237" t="s">
        <v>7</v>
      </c>
      <c r="V2081" s="238"/>
      <c r="X2081" s="235" t="s">
        <v>10</v>
      </c>
      <c r="Y2081" s="236"/>
      <c r="Z2081" s="237" t="s">
        <v>11</v>
      </c>
      <c r="AA2081" s="238"/>
      <c r="AB2081" s="4"/>
      <c r="AC2081" s="212" t="s">
        <v>70</v>
      </c>
      <c r="AE2081" s="213" t="s">
        <v>37</v>
      </c>
      <c r="AF2081" s="9"/>
      <c r="AG2081" s="29"/>
      <c r="AH2081" s="29"/>
      <c r="AI2081" s="29"/>
      <c r="AJ2081" s="29"/>
    </row>
    <row r="2082" spans="2:36" ht="18.649999999999999" customHeight="1" thickTop="1" thickBot="1">
      <c r="B2082" s="40">
        <f t="shared" ref="B2082" si="7095">B2075+$E$5</f>
        <v>1.0469999999999839</v>
      </c>
      <c r="D2082" s="24">
        <v>1</v>
      </c>
      <c r="E2082" s="25">
        <v>0</v>
      </c>
      <c r="F2082" s="26">
        <v>0</v>
      </c>
      <c r="G2082" s="27">
        <f t="shared" ref="G2082" si="7096">-1/($E$8*$B2082)</f>
        <v>-6.5598203134020752</v>
      </c>
      <c r="I2082" s="24">
        <v>1</v>
      </c>
      <c r="J2082" s="28">
        <v>0</v>
      </c>
      <c r="K2082" s="26">
        <v>0</v>
      </c>
      <c r="L2082" s="27">
        <v>0</v>
      </c>
      <c r="N2082" s="24">
        <f t="shared" ref="N2082" si="7097">D2082*I2082+F2082*I2085-E2082*J2082-G2082*J2085</f>
        <v>-0.30224386981649642</v>
      </c>
      <c r="O2082" s="28">
        <f t="shared" ref="O2082" si="7098">(D2082*J2082+E2082*I2082+F2082*J2085+G2082*I2085)</f>
        <v>0</v>
      </c>
      <c r="P2082" s="26">
        <f t="shared" ref="P2082" si="7099">D2082*K2082+F2082*K2085-E2082*L2082-G2082*L2085</f>
        <v>0</v>
      </c>
      <c r="Q2082" s="27">
        <f t="shared" ref="Q2082" si="7100">(D2082*L2082+E2082*K2082+F2082*L2085+G2082*K2085)</f>
        <v>-6.5598203134020752</v>
      </c>
      <c r="S2082" s="24">
        <v>1</v>
      </c>
      <c r="T2082" s="25">
        <v>0</v>
      </c>
      <c r="U2082" s="26">
        <v>0</v>
      </c>
      <c r="V2082" s="27">
        <f t="shared" ref="V2082" si="7101">-1/($T$8*$B2082)</f>
        <v>-6.5598203134020752</v>
      </c>
      <c r="X2082" s="24">
        <f t="shared" ref="X2082" si="7102">N2082*S2082+P2082*S2085-O2082*T2082-Q2082*T2085</f>
        <v>-0.30224386981649642</v>
      </c>
      <c r="Y2082" s="28">
        <f t="shared" ref="Y2082" si="7103">(N2082*T2082+O2082*S2082+P2082*T2085+Q2082*S2085)</f>
        <v>0</v>
      </c>
      <c r="Z2082" s="26">
        <f t="shared" ref="Z2082" si="7104">N2082*U2082+P2082*U2085-O2082*V2082-Q2082*V2085</f>
        <v>0</v>
      </c>
      <c r="AA2082" s="27">
        <f t="shared" ref="AA2082" si="7105">(N2082*V2082+O2082*U2082+P2082*V2085+Q2082*U2085)</f>
        <v>-4.5771548365785693</v>
      </c>
      <c r="AB2082" s="8"/>
      <c r="AC2082" s="214">
        <f t="shared" ref="AC2082" si="7106">20*LOG((2*$X$8)/(($X$8*X2082+Z2082+$Z$8*X2085+Z2085)^2+($X$8*Y2082+AA2082+$X$8*Y2085+AA2085)^2)^0.5)</f>
        <v>-7.6291212352462567</v>
      </c>
      <c r="AE2082" s="215">
        <f t="shared" ref="AE2082" si="7107">((X2082^2+Y2082^2)/(X2085^2+Y2085^2))^0.5</f>
        <v>1.5224993741785782</v>
      </c>
      <c r="AF2082" s="9"/>
      <c r="AG2082" s="29"/>
      <c r="AH2082" s="29"/>
      <c r="AI2082" s="29"/>
      <c r="AJ2082" s="29"/>
    </row>
    <row r="2083" spans="2:36" ht="18.649999999999999" customHeight="1" thickBot="1">
      <c r="D2083" s="30"/>
      <c r="G2083" s="31"/>
      <c r="I2083" s="30"/>
      <c r="K2083" s="239" t="s">
        <v>15</v>
      </c>
      <c r="L2083" s="240"/>
      <c r="N2083" s="30"/>
      <c r="P2083" s="239" t="s">
        <v>17</v>
      </c>
      <c r="Q2083" s="240"/>
      <c r="S2083" s="30"/>
      <c r="V2083" s="31"/>
      <c r="X2083" s="30"/>
      <c r="AA2083" s="31"/>
      <c r="AE2083" s="216"/>
      <c r="AF2083" s="9"/>
      <c r="AG2083" s="29"/>
      <c r="AH2083" s="29"/>
      <c r="AI2083" s="29"/>
      <c r="AJ2083" s="29"/>
    </row>
    <row r="2084" spans="2:36" ht="18.649999999999999" customHeight="1" thickBot="1">
      <c r="D2084" s="235" t="s">
        <v>12</v>
      </c>
      <c r="E2084" s="236"/>
      <c r="F2084" s="237" t="s">
        <v>13</v>
      </c>
      <c r="G2084" s="238"/>
      <c r="I2084" s="235" t="s">
        <v>14</v>
      </c>
      <c r="J2084" s="236"/>
      <c r="K2084" s="241"/>
      <c r="L2084" s="242"/>
      <c r="N2084" s="235" t="s">
        <v>16</v>
      </c>
      <c r="O2084" s="236"/>
      <c r="P2084" s="241"/>
      <c r="Q2084" s="242"/>
      <c r="S2084" s="235" t="s">
        <v>12</v>
      </c>
      <c r="T2084" s="236"/>
      <c r="U2084" s="237" t="s">
        <v>13</v>
      </c>
      <c r="V2084" s="238"/>
      <c r="X2084" s="235" t="s">
        <v>16</v>
      </c>
      <c r="Y2084" s="236"/>
      <c r="Z2084" s="237" t="s">
        <v>17</v>
      </c>
      <c r="AA2084" s="238"/>
      <c r="AB2084" s="4"/>
      <c r="AC2084" s="37" t="s">
        <v>71</v>
      </c>
      <c r="AE2084" s="217" t="s">
        <v>72</v>
      </c>
      <c r="AF2084" s="9"/>
      <c r="AG2084" s="29"/>
      <c r="AH2084" s="29"/>
      <c r="AI2084" s="29"/>
      <c r="AJ2084" s="29"/>
    </row>
    <row r="2085" spans="2:36" ht="18.649999999999999" customHeight="1" thickTop="1" thickBot="1">
      <c r="D2085" s="24">
        <v>0</v>
      </c>
      <c r="E2085" s="28">
        <v>0</v>
      </c>
      <c r="F2085" s="26">
        <v>1</v>
      </c>
      <c r="G2085" s="27">
        <v>0</v>
      </c>
      <c r="I2085" s="24">
        <v>0</v>
      </c>
      <c r="J2085" s="28">
        <f t="shared" ref="J2085" si="7108">IF(0=(1-$J$8*$K$8*$B2082^2),0,-1*(1-$J$8*$K$8*$B2082^2)/($B2082*$K$8))</f>
        <v>-0.19851822269520711</v>
      </c>
      <c r="K2085" s="26">
        <v>1</v>
      </c>
      <c r="L2085" s="27">
        <v>0</v>
      </c>
      <c r="N2085" s="24">
        <f t="shared" ref="N2085" si="7109">D2085*I2082+F2085*I2085-E2085*J2082-G2085*J2085</f>
        <v>0</v>
      </c>
      <c r="O2085" s="28">
        <f t="shared" ref="O2085" si="7110">(D2085*J2082+E2085*I2082+F2085*J2085+G2085*I2085)</f>
        <v>-0.19851822269520711</v>
      </c>
      <c r="P2085" s="26">
        <f t="shared" ref="P2085" si="7111">D2085*K2082+F2085*K2085-E2085*L2082-G2085*L2085</f>
        <v>1</v>
      </c>
      <c r="Q2085" s="27">
        <f t="shared" ref="Q2085" si="7112">(D2085*L2082+E2085*K2082+F2085*L2085+G2085*K2085)</f>
        <v>0</v>
      </c>
      <c r="S2085" s="24">
        <v>0</v>
      </c>
      <c r="T2085" s="28">
        <v>0</v>
      </c>
      <c r="U2085" s="26">
        <v>1</v>
      </c>
      <c r="V2085" s="27">
        <v>0</v>
      </c>
      <c r="X2085" s="24">
        <f t="shared" ref="X2085" si="7113">N2085*S2082+P2085*S2085-O2085*T2082-Q2085*T2085</f>
        <v>0</v>
      </c>
      <c r="Y2085" s="28">
        <f t="shared" ref="Y2085" si="7114">(N2085*T2082+O2085*S2082+P2085*T2085+Q2085*S2085)</f>
        <v>-0.19851822269520711</v>
      </c>
      <c r="Z2085" s="26">
        <f t="shared" ref="Z2085" si="7115">N2085*U2082+P2085*U2085-O2085*V2082-Q2085*V2085</f>
        <v>-0.30224386981649642</v>
      </c>
      <c r="AA2085" s="27">
        <f t="shared" ref="AA2085" si="7116">(N2085*V2082+O2085*U2082+P2085*V2085+Q2085*U2085)</f>
        <v>0</v>
      </c>
      <c r="AB2085" s="8"/>
      <c r="AC2085" s="39">
        <f t="shared" ref="AC2085" si="7117">(180/PI())*ATAN(-1*(($X$8*Y2082+AA2082+$X$8*Y2085+AA2085)/($X$8*X2082+Z2082+$X$8*X2085+Z2085)))</f>
        <v>-82.786066672270351</v>
      </c>
      <c r="AE2085" s="218">
        <f t="shared" ref="AE2085" si="7118">20*LOG(((($X$8*X2082+Z2082-$X$8*Y2085-Z2085)^2+($X$8*Y2082+AA2082-$X$8*Y2085-AA2085)^2)/(($X$8*X2082+Z2082+$X$8*X2085+Z2085)^2+($X$8*Y2082+AA2082+$X$8*Y2085+AA2085)^2))^0.5)</f>
        <v>-0.81402518970371252</v>
      </c>
      <c r="AF2085" s="9"/>
      <c r="AG2085" s="29"/>
      <c r="AH2085" s="29"/>
      <c r="AI2085" s="29"/>
      <c r="AJ2085" s="29"/>
    </row>
    <row r="2086" spans="2:36" ht="18.649999999999999" customHeight="1">
      <c r="AE2086" s="33"/>
    </row>
    <row r="2087" spans="2:36" ht="18.649999999999999" customHeight="1" thickBot="1">
      <c r="E2087" s="21" t="s">
        <v>0</v>
      </c>
      <c r="J2087" s="21" t="s">
        <v>1</v>
      </c>
      <c r="O2087" s="21" t="s">
        <v>2</v>
      </c>
      <c r="T2087" s="21" t="s">
        <v>3</v>
      </c>
      <c r="Y2087" s="21" t="s">
        <v>4</v>
      </c>
    </row>
    <row r="2088" spans="2:36" ht="18.649999999999999" customHeight="1" thickBot="1">
      <c r="B2088" s="20"/>
      <c r="D2088" s="235" t="s">
        <v>6</v>
      </c>
      <c r="E2088" s="236"/>
      <c r="F2088" s="237" t="s">
        <v>7</v>
      </c>
      <c r="G2088" s="238"/>
      <c r="I2088" s="235" t="s">
        <v>8</v>
      </c>
      <c r="J2088" s="236"/>
      <c r="K2088" s="237" t="s">
        <v>9</v>
      </c>
      <c r="L2088" s="238"/>
      <c r="N2088" s="235" t="s">
        <v>10</v>
      </c>
      <c r="O2088" s="236"/>
      <c r="P2088" s="237" t="s">
        <v>11</v>
      </c>
      <c r="Q2088" s="238"/>
      <c r="S2088" s="235" t="s">
        <v>6</v>
      </c>
      <c r="T2088" s="236"/>
      <c r="U2088" s="237" t="s">
        <v>7</v>
      </c>
      <c r="V2088" s="238"/>
      <c r="X2088" s="235" t="s">
        <v>10</v>
      </c>
      <c r="Y2088" s="236"/>
      <c r="Z2088" s="237" t="s">
        <v>11</v>
      </c>
      <c r="AA2088" s="238"/>
      <c r="AB2088" s="4"/>
      <c r="AC2088" s="212" t="s">
        <v>70</v>
      </c>
      <c r="AE2088" s="213" t="s">
        <v>37</v>
      </c>
      <c r="AF2088" s="9"/>
      <c r="AG2088" s="29"/>
      <c r="AH2088" s="29"/>
      <c r="AI2088" s="29"/>
      <c r="AJ2088" s="29"/>
    </row>
    <row r="2089" spans="2:36" ht="18.649999999999999" customHeight="1" thickTop="1" thickBot="1">
      <c r="B2089" s="40">
        <f t="shared" ref="B2089" si="7119">B2082+$E$5</f>
        <v>1.0474999999999839</v>
      </c>
      <c r="D2089" s="24">
        <v>1</v>
      </c>
      <c r="E2089" s="25">
        <v>0</v>
      </c>
      <c r="F2089" s="26">
        <v>0</v>
      </c>
      <c r="G2089" s="27">
        <f t="shared" ref="G2089" si="7120">-1/($E$8*$B2089)</f>
        <v>-6.5566891342548672</v>
      </c>
      <c r="I2089" s="24">
        <v>1</v>
      </c>
      <c r="J2089" s="28">
        <v>0</v>
      </c>
      <c r="K2089" s="26">
        <v>0</v>
      </c>
      <c r="L2089" s="27">
        <v>0</v>
      </c>
      <c r="N2089" s="24">
        <f t="shared" ref="N2089" si="7121">D2089*I2089+F2089*I2092-E2089*J2089-G2089*J2092</f>
        <v>-0.29533079177003829</v>
      </c>
      <c r="O2089" s="28">
        <f t="shared" ref="O2089" si="7122">(D2089*J2089+E2089*I2089+F2089*J2092+G2089*I2092)</f>
        <v>0</v>
      </c>
      <c r="P2089" s="26">
        <f t="shared" ref="P2089" si="7123">D2089*K2089+F2089*K2092-E2089*L2089-G2089*L2092</f>
        <v>0</v>
      </c>
      <c r="Q2089" s="27">
        <f t="shared" ref="Q2089" si="7124">(D2089*L2089+E2089*K2089+F2089*L2092+G2089*K2092)</f>
        <v>-6.5566891342548672</v>
      </c>
      <c r="S2089" s="24">
        <v>1</v>
      </c>
      <c r="T2089" s="25">
        <v>0</v>
      </c>
      <c r="U2089" s="26">
        <v>0</v>
      </c>
      <c r="V2089" s="27">
        <f t="shared" ref="V2089" si="7125">-1/($T$8*$B2089)</f>
        <v>-6.5566891342548672</v>
      </c>
      <c r="X2089" s="24">
        <f t="shared" ref="X2089" si="7126">N2089*S2089+P2089*S2092-O2089*T2089-Q2089*T2092</f>
        <v>-0.29533079177003829</v>
      </c>
      <c r="Y2089" s="28">
        <f t="shared" ref="Y2089" si="7127">(N2089*T2089+O2089*S2089+P2089*T2092+Q2089*S2092)</f>
        <v>0</v>
      </c>
      <c r="Z2089" s="26">
        <f t="shared" ref="Z2089" si="7128">N2089*U2089+P2089*U2092-O2089*V2089-Q2089*V2092</f>
        <v>0</v>
      </c>
      <c r="AA2089" s="27">
        <f t="shared" ref="AA2089" si="7129">(N2089*V2089+O2089*U2089+P2089*V2092+Q2089*U2092)</f>
        <v>-4.6202969408453702</v>
      </c>
      <c r="AB2089" s="8"/>
      <c r="AC2089" s="214">
        <f t="shared" ref="AC2089" si="7130">20*LOG((2*$X$8)/(($X$8*X2089+Z2089+$Z$8*X2092+Z2092)^2+($X$8*Y2089+AA2089+$X$8*Y2092+AA2092)^2)^0.5)</f>
        <v>-7.7012660921324771</v>
      </c>
      <c r="AE2089" s="215">
        <f t="shared" ref="AE2089" si="7131">((X2089^2+Y2089^2)/(X2092^2+Y2092^2))^0.5</f>
        <v>1.4949016928436198</v>
      </c>
      <c r="AF2089" s="9"/>
      <c r="AG2089" s="29"/>
      <c r="AH2089" s="29"/>
      <c r="AI2089" s="29"/>
      <c r="AJ2089" s="29"/>
    </row>
    <row r="2090" spans="2:36" ht="18.649999999999999" customHeight="1" thickBot="1">
      <c r="D2090" s="30"/>
      <c r="G2090" s="31"/>
      <c r="I2090" s="30"/>
      <c r="K2090" s="239" t="s">
        <v>15</v>
      </c>
      <c r="L2090" s="240"/>
      <c r="N2090" s="30"/>
      <c r="P2090" s="239" t="s">
        <v>17</v>
      </c>
      <c r="Q2090" s="240"/>
      <c r="S2090" s="30"/>
      <c r="V2090" s="31"/>
      <c r="X2090" s="30"/>
      <c r="AA2090" s="31"/>
      <c r="AE2090" s="216"/>
      <c r="AF2090" s="9"/>
      <c r="AG2090" s="29"/>
      <c r="AH2090" s="29"/>
      <c r="AI2090" s="29"/>
      <c r="AJ2090" s="29"/>
    </row>
    <row r="2091" spans="2:36" ht="18.649999999999999" customHeight="1" thickBot="1">
      <c r="D2091" s="235" t="s">
        <v>12</v>
      </c>
      <c r="E2091" s="236"/>
      <c r="F2091" s="237" t="s">
        <v>13</v>
      </c>
      <c r="G2091" s="238"/>
      <c r="I2091" s="235" t="s">
        <v>14</v>
      </c>
      <c r="J2091" s="236"/>
      <c r="K2091" s="241"/>
      <c r="L2091" s="242"/>
      <c r="N2091" s="235" t="s">
        <v>16</v>
      </c>
      <c r="O2091" s="236"/>
      <c r="P2091" s="241"/>
      <c r="Q2091" s="242"/>
      <c r="S2091" s="235" t="s">
        <v>12</v>
      </c>
      <c r="T2091" s="236"/>
      <c r="U2091" s="237" t="s">
        <v>13</v>
      </c>
      <c r="V2091" s="238"/>
      <c r="X2091" s="235" t="s">
        <v>16</v>
      </c>
      <c r="Y2091" s="236"/>
      <c r="Z2091" s="237" t="s">
        <v>17</v>
      </c>
      <c r="AA2091" s="238"/>
      <c r="AB2091" s="4"/>
      <c r="AC2091" s="37" t="s">
        <v>71</v>
      </c>
      <c r="AE2091" s="217" t="s">
        <v>72</v>
      </c>
      <c r="AF2091" s="9"/>
      <c r="AG2091" s="29"/>
      <c r="AH2091" s="29"/>
      <c r="AI2091" s="29"/>
      <c r="AJ2091" s="29"/>
    </row>
    <row r="2092" spans="2:36" ht="18.649999999999999" customHeight="1" thickTop="1" thickBot="1">
      <c r="D2092" s="24">
        <v>0</v>
      </c>
      <c r="E2092" s="28">
        <v>0</v>
      </c>
      <c r="F2092" s="26">
        <v>1</v>
      </c>
      <c r="G2092" s="27">
        <v>0</v>
      </c>
      <c r="I2092" s="24">
        <v>0</v>
      </c>
      <c r="J2092" s="28">
        <f t="shared" ref="J2092" si="7132">IF(0=(1-$J$8*$K$8*$B2089^2),0,-1*(1-$J$8*$K$8*$B2089^2)/($B2089*$K$8))</f>
        <v>-0.19755867103759614</v>
      </c>
      <c r="K2092" s="26">
        <v>1</v>
      </c>
      <c r="L2092" s="27">
        <v>0</v>
      </c>
      <c r="N2092" s="24">
        <f t="shared" ref="N2092" si="7133">D2092*I2089+F2092*I2092-E2092*J2089-G2092*J2092</f>
        <v>0</v>
      </c>
      <c r="O2092" s="28">
        <f t="shared" ref="O2092" si="7134">(D2092*J2089+E2092*I2089+F2092*J2092+G2092*I2092)</f>
        <v>-0.19755867103759614</v>
      </c>
      <c r="P2092" s="26">
        <f t="shared" ref="P2092" si="7135">D2092*K2089+F2092*K2092-E2092*L2089-G2092*L2092</f>
        <v>1</v>
      </c>
      <c r="Q2092" s="27">
        <f t="shared" ref="Q2092" si="7136">(D2092*L2089+E2092*K2089+F2092*L2092+G2092*K2092)</f>
        <v>0</v>
      </c>
      <c r="S2092" s="24">
        <v>0</v>
      </c>
      <c r="T2092" s="28">
        <v>0</v>
      </c>
      <c r="U2092" s="26">
        <v>1</v>
      </c>
      <c r="V2092" s="27">
        <v>0</v>
      </c>
      <c r="X2092" s="24">
        <f t="shared" ref="X2092" si="7137">N2092*S2089+P2092*S2092-O2092*T2089-Q2092*T2092</f>
        <v>0</v>
      </c>
      <c r="Y2092" s="28">
        <f t="shared" ref="Y2092" si="7138">(N2092*T2089+O2092*S2089+P2092*T2092+Q2092*S2092)</f>
        <v>-0.19755867103759614</v>
      </c>
      <c r="Z2092" s="26">
        <f t="shared" ref="Z2092" si="7139">N2092*U2089+P2092*U2092-O2092*V2089-Q2092*V2092</f>
        <v>-0.29533079177003829</v>
      </c>
      <c r="AA2092" s="27">
        <f t="shared" ref="AA2092" si="7140">(N2092*V2089+O2092*U2089+P2092*V2092+Q2092*U2092)</f>
        <v>0</v>
      </c>
      <c r="AB2092" s="8"/>
      <c r="AC2092" s="39">
        <f t="shared" ref="AC2092" si="7141">(180/PI())*ATAN(-1*(($X$8*Y2089+AA2089+$X$8*Y2092+AA2092)/($X$8*X2089+Z2089+$X$8*X2092+Z2092)))</f>
        <v>-83.010505780144584</v>
      </c>
      <c r="AE2092" s="218">
        <f t="shared" ref="AE2092" si="7142">20*LOG(((($X$8*X2089+Z2089-$X$8*Y2092-Z2092)^2+($X$8*Y2089+AA2089-$X$8*Y2092-AA2092)^2)/(($X$8*X2089+Z2089+$X$8*X2092+Z2092)^2+($X$8*Y2089+AA2089+$X$8*Y2092+AA2092)^2))^0.5)</f>
        <v>-0.79938434485937859</v>
      </c>
      <c r="AF2092" s="9"/>
      <c r="AG2092" s="29"/>
      <c r="AH2092" s="29"/>
      <c r="AI2092" s="29"/>
      <c r="AJ2092" s="29"/>
    </row>
    <row r="2093" spans="2:36" ht="18.649999999999999" customHeight="1">
      <c r="AE2093" s="33"/>
    </row>
    <row r="2094" spans="2:36" ht="18.649999999999999" customHeight="1" thickBot="1">
      <c r="E2094" s="21" t="s">
        <v>0</v>
      </c>
      <c r="J2094" s="21" t="s">
        <v>1</v>
      </c>
      <c r="O2094" s="21" t="s">
        <v>2</v>
      </c>
      <c r="T2094" s="21" t="s">
        <v>3</v>
      </c>
      <c r="Y2094" s="21" t="s">
        <v>4</v>
      </c>
    </row>
    <row r="2095" spans="2:36" ht="18.649999999999999" customHeight="1" thickBot="1">
      <c r="B2095" s="20"/>
      <c r="D2095" s="235" t="s">
        <v>6</v>
      </c>
      <c r="E2095" s="236"/>
      <c r="F2095" s="237" t="s">
        <v>7</v>
      </c>
      <c r="G2095" s="238"/>
      <c r="I2095" s="235" t="s">
        <v>8</v>
      </c>
      <c r="J2095" s="236"/>
      <c r="K2095" s="237" t="s">
        <v>9</v>
      </c>
      <c r="L2095" s="238"/>
      <c r="N2095" s="235" t="s">
        <v>10</v>
      </c>
      <c r="O2095" s="236"/>
      <c r="P2095" s="237" t="s">
        <v>11</v>
      </c>
      <c r="Q2095" s="238"/>
      <c r="S2095" s="235" t="s">
        <v>6</v>
      </c>
      <c r="T2095" s="236"/>
      <c r="U2095" s="237" t="s">
        <v>7</v>
      </c>
      <c r="V2095" s="238"/>
      <c r="X2095" s="235" t="s">
        <v>10</v>
      </c>
      <c r="Y2095" s="236"/>
      <c r="Z2095" s="237" t="s">
        <v>11</v>
      </c>
      <c r="AA2095" s="238"/>
      <c r="AB2095" s="4"/>
      <c r="AC2095" s="212" t="s">
        <v>70</v>
      </c>
      <c r="AE2095" s="213" t="s">
        <v>37</v>
      </c>
      <c r="AF2095" s="9"/>
      <c r="AG2095" s="29"/>
      <c r="AH2095" s="29"/>
      <c r="AI2095" s="29"/>
      <c r="AJ2095" s="29"/>
    </row>
    <row r="2096" spans="2:36" ht="18.649999999999999" customHeight="1" thickTop="1" thickBot="1">
      <c r="B2096" s="40">
        <f t="shared" ref="B2096" si="7143">B2089+$E$5</f>
        <v>1.0479999999999838</v>
      </c>
      <c r="D2096" s="24">
        <v>1</v>
      </c>
      <c r="E2096" s="25">
        <v>0</v>
      </c>
      <c r="F2096" s="26">
        <v>0</v>
      </c>
      <c r="G2096" s="27">
        <f t="shared" ref="G2096" si="7144">-1/($E$8*$B2096)</f>
        <v>-6.5535609428740207</v>
      </c>
      <c r="I2096" s="24">
        <v>1</v>
      </c>
      <c r="J2096" s="28">
        <v>0</v>
      </c>
      <c r="K2096" s="26">
        <v>0</v>
      </c>
      <c r="L2096" s="27">
        <v>0</v>
      </c>
      <c r="N2096" s="24">
        <f t="shared" ref="N2096" si="7145">D2096*I2096+F2096*I2099-E2096*J2096-G2096*J2099</f>
        <v>-0.28842760603579842</v>
      </c>
      <c r="O2096" s="28">
        <f t="shared" ref="O2096" si="7146">(D2096*J2096+E2096*I2096+F2096*J2099+G2096*I2099)</f>
        <v>0</v>
      </c>
      <c r="P2096" s="26">
        <f t="shared" ref="P2096" si="7147">D2096*K2096+F2096*K2099-E2096*L2096-G2096*L2099</f>
        <v>0</v>
      </c>
      <c r="Q2096" s="27">
        <f t="shared" ref="Q2096" si="7148">(D2096*L2096+E2096*K2096+F2096*L2099+G2096*K2099)</f>
        <v>-6.5535609428740207</v>
      </c>
      <c r="S2096" s="24">
        <v>1</v>
      </c>
      <c r="T2096" s="25">
        <v>0</v>
      </c>
      <c r="U2096" s="26">
        <v>0</v>
      </c>
      <c r="V2096" s="27">
        <f t="shared" ref="V2096" si="7149">-1/($T$8*$B2096)</f>
        <v>-6.5535609428740207</v>
      </c>
      <c r="X2096" s="24">
        <f t="shared" ref="X2096" si="7150">N2096*S2096+P2096*S2099-O2096*T2096-Q2096*T2099</f>
        <v>-0.28842760603579842</v>
      </c>
      <c r="Y2096" s="28">
        <f t="shared" ref="Y2096" si="7151">(N2096*T2096+O2096*S2096+P2096*T2099+Q2096*S2099)</f>
        <v>0</v>
      </c>
      <c r="Z2096" s="26">
        <f t="shared" ref="Z2096" si="7152">N2096*U2096+P2096*U2099-O2096*V2096-Q2096*V2099</f>
        <v>0</v>
      </c>
      <c r="AA2096" s="27">
        <f t="shared" ref="AA2096" si="7153">(N2096*V2096+O2096*U2096+P2096*V2099+Q2096*U2099)</f>
        <v>-4.6633330491111575</v>
      </c>
      <c r="AB2096" s="8"/>
      <c r="AC2096" s="214">
        <f t="shared" ref="AC2096" si="7154">20*LOG((2*$X$8)/(($X$8*X2096+Z2096+$Z$8*X2099+Z2099)^2+($X$8*Y2096+AA2096+$X$8*Y2099+AA2099)^2)^0.5)</f>
        <v>-7.7727648818108364</v>
      </c>
      <c r="AE2096" s="215">
        <f t="shared" ref="AE2096" si="7155">((X2096^2+Y2096^2)/(X2099^2+Y2099^2))^0.5</f>
        <v>1.4670811808966662</v>
      </c>
      <c r="AF2096" s="9"/>
      <c r="AG2096" s="29"/>
      <c r="AH2096" s="29"/>
      <c r="AI2096" s="29"/>
      <c r="AJ2096" s="29"/>
    </row>
    <row r="2097" spans="2:36" ht="18.649999999999999" customHeight="1" thickBot="1">
      <c r="D2097" s="30"/>
      <c r="G2097" s="31"/>
      <c r="I2097" s="30"/>
      <c r="K2097" s="239" t="s">
        <v>15</v>
      </c>
      <c r="L2097" s="240"/>
      <c r="N2097" s="30"/>
      <c r="P2097" s="239" t="s">
        <v>17</v>
      </c>
      <c r="Q2097" s="240"/>
      <c r="S2097" s="30"/>
      <c r="V2097" s="31"/>
      <c r="X2097" s="30"/>
      <c r="AA2097" s="31"/>
      <c r="AE2097" s="216"/>
      <c r="AF2097" s="9"/>
      <c r="AG2097" s="29"/>
      <c r="AH2097" s="29"/>
      <c r="AI2097" s="29"/>
      <c r="AJ2097" s="29"/>
    </row>
    <row r="2098" spans="2:36" ht="18.649999999999999" customHeight="1" thickBot="1">
      <c r="D2098" s="235" t="s">
        <v>12</v>
      </c>
      <c r="E2098" s="236"/>
      <c r="F2098" s="237" t="s">
        <v>13</v>
      </c>
      <c r="G2098" s="238"/>
      <c r="I2098" s="235" t="s">
        <v>14</v>
      </c>
      <c r="J2098" s="236"/>
      <c r="K2098" s="241"/>
      <c r="L2098" s="242"/>
      <c r="N2098" s="235" t="s">
        <v>16</v>
      </c>
      <c r="O2098" s="236"/>
      <c r="P2098" s="241"/>
      <c r="Q2098" s="242"/>
      <c r="S2098" s="235" t="s">
        <v>12</v>
      </c>
      <c r="T2098" s="236"/>
      <c r="U2098" s="237" t="s">
        <v>13</v>
      </c>
      <c r="V2098" s="238"/>
      <c r="X2098" s="235" t="s">
        <v>16</v>
      </c>
      <c r="Y2098" s="236"/>
      <c r="Z2098" s="237" t="s">
        <v>17</v>
      </c>
      <c r="AA2098" s="238"/>
      <c r="AB2098" s="4"/>
      <c r="AC2098" s="37" t="s">
        <v>71</v>
      </c>
      <c r="AE2098" s="217" t="s">
        <v>72</v>
      </c>
      <c r="AF2098" s="9"/>
      <c r="AG2098" s="29"/>
      <c r="AH2098" s="29"/>
      <c r="AI2098" s="29"/>
      <c r="AJ2098" s="29"/>
    </row>
    <row r="2099" spans="2:36" ht="18.649999999999999" customHeight="1" thickTop="1" thickBot="1">
      <c r="D2099" s="24">
        <v>0</v>
      </c>
      <c r="E2099" s="28">
        <v>0</v>
      </c>
      <c r="F2099" s="26">
        <v>1</v>
      </c>
      <c r="G2099" s="27">
        <v>0</v>
      </c>
      <c r="I2099" s="24">
        <v>0</v>
      </c>
      <c r="J2099" s="28">
        <f t="shared" ref="J2099" si="7156">IF(0=(1-$J$8*$K$8*$B2096^2),0,-1*(1-$J$8*$K$8*$B2096^2)/($B2096*$K$8))</f>
        <v>-0.19659962229187222</v>
      </c>
      <c r="K2099" s="26">
        <v>1</v>
      </c>
      <c r="L2099" s="27">
        <v>0</v>
      </c>
      <c r="N2099" s="24">
        <f t="shared" ref="N2099" si="7157">D2099*I2096+F2099*I2099-E2099*J2096-G2099*J2099</f>
        <v>0</v>
      </c>
      <c r="O2099" s="28">
        <f t="shared" ref="O2099" si="7158">(D2099*J2096+E2099*I2096+F2099*J2099+G2099*I2099)</f>
        <v>-0.19659962229187222</v>
      </c>
      <c r="P2099" s="26">
        <f t="shared" ref="P2099" si="7159">D2099*K2096+F2099*K2099-E2099*L2096-G2099*L2099</f>
        <v>1</v>
      </c>
      <c r="Q2099" s="27">
        <f t="shared" ref="Q2099" si="7160">(D2099*L2096+E2099*K2096+F2099*L2099+G2099*K2099)</f>
        <v>0</v>
      </c>
      <c r="S2099" s="24">
        <v>0</v>
      </c>
      <c r="T2099" s="28">
        <v>0</v>
      </c>
      <c r="U2099" s="26">
        <v>1</v>
      </c>
      <c r="V2099" s="27">
        <v>0</v>
      </c>
      <c r="X2099" s="24">
        <f t="shared" ref="X2099" si="7161">N2099*S2096+P2099*S2099-O2099*T2096-Q2099*T2099</f>
        <v>0</v>
      </c>
      <c r="Y2099" s="28">
        <f t="shared" ref="Y2099" si="7162">(N2099*T2096+O2099*S2096+P2099*T2099+Q2099*S2099)</f>
        <v>-0.19659962229187222</v>
      </c>
      <c r="Z2099" s="26">
        <f t="shared" ref="Z2099" si="7163">N2099*U2096+P2099*U2099-O2099*V2096-Q2099*V2099</f>
        <v>-0.28842760603579842</v>
      </c>
      <c r="AA2099" s="27">
        <f t="shared" ref="AA2099" si="7164">(N2099*V2096+O2099*U2096+P2099*V2099+Q2099*U2099)</f>
        <v>0</v>
      </c>
      <c r="AB2099" s="8"/>
      <c r="AC2099" s="39">
        <f t="shared" ref="AC2099" si="7165">(180/PI())*ATAN(-1*(($X$8*Y2096+AA2096+$X$8*Y2099+AA2099)/($X$8*X2096+Z2096+$X$8*X2099+Z2099)))</f>
        <v>-83.230883518627337</v>
      </c>
      <c r="AE2099" s="218">
        <f t="shared" ref="AE2099" si="7166">20*LOG(((($X$8*X2096+Z2096-$X$8*Y2099-Z2099)^2+($X$8*Y2096+AA2096-$X$8*Y2099-AA2099)^2)/(($X$8*X2096+Z2096+$X$8*X2099+Z2099)^2+($X$8*Y2096+AA2096+$X$8*Y2099+AA2099)^2))^0.5)</f>
        <v>-0.78515887762166625</v>
      </c>
      <c r="AF2099" s="9"/>
      <c r="AG2099" s="29"/>
      <c r="AH2099" s="29"/>
      <c r="AI2099" s="29"/>
      <c r="AJ2099" s="29"/>
    </row>
    <row r="2100" spans="2:36" ht="18.649999999999999" customHeight="1">
      <c r="AE2100" s="33"/>
    </row>
    <row r="2101" spans="2:36" ht="18.649999999999999" customHeight="1" thickBot="1">
      <c r="E2101" s="21" t="s">
        <v>0</v>
      </c>
      <c r="J2101" s="21" t="s">
        <v>1</v>
      </c>
      <c r="O2101" s="21" t="s">
        <v>2</v>
      </c>
      <c r="T2101" s="21" t="s">
        <v>3</v>
      </c>
      <c r="Y2101" s="21" t="s">
        <v>4</v>
      </c>
    </row>
    <row r="2102" spans="2:36" ht="18.649999999999999" customHeight="1" thickBot="1">
      <c r="B2102" s="20"/>
      <c r="D2102" s="235" t="s">
        <v>6</v>
      </c>
      <c r="E2102" s="236"/>
      <c r="F2102" s="237" t="s">
        <v>7</v>
      </c>
      <c r="G2102" s="238"/>
      <c r="I2102" s="235" t="s">
        <v>8</v>
      </c>
      <c r="J2102" s="236"/>
      <c r="K2102" s="237" t="s">
        <v>9</v>
      </c>
      <c r="L2102" s="238"/>
      <c r="N2102" s="235" t="s">
        <v>10</v>
      </c>
      <c r="O2102" s="236"/>
      <c r="P2102" s="237" t="s">
        <v>11</v>
      </c>
      <c r="Q2102" s="238"/>
      <c r="S2102" s="235" t="s">
        <v>6</v>
      </c>
      <c r="T2102" s="236"/>
      <c r="U2102" s="237" t="s">
        <v>7</v>
      </c>
      <c r="V2102" s="238"/>
      <c r="X2102" s="235" t="s">
        <v>10</v>
      </c>
      <c r="Y2102" s="236"/>
      <c r="Z2102" s="237" t="s">
        <v>11</v>
      </c>
      <c r="AA2102" s="238"/>
      <c r="AB2102" s="4"/>
      <c r="AC2102" s="212" t="s">
        <v>70</v>
      </c>
      <c r="AE2102" s="213" t="s">
        <v>37</v>
      </c>
      <c r="AF2102" s="9"/>
      <c r="AG2102" s="29"/>
      <c r="AH2102" s="29"/>
      <c r="AI2102" s="29"/>
      <c r="AJ2102" s="29"/>
    </row>
    <row r="2103" spans="2:36" ht="18.649999999999999" customHeight="1" thickTop="1" thickBot="1">
      <c r="B2103" s="40">
        <f t="shared" ref="B2103" si="7167">B2096+$E$5</f>
        <v>1.0484999999999838</v>
      </c>
      <c r="D2103" s="24">
        <v>1</v>
      </c>
      <c r="E2103" s="25">
        <v>0</v>
      </c>
      <c r="F2103" s="26">
        <v>0</v>
      </c>
      <c r="G2103" s="27">
        <f t="shared" ref="G2103" si="7168">-1/($E$8*$B2103)</f>
        <v>-6.550435734985192</v>
      </c>
      <c r="I2103" s="24">
        <v>1</v>
      </c>
      <c r="J2103" s="28">
        <v>0</v>
      </c>
      <c r="K2103" s="26">
        <v>0</v>
      </c>
      <c r="L2103" s="27">
        <v>0</v>
      </c>
      <c r="N2103" s="24">
        <f t="shared" ref="N2103" si="7169">D2103*I2103+F2103*I2106-E2103*J2103-G2103*J2106</f>
        <v>-0.281534293748821</v>
      </c>
      <c r="O2103" s="28">
        <f t="shared" ref="O2103" si="7170">(D2103*J2103+E2103*I2103+F2103*J2106+G2103*I2106)</f>
        <v>0</v>
      </c>
      <c r="P2103" s="26">
        <f t="shared" ref="P2103" si="7171">D2103*K2103+F2103*K2106-E2103*L2103-G2103*L2106</f>
        <v>0</v>
      </c>
      <c r="Q2103" s="27">
        <f t="shared" ref="Q2103" si="7172">(D2103*L2103+E2103*K2103+F2103*L2106+G2103*K2106)</f>
        <v>-6.550435734985192</v>
      </c>
      <c r="S2103" s="24">
        <v>1</v>
      </c>
      <c r="T2103" s="25">
        <v>0</v>
      </c>
      <c r="U2103" s="26">
        <v>0</v>
      </c>
      <c r="V2103" s="27">
        <f t="shared" ref="V2103" si="7173">-1/($T$8*$B2103)</f>
        <v>-6.550435734985192</v>
      </c>
      <c r="X2103" s="24">
        <f t="shared" ref="X2103" si="7174">N2103*S2103+P2103*S2106-O2103*T2103-Q2103*T2106</f>
        <v>-0.281534293748821</v>
      </c>
      <c r="Y2103" s="28">
        <f t="shared" ref="Y2103" si="7175">(N2103*T2103+O2103*S2103+P2103*T2106+Q2103*S2106)</f>
        <v>0</v>
      </c>
      <c r="Z2103" s="26">
        <f t="shared" ref="Z2103" si="7176">N2103*U2103+P2103*U2106-O2103*V2103-Q2103*V2106</f>
        <v>0</v>
      </c>
      <c r="AA2103" s="27">
        <f t="shared" ref="AA2103" si="7177">(N2103*V2103+O2103*U2103+P2103*V2106+Q2103*U2106)</f>
        <v>-4.7062634365890972</v>
      </c>
      <c r="AB2103" s="8"/>
      <c r="AC2103" s="214">
        <f t="shared" ref="AC2103" si="7178">20*LOG((2*$X$8)/(($X$8*X2103+Z2103+$Z$8*X2106+Z2106)^2+($X$8*Y2103+AA2103+$X$8*Y2106+AA2106)^2)^0.5)</f>
        <v>-7.8436252599769984</v>
      </c>
      <c r="AE2103" s="215">
        <f t="shared" ref="AE2103" si="7179">((X2103^2+Y2103^2)/(X2106^2+Y2106^2))^0.5</f>
        <v>1.4390346847460567</v>
      </c>
      <c r="AF2103" s="9"/>
      <c r="AG2103" s="29"/>
      <c r="AH2103" s="29"/>
      <c r="AI2103" s="29"/>
      <c r="AJ2103" s="29"/>
    </row>
    <row r="2104" spans="2:36" ht="18.649999999999999" customHeight="1" thickBot="1">
      <c r="D2104" s="30"/>
      <c r="G2104" s="31"/>
      <c r="I2104" s="30"/>
      <c r="K2104" s="239" t="s">
        <v>15</v>
      </c>
      <c r="L2104" s="240"/>
      <c r="N2104" s="30"/>
      <c r="P2104" s="239" t="s">
        <v>17</v>
      </c>
      <c r="Q2104" s="240"/>
      <c r="S2104" s="30"/>
      <c r="V2104" s="31"/>
      <c r="X2104" s="30"/>
      <c r="AA2104" s="31"/>
      <c r="AE2104" s="216"/>
      <c r="AF2104" s="9"/>
      <c r="AG2104" s="29"/>
      <c r="AH2104" s="29"/>
      <c r="AI2104" s="29"/>
      <c r="AJ2104" s="29"/>
    </row>
    <row r="2105" spans="2:36" ht="18.649999999999999" customHeight="1" thickBot="1">
      <c r="D2105" s="235" t="s">
        <v>12</v>
      </c>
      <c r="E2105" s="236"/>
      <c r="F2105" s="237" t="s">
        <v>13</v>
      </c>
      <c r="G2105" s="238"/>
      <c r="I2105" s="235" t="s">
        <v>14</v>
      </c>
      <c r="J2105" s="236"/>
      <c r="K2105" s="241"/>
      <c r="L2105" s="242"/>
      <c r="N2105" s="235" t="s">
        <v>16</v>
      </c>
      <c r="O2105" s="236"/>
      <c r="P2105" s="241"/>
      <c r="Q2105" s="242"/>
      <c r="S2105" s="235" t="s">
        <v>12</v>
      </c>
      <c r="T2105" s="236"/>
      <c r="U2105" s="237" t="s">
        <v>13</v>
      </c>
      <c r="V2105" s="238"/>
      <c r="X2105" s="235" t="s">
        <v>16</v>
      </c>
      <c r="Y2105" s="236"/>
      <c r="Z2105" s="237" t="s">
        <v>17</v>
      </c>
      <c r="AA2105" s="238"/>
      <c r="AB2105" s="4"/>
      <c r="AC2105" s="37" t="s">
        <v>71</v>
      </c>
      <c r="AE2105" s="217" t="s">
        <v>72</v>
      </c>
      <c r="AF2105" s="9"/>
      <c r="AG2105" s="29"/>
      <c r="AH2105" s="29"/>
      <c r="AI2105" s="29"/>
      <c r="AJ2105" s="29"/>
    </row>
    <row r="2106" spans="2:36" ht="18.649999999999999" customHeight="1" thickTop="1" thickBot="1">
      <c r="D2106" s="24">
        <v>0</v>
      </c>
      <c r="E2106" s="28">
        <v>0</v>
      </c>
      <c r="F2106" s="26">
        <v>1</v>
      </c>
      <c r="G2106" s="27">
        <v>0</v>
      </c>
      <c r="I2106" s="24">
        <v>0</v>
      </c>
      <c r="J2106" s="28">
        <f t="shared" ref="J2106" si="7180">IF(0=(1-$J$8*$K$8*$B2103^2),0,-1*(1-$J$8*$K$8*$B2103^2)/($B2103*$K$8))</f>
        <v>-0.19564107573856201</v>
      </c>
      <c r="K2106" s="26">
        <v>1</v>
      </c>
      <c r="L2106" s="27">
        <v>0</v>
      </c>
      <c r="N2106" s="24">
        <f t="shared" ref="N2106" si="7181">D2106*I2103+F2106*I2106-E2106*J2103-G2106*J2106</f>
        <v>0</v>
      </c>
      <c r="O2106" s="28">
        <f t="shared" ref="O2106" si="7182">(D2106*J2103+E2106*I2103+F2106*J2106+G2106*I2106)</f>
        <v>-0.19564107573856201</v>
      </c>
      <c r="P2106" s="26">
        <f t="shared" ref="P2106" si="7183">D2106*K2103+F2106*K2106-E2106*L2103-G2106*L2106</f>
        <v>1</v>
      </c>
      <c r="Q2106" s="27">
        <f t="shared" ref="Q2106" si="7184">(D2106*L2103+E2106*K2103+F2106*L2106+G2106*K2106)</f>
        <v>0</v>
      </c>
      <c r="S2106" s="24">
        <v>0</v>
      </c>
      <c r="T2106" s="28">
        <v>0</v>
      </c>
      <c r="U2106" s="26">
        <v>1</v>
      </c>
      <c r="V2106" s="27">
        <v>0</v>
      </c>
      <c r="X2106" s="24">
        <f t="shared" ref="X2106" si="7185">N2106*S2103+P2106*S2106-O2106*T2103-Q2106*T2106</f>
        <v>0</v>
      </c>
      <c r="Y2106" s="28">
        <f t="shared" ref="Y2106" si="7186">(N2106*T2103+O2106*S2103+P2106*T2106+Q2106*S2106)</f>
        <v>-0.19564107573856201</v>
      </c>
      <c r="Z2106" s="26">
        <f t="shared" ref="Z2106" si="7187">N2106*U2103+P2106*U2106-O2106*V2103-Q2106*V2106</f>
        <v>-0.281534293748821</v>
      </c>
      <c r="AA2106" s="27">
        <f t="shared" ref="AA2106" si="7188">(N2106*V2103+O2106*U2103+P2106*V2106+Q2106*U2106)</f>
        <v>0</v>
      </c>
      <c r="AB2106" s="8"/>
      <c r="AC2106" s="39">
        <f t="shared" ref="AC2106" si="7189">(180/PI())*ATAN(-1*(($X$8*Y2103+AA2103+$X$8*Y2106+AA2106)/($X$8*X2103+Z2103+$X$8*X2106+Z2106)))</f>
        <v>-83.447307031217392</v>
      </c>
      <c r="AE2106" s="218">
        <f t="shared" ref="AE2106" si="7190">20*LOG(((($X$8*X2103+Z2103-$X$8*Y2106-Z2106)^2+($X$8*Y2103+AA2103-$X$8*Y2106-AA2106)^2)/(($X$8*X2103+Z2103+$X$8*X2106+Z2106)^2+($X$8*Y2103+AA2103+$X$8*Y2106+AA2106)^2))^0.5)</f>
        <v>-0.77133330108816933</v>
      </c>
      <c r="AF2106" s="9"/>
      <c r="AG2106" s="29"/>
      <c r="AH2106" s="29"/>
      <c r="AI2106" s="29"/>
      <c r="AJ2106" s="29"/>
    </row>
    <row r="2107" spans="2:36" ht="18.649999999999999" customHeight="1">
      <c r="AE2107" s="33"/>
    </row>
    <row r="2108" spans="2:36" ht="18.649999999999999" customHeight="1" thickBot="1">
      <c r="E2108" s="21" t="s">
        <v>0</v>
      </c>
      <c r="J2108" s="21" t="s">
        <v>1</v>
      </c>
      <c r="O2108" s="21" t="s">
        <v>2</v>
      </c>
      <c r="T2108" s="21" t="s">
        <v>3</v>
      </c>
      <c r="Y2108" s="21" t="s">
        <v>4</v>
      </c>
    </row>
    <row r="2109" spans="2:36" ht="18.649999999999999" customHeight="1" thickBot="1">
      <c r="B2109" s="20"/>
      <c r="D2109" s="235" t="s">
        <v>6</v>
      </c>
      <c r="E2109" s="236"/>
      <c r="F2109" s="237" t="s">
        <v>7</v>
      </c>
      <c r="G2109" s="238"/>
      <c r="I2109" s="235" t="s">
        <v>8</v>
      </c>
      <c r="J2109" s="236"/>
      <c r="K2109" s="237" t="s">
        <v>9</v>
      </c>
      <c r="L2109" s="238"/>
      <c r="N2109" s="235" t="s">
        <v>10</v>
      </c>
      <c r="O2109" s="236"/>
      <c r="P2109" s="237" t="s">
        <v>11</v>
      </c>
      <c r="Q2109" s="238"/>
      <c r="S2109" s="235" t="s">
        <v>6</v>
      </c>
      <c r="T2109" s="236"/>
      <c r="U2109" s="237" t="s">
        <v>7</v>
      </c>
      <c r="V2109" s="238"/>
      <c r="X2109" s="235" t="s">
        <v>10</v>
      </c>
      <c r="Y2109" s="236"/>
      <c r="Z2109" s="237" t="s">
        <v>11</v>
      </c>
      <c r="AA2109" s="238"/>
      <c r="AB2109" s="4"/>
      <c r="AC2109" s="212" t="s">
        <v>70</v>
      </c>
      <c r="AE2109" s="213" t="s">
        <v>37</v>
      </c>
      <c r="AF2109" s="9"/>
      <c r="AG2109" s="29"/>
      <c r="AH2109" s="29"/>
      <c r="AI2109" s="29"/>
      <c r="AJ2109" s="29"/>
    </row>
    <row r="2110" spans="2:36" ht="18.649999999999999" customHeight="1" thickTop="1" thickBot="1">
      <c r="B2110" s="40">
        <f t="shared" ref="B2110" si="7191">B2103+$E$5</f>
        <v>1.0489999999999837</v>
      </c>
      <c r="D2110" s="24">
        <v>1</v>
      </c>
      <c r="E2110" s="25">
        <v>0</v>
      </c>
      <c r="F2110" s="26">
        <v>0</v>
      </c>
      <c r="G2110" s="27">
        <f t="shared" ref="G2110" si="7192">-1/($E$8*$B2110)</f>
        <v>-6.5473135063221877</v>
      </c>
      <c r="I2110" s="24">
        <v>1</v>
      </c>
      <c r="J2110" s="28">
        <v>0</v>
      </c>
      <c r="K2110" s="26">
        <v>0</v>
      </c>
      <c r="L2110" s="27">
        <v>0</v>
      </c>
      <c r="N2110" s="24">
        <f t="shared" ref="N2110" si="7193">D2110*I2110+F2110*I2113-E2110*J2110-G2110*J2113</f>
        <v>-0.2746508360890989</v>
      </c>
      <c r="O2110" s="28">
        <f t="shared" ref="O2110" si="7194">(D2110*J2110+E2110*I2110+F2110*J2113+G2110*I2113)</f>
        <v>0</v>
      </c>
      <c r="P2110" s="26">
        <f t="shared" ref="P2110" si="7195">D2110*K2110+F2110*K2113-E2110*L2110-G2110*L2113</f>
        <v>0</v>
      </c>
      <c r="Q2110" s="27">
        <f t="shared" ref="Q2110" si="7196">(D2110*L2110+E2110*K2110+F2110*L2113+G2110*K2113)</f>
        <v>-6.5473135063221877</v>
      </c>
      <c r="S2110" s="24">
        <v>1</v>
      </c>
      <c r="T2110" s="25">
        <v>0</v>
      </c>
      <c r="U2110" s="26">
        <v>0</v>
      </c>
      <c r="V2110" s="27">
        <f t="shared" ref="V2110" si="7197">-1/($T$8*$B2110)</f>
        <v>-6.5473135063221877</v>
      </c>
      <c r="X2110" s="24">
        <f t="shared" ref="X2110" si="7198">N2110*S2110+P2110*S2113-O2110*T2110-Q2110*T2113</f>
        <v>-0.2746508360890989</v>
      </c>
      <c r="Y2110" s="28">
        <f t="shared" ref="Y2110" si="7199">(N2110*T2110+O2110*S2110+P2110*T2113+Q2110*S2113)</f>
        <v>0</v>
      </c>
      <c r="Z2110" s="26">
        <f t="shared" ref="Z2110" si="7200">N2110*U2110+P2110*U2113-O2110*V2110-Q2110*V2113</f>
        <v>0</v>
      </c>
      <c r="AA2110" s="27">
        <f t="shared" ref="AA2110" si="7201">(N2110*V2110+O2110*U2110+P2110*V2113+Q2110*U2113)</f>
        <v>-4.749088377673349</v>
      </c>
      <c r="AB2110" s="8"/>
      <c r="AC2110" s="214">
        <f t="shared" ref="AC2110" si="7202">20*LOG((2*$X$8)/(($X$8*X2110+Z2110+$Z$8*X2113+Z2113)^2+($X$8*Y2110+AA2110+$X$8*Y2113+AA2113)^2)^0.5)</f>
        <v>-7.9138548442187879</v>
      </c>
      <c r="AE2110" s="215">
        <f t="shared" ref="AE2110" si="7203">((X2110^2+Y2110^2)/(X2113^2+Y2113^2))^0.5</f>
        <v>1.4107589919810335</v>
      </c>
      <c r="AF2110" s="9"/>
      <c r="AG2110" s="29"/>
      <c r="AH2110" s="29"/>
      <c r="AI2110" s="29"/>
      <c r="AJ2110" s="29"/>
    </row>
    <row r="2111" spans="2:36" ht="18.649999999999999" customHeight="1" thickBot="1">
      <c r="D2111" s="30"/>
      <c r="G2111" s="31"/>
      <c r="I2111" s="30"/>
      <c r="K2111" s="239" t="s">
        <v>15</v>
      </c>
      <c r="L2111" s="240"/>
      <c r="N2111" s="30"/>
      <c r="P2111" s="239" t="s">
        <v>17</v>
      </c>
      <c r="Q2111" s="240"/>
      <c r="S2111" s="30"/>
      <c r="V2111" s="31"/>
      <c r="X2111" s="30"/>
      <c r="AA2111" s="31"/>
      <c r="AE2111" s="216"/>
      <c r="AF2111" s="9"/>
      <c r="AG2111" s="29"/>
      <c r="AH2111" s="29"/>
      <c r="AI2111" s="29"/>
      <c r="AJ2111" s="29"/>
    </row>
    <row r="2112" spans="2:36" ht="18.649999999999999" customHeight="1" thickBot="1">
      <c r="D2112" s="235" t="s">
        <v>12</v>
      </c>
      <c r="E2112" s="236"/>
      <c r="F2112" s="237" t="s">
        <v>13</v>
      </c>
      <c r="G2112" s="238"/>
      <c r="I2112" s="235" t="s">
        <v>14</v>
      </c>
      <c r="J2112" s="236"/>
      <c r="K2112" s="241"/>
      <c r="L2112" s="242"/>
      <c r="N2112" s="235" t="s">
        <v>16</v>
      </c>
      <c r="O2112" s="236"/>
      <c r="P2112" s="241"/>
      <c r="Q2112" s="242"/>
      <c r="S2112" s="235" t="s">
        <v>12</v>
      </c>
      <c r="T2112" s="236"/>
      <c r="U2112" s="237" t="s">
        <v>13</v>
      </c>
      <c r="V2112" s="238"/>
      <c r="X2112" s="235" t="s">
        <v>16</v>
      </c>
      <c r="Y2112" s="236"/>
      <c r="Z2112" s="237" t="s">
        <v>17</v>
      </c>
      <c r="AA2112" s="238"/>
      <c r="AB2112" s="4"/>
      <c r="AC2112" s="37" t="s">
        <v>71</v>
      </c>
      <c r="AE2112" s="217" t="s">
        <v>72</v>
      </c>
      <c r="AF2112" s="9"/>
      <c r="AG2112" s="29"/>
      <c r="AH2112" s="29"/>
      <c r="AI2112" s="29"/>
      <c r="AJ2112" s="29"/>
    </row>
    <row r="2113" spans="2:36" ht="18.649999999999999" customHeight="1" thickTop="1" thickBot="1">
      <c r="D2113" s="24">
        <v>0</v>
      </c>
      <c r="E2113" s="28">
        <v>0</v>
      </c>
      <c r="F2113" s="26">
        <v>1</v>
      </c>
      <c r="G2113" s="27">
        <v>0</v>
      </c>
      <c r="I2113" s="24">
        <v>0</v>
      </c>
      <c r="J2113" s="28">
        <f t="shared" ref="J2113" si="7204">IF(0=(1-$J$8*$K$8*$B2110^2),0,-1*(1-$J$8*$K$8*$B2110^2)/($B2110*$K$8))</f>
        <v>-0.19468303065956383</v>
      </c>
      <c r="K2113" s="26">
        <v>1</v>
      </c>
      <c r="L2113" s="27">
        <v>0</v>
      </c>
      <c r="N2113" s="24">
        <f t="shared" ref="N2113" si="7205">D2113*I2110+F2113*I2113-E2113*J2110-G2113*J2113</f>
        <v>0</v>
      </c>
      <c r="O2113" s="28">
        <f t="shared" ref="O2113" si="7206">(D2113*J2110+E2113*I2110+F2113*J2113+G2113*I2113)</f>
        <v>-0.19468303065956383</v>
      </c>
      <c r="P2113" s="26">
        <f t="shared" ref="P2113" si="7207">D2113*K2110+F2113*K2113-E2113*L2110-G2113*L2113</f>
        <v>1</v>
      </c>
      <c r="Q2113" s="27">
        <f t="shared" ref="Q2113" si="7208">(D2113*L2110+E2113*K2110+F2113*L2113+G2113*K2113)</f>
        <v>0</v>
      </c>
      <c r="S2113" s="24">
        <v>0</v>
      </c>
      <c r="T2113" s="28">
        <v>0</v>
      </c>
      <c r="U2113" s="26">
        <v>1</v>
      </c>
      <c r="V2113" s="27">
        <v>0</v>
      </c>
      <c r="X2113" s="24">
        <f t="shared" ref="X2113" si="7209">N2113*S2110+P2113*S2113-O2113*T2110-Q2113*T2113</f>
        <v>0</v>
      </c>
      <c r="Y2113" s="28">
        <f t="shared" ref="Y2113" si="7210">(N2113*T2110+O2113*S2110+P2113*T2113+Q2113*S2113)</f>
        <v>-0.19468303065956383</v>
      </c>
      <c r="Z2113" s="26">
        <f t="shared" ref="Z2113" si="7211">N2113*U2110+P2113*U2113-O2113*V2110-Q2113*V2113</f>
        <v>-0.2746508360890989</v>
      </c>
      <c r="AA2113" s="27">
        <f t="shared" ref="AA2113" si="7212">(N2113*V2110+O2113*U2110+P2113*V2113+Q2113*U2113)</f>
        <v>0</v>
      </c>
      <c r="AB2113" s="8"/>
      <c r="AC2113" s="39">
        <f t="shared" ref="AC2113" si="7213">(180/PI())*ATAN(-1*(($X$8*Y2110+AA2110+$X$8*Y2113+AA2113)/($X$8*X2110+Z2110+$X$8*X2113+Z2113)))</f>
        <v>-83.659879943360366</v>
      </c>
      <c r="AE2113" s="218">
        <f t="shared" ref="AE2113" si="7214">20*LOG(((($X$8*X2110+Z2110-$X$8*Y2113-Z2113)^2+($X$8*Y2110+AA2110-$X$8*Y2113-AA2113)^2)/(($X$8*X2110+Z2110+$X$8*X2113+Z2113)^2+($X$8*Y2110+AA2110+$X$8*Y2113+AA2113)^2))^0.5)</f>
        <v>-0.75789283304306687</v>
      </c>
      <c r="AF2113" s="9"/>
      <c r="AG2113" s="29"/>
      <c r="AH2113" s="29"/>
      <c r="AI2113" s="29"/>
      <c r="AJ2113" s="29"/>
    </row>
    <row r="2114" spans="2:36" ht="18.649999999999999" customHeight="1">
      <c r="AE2114" s="33"/>
    </row>
    <row r="2115" spans="2:36" ht="18.649999999999999" customHeight="1" thickBot="1">
      <c r="E2115" s="21" t="s">
        <v>0</v>
      </c>
      <c r="J2115" s="21" t="s">
        <v>1</v>
      </c>
      <c r="O2115" s="21" t="s">
        <v>2</v>
      </c>
      <c r="T2115" s="21" t="s">
        <v>3</v>
      </c>
      <c r="Y2115" s="21" t="s">
        <v>4</v>
      </c>
    </row>
    <row r="2116" spans="2:36" ht="18.649999999999999" customHeight="1" thickBot="1">
      <c r="B2116" s="20"/>
      <c r="D2116" s="235" t="s">
        <v>6</v>
      </c>
      <c r="E2116" s="236"/>
      <c r="F2116" s="237" t="s">
        <v>7</v>
      </c>
      <c r="G2116" s="238"/>
      <c r="I2116" s="235" t="s">
        <v>8</v>
      </c>
      <c r="J2116" s="236"/>
      <c r="K2116" s="237" t="s">
        <v>9</v>
      </c>
      <c r="L2116" s="238"/>
      <c r="N2116" s="235" t="s">
        <v>10</v>
      </c>
      <c r="O2116" s="236"/>
      <c r="P2116" s="237" t="s">
        <v>11</v>
      </c>
      <c r="Q2116" s="238"/>
      <c r="S2116" s="235" t="s">
        <v>6</v>
      </c>
      <c r="T2116" s="236"/>
      <c r="U2116" s="237" t="s">
        <v>7</v>
      </c>
      <c r="V2116" s="238"/>
      <c r="X2116" s="235" t="s">
        <v>10</v>
      </c>
      <c r="Y2116" s="236"/>
      <c r="Z2116" s="237" t="s">
        <v>11</v>
      </c>
      <c r="AA2116" s="238"/>
      <c r="AB2116" s="4"/>
      <c r="AC2116" s="212" t="s">
        <v>70</v>
      </c>
      <c r="AE2116" s="213" t="s">
        <v>37</v>
      </c>
      <c r="AF2116" s="9"/>
      <c r="AG2116" s="29"/>
      <c r="AH2116" s="29"/>
      <c r="AI2116" s="29"/>
      <c r="AJ2116" s="29"/>
    </row>
    <row r="2117" spans="2:36" ht="18.649999999999999" customHeight="1" thickTop="1" thickBot="1">
      <c r="B2117" s="40">
        <f t="shared" ref="B2117" si="7215">B2110+$E$5</f>
        <v>1.0494999999999837</v>
      </c>
      <c r="D2117" s="24">
        <v>1</v>
      </c>
      <c r="E2117" s="25">
        <v>0</v>
      </c>
      <c r="F2117" s="26">
        <v>0</v>
      </c>
      <c r="G2117" s="27">
        <f t="shared" ref="G2117" si="7216">-1/($E$8*$B2117)</f>
        <v>-6.5441942526269417</v>
      </c>
      <c r="I2117" s="24">
        <v>1</v>
      </c>
      <c r="J2117" s="28">
        <v>0</v>
      </c>
      <c r="K2117" s="26">
        <v>0</v>
      </c>
      <c r="L2117" s="27">
        <v>0</v>
      </c>
      <c r="N2117" s="24">
        <f t="shared" ref="N2117" si="7217">D2117*I2117+F2117*I2120-E2117*J2117-G2117*J2120</f>
        <v>-0.26777721428144363</v>
      </c>
      <c r="O2117" s="28">
        <f t="shared" ref="O2117" si="7218">(D2117*J2117+E2117*I2117+F2117*J2120+G2117*I2120)</f>
        <v>0</v>
      </c>
      <c r="P2117" s="26">
        <f t="shared" ref="P2117" si="7219">D2117*K2117+F2117*K2120-E2117*L2117-G2117*L2120</f>
        <v>0</v>
      </c>
      <c r="Q2117" s="27">
        <f t="shared" ref="Q2117" si="7220">(D2117*L2117+E2117*K2117+F2117*L2120+G2117*K2120)</f>
        <v>-6.5441942526269417</v>
      </c>
      <c r="S2117" s="24">
        <v>1</v>
      </c>
      <c r="T2117" s="25">
        <v>0</v>
      </c>
      <c r="U2117" s="26">
        <v>0</v>
      </c>
      <c r="V2117" s="27">
        <f t="shared" ref="V2117" si="7221">-1/($T$8*$B2117)</f>
        <v>-6.5441942526269417</v>
      </c>
      <c r="X2117" s="24">
        <f t="shared" ref="X2117" si="7222">N2117*S2117+P2117*S2120-O2117*T2117-Q2117*T2120</f>
        <v>-0.26777721428144363</v>
      </c>
      <c r="Y2117" s="28">
        <f t="shared" ref="Y2117" si="7223">(N2117*T2117+O2117*S2117+P2117*T2120+Q2117*S2120)</f>
        <v>0</v>
      </c>
      <c r="Z2117" s="26">
        <f t="shared" ref="Z2117" si="7224">N2117*U2117+P2117*U2120-O2117*V2117-Q2117*V2120</f>
        <v>0</v>
      </c>
      <c r="AA2117" s="27">
        <f t="shared" ref="AA2117" si="7225">(N2117*V2117+O2117*U2117+P2117*V2120+Q2117*U2120)</f>
        <v>-4.7918081459418653</v>
      </c>
      <c r="AB2117" s="8"/>
      <c r="AC2117" s="214">
        <f t="shared" ref="AC2117" si="7226">20*LOG((2*$X$8)/(($X$8*X2117+Z2117+$Z$8*X2120+Z2120)^2+($X$8*Y2117+AA2117+$X$8*Y2120+AA2120)^2)^0.5)</f>
        <v>-7.9834612079119625</v>
      </c>
      <c r="AE2117" s="215">
        <f t="shared" ref="AE2117" si="7227">((X2117^2+Y2117^2)/(X2120^2+Y2120^2))^0.5</f>
        <v>1.3822508299916887</v>
      </c>
      <c r="AF2117" s="9"/>
      <c r="AG2117" s="29"/>
      <c r="AH2117" s="29"/>
      <c r="AI2117" s="29"/>
      <c r="AJ2117" s="29"/>
    </row>
    <row r="2118" spans="2:36" ht="18.649999999999999" customHeight="1" thickBot="1">
      <c r="D2118" s="30"/>
      <c r="G2118" s="31"/>
      <c r="I2118" s="30"/>
      <c r="K2118" s="239" t="s">
        <v>15</v>
      </c>
      <c r="L2118" s="240"/>
      <c r="N2118" s="30"/>
      <c r="P2118" s="239" t="s">
        <v>17</v>
      </c>
      <c r="Q2118" s="240"/>
      <c r="S2118" s="30"/>
      <c r="V2118" s="31"/>
      <c r="X2118" s="30"/>
      <c r="AA2118" s="31"/>
      <c r="AE2118" s="216"/>
      <c r="AF2118" s="9"/>
      <c r="AG2118" s="29"/>
      <c r="AH2118" s="29"/>
      <c r="AI2118" s="29"/>
      <c r="AJ2118" s="29"/>
    </row>
    <row r="2119" spans="2:36" ht="18.649999999999999" customHeight="1" thickBot="1">
      <c r="D2119" s="235" t="s">
        <v>12</v>
      </c>
      <c r="E2119" s="236"/>
      <c r="F2119" s="237" t="s">
        <v>13</v>
      </c>
      <c r="G2119" s="238"/>
      <c r="I2119" s="235" t="s">
        <v>14</v>
      </c>
      <c r="J2119" s="236"/>
      <c r="K2119" s="241"/>
      <c r="L2119" s="242"/>
      <c r="N2119" s="235" t="s">
        <v>16</v>
      </c>
      <c r="O2119" s="236"/>
      <c r="P2119" s="241"/>
      <c r="Q2119" s="242"/>
      <c r="S2119" s="235" t="s">
        <v>12</v>
      </c>
      <c r="T2119" s="236"/>
      <c r="U2119" s="237" t="s">
        <v>13</v>
      </c>
      <c r="V2119" s="238"/>
      <c r="X2119" s="235" t="s">
        <v>16</v>
      </c>
      <c r="Y2119" s="236"/>
      <c r="Z2119" s="237" t="s">
        <v>17</v>
      </c>
      <c r="AA2119" s="238"/>
      <c r="AB2119" s="4"/>
      <c r="AC2119" s="37" t="s">
        <v>71</v>
      </c>
      <c r="AE2119" s="217" t="s">
        <v>72</v>
      </c>
      <c r="AF2119" s="9"/>
      <c r="AG2119" s="29"/>
      <c r="AH2119" s="29"/>
      <c r="AI2119" s="29"/>
      <c r="AJ2119" s="29"/>
    </row>
    <row r="2120" spans="2:36" ht="18.649999999999999" customHeight="1" thickTop="1" thickBot="1">
      <c r="D2120" s="24">
        <v>0</v>
      </c>
      <c r="E2120" s="28">
        <v>0</v>
      </c>
      <c r="F2120" s="26">
        <v>1</v>
      </c>
      <c r="G2120" s="27">
        <v>0</v>
      </c>
      <c r="I2120" s="24">
        <v>0</v>
      </c>
      <c r="J2120" s="28">
        <f t="shared" ref="J2120" si="7228">IF(0=(1-$J$8*$K$8*$B2117^2),0,-1*(1-$J$8*$K$8*$B2117^2)/($B2117*$K$8))</f>
        <v>-0.1937254863381444</v>
      </c>
      <c r="K2120" s="26">
        <v>1</v>
      </c>
      <c r="L2120" s="27">
        <v>0</v>
      </c>
      <c r="N2120" s="24">
        <f t="shared" ref="N2120" si="7229">D2120*I2117+F2120*I2120-E2120*J2117-G2120*J2120</f>
        <v>0</v>
      </c>
      <c r="O2120" s="28">
        <f t="shared" ref="O2120" si="7230">(D2120*J2117+E2120*I2117+F2120*J2120+G2120*I2120)</f>
        <v>-0.1937254863381444</v>
      </c>
      <c r="P2120" s="26">
        <f t="shared" ref="P2120" si="7231">D2120*K2117+F2120*K2120-E2120*L2117-G2120*L2120</f>
        <v>1</v>
      </c>
      <c r="Q2120" s="27">
        <f t="shared" ref="Q2120" si="7232">(D2120*L2117+E2120*K2117+F2120*L2120+G2120*K2120)</f>
        <v>0</v>
      </c>
      <c r="S2120" s="24">
        <v>0</v>
      </c>
      <c r="T2120" s="28">
        <v>0</v>
      </c>
      <c r="U2120" s="26">
        <v>1</v>
      </c>
      <c r="V2120" s="27">
        <v>0</v>
      </c>
      <c r="X2120" s="24">
        <f t="shared" ref="X2120" si="7233">N2120*S2117+P2120*S2120-O2120*T2117-Q2120*T2120</f>
        <v>0</v>
      </c>
      <c r="Y2120" s="28">
        <f t="shared" ref="Y2120" si="7234">(N2120*T2117+O2120*S2117+P2120*T2120+Q2120*S2120)</f>
        <v>-0.1937254863381444</v>
      </c>
      <c r="Z2120" s="26">
        <f t="shared" ref="Z2120" si="7235">N2120*U2117+P2120*U2120-O2120*V2117-Q2120*V2120</f>
        <v>-0.26777721428144363</v>
      </c>
      <c r="AA2120" s="27">
        <f t="shared" ref="AA2120" si="7236">(N2120*V2117+O2120*U2117+P2120*V2120+Q2120*U2120)</f>
        <v>0</v>
      </c>
      <c r="AB2120" s="8"/>
      <c r="AC2120" s="39">
        <f t="shared" ref="AC2120" si="7237">(180/PI())*ATAN(-1*(($X$8*Y2117+AA2117+$X$8*Y2120+AA2120)/($X$8*X2117+Z2117+$X$8*X2120+Z2120)))</f>
        <v>-83.868702495206634</v>
      </c>
      <c r="AE2120" s="218">
        <f t="shared" ref="AE2120" si="7238">20*LOG(((($X$8*X2117+Z2117-$X$8*Y2120-Z2120)^2+($X$8*Y2117+AA2117-$X$8*Y2120-AA2120)^2)/(($X$8*X2117+Z2117+$X$8*X2120+Z2120)^2+($X$8*Y2117+AA2117+$X$8*Y2120+AA2120)^2))^0.5)</f>
        <v>-0.74482335851091452</v>
      </c>
      <c r="AF2120" s="9"/>
      <c r="AG2120" s="29"/>
      <c r="AH2120" s="29"/>
      <c r="AI2120" s="29"/>
      <c r="AJ2120" s="29"/>
    </row>
    <row r="2121" spans="2:36" ht="18.649999999999999" customHeight="1">
      <c r="AE2121" s="33"/>
    </row>
    <row r="2122" spans="2:36" ht="18.649999999999999" customHeight="1" thickBot="1">
      <c r="E2122" s="21" t="s">
        <v>0</v>
      </c>
      <c r="J2122" s="21" t="s">
        <v>1</v>
      </c>
      <c r="O2122" s="21" t="s">
        <v>2</v>
      </c>
      <c r="T2122" s="21" t="s">
        <v>3</v>
      </c>
      <c r="Y2122" s="21" t="s">
        <v>4</v>
      </c>
    </row>
    <row r="2123" spans="2:36" ht="18.649999999999999" customHeight="1" thickBot="1">
      <c r="B2123" s="20"/>
      <c r="D2123" s="235" t="s">
        <v>6</v>
      </c>
      <c r="E2123" s="236"/>
      <c r="F2123" s="237" t="s">
        <v>7</v>
      </c>
      <c r="G2123" s="238"/>
      <c r="I2123" s="235" t="s">
        <v>8</v>
      </c>
      <c r="J2123" s="236"/>
      <c r="K2123" s="237" t="s">
        <v>9</v>
      </c>
      <c r="L2123" s="238"/>
      <c r="N2123" s="235" t="s">
        <v>10</v>
      </c>
      <c r="O2123" s="236"/>
      <c r="P2123" s="237" t="s">
        <v>11</v>
      </c>
      <c r="Q2123" s="238"/>
      <c r="S2123" s="235" t="s">
        <v>6</v>
      </c>
      <c r="T2123" s="236"/>
      <c r="U2123" s="237" t="s">
        <v>7</v>
      </c>
      <c r="V2123" s="238"/>
      <c r="X2123" s="235" t="s">
        <v>10</v>
      </c>
      <c r="Y2123" s="236"/>
      <c r="Z2123" s="237" t="s">
        <v>11</v>
      </c>
      <c r="AA2123" s="238"/>
      <c r="AB2123" s="4"/>
      <c r="AC2123" s="212" t="s">
        <v>70</v>
      </c>
      <c r="AE2123" s="213" t="s">
        <v>37</v>
      </c>
      <c r="AF2123" s="9"/>
      <c r="AG2123" s="29"/>
      <c r="AH2123" s="29"/>
      <c r="AI2123" s="29"/>
      <c r="AJ2123" s="29"/>
    </row>
    <row r="2124" spans="2:36" ht="18.649999999999999" customHeight="1" thickTop="1" thickBot="1">
      <c r="B2124" s="40">
        <f t="shared" ref="B2124" si="7239">B2117+$E$5</f>
        <v>1.0499999999999836</v>
      </c>
      <c r="D2124" s="24">
        <v>1</v>
      </c>
      <c r="E2124" s="25">
        <v>0</v>
      </c>
      <c r="F2124" s="26">
        <v>0</v>
      </c>
      <c r="G2124" s="27">
        <f t="shared" ref="G2124" si="7240">-1/($E$8*$B2124)</f>
        <v>-6.5410779696494998</v>
      </c>
      <c r="I2124" s="24">
        <v>1</v>
      </c>
      <c r="J2124" s="28">
        <v>0</v>
      </c>
      <c r="K2124" s="26">
        <v>0</v>
      </c>
      <c r="L2124" s="27">
        <v>0</v>
      </c>
      <c r="N2124" s="24">
        <f t="shared" ref="N2124" si="7241">D2124*I2124+F2124*I2127-E2124*J2124-G2124*J2127</f>
        <v>-0.26091340959536069</v>
      </c>
      <c r="O2124" s="28">
        <f t="shared" ref="O2124" si="7242">(D2124*J2124+E2124*I2124+F2124*J2127+G2124*I2127)</f>
        <v>0</v>
      </c>
      <c r="P2124" s="26">
        <f t="shared" ref="P2124" si="7243">D2124*K2124+F2124*K2127-E2124*L2124-G2124*L2127</f>
        <v>0</v>
      </c>
      <c r="Q2124" s="27">
        <f t="shared" ref="Q2124" si="7244">(D2124*L2124+E2124*K2124+F2124*L2127+G2124*K2127)</f>
        <v>-6.5410779696494998</v>
      </c>
      <c r="S2124" s="24">
        <v>1</v>
      </c>
      <c r="T2124" s="25">
        <v>0</v>
      </c>
      <c r="U2124" s="26">
        <v>0</v>
      </c>
      <c r="V2124" s="27">
        <f t="shared" ref="V2124" si="7245">-1/($T$8*$B2124)</f>
        <v>-6.5410779696494998</v>
      </c>
      <c r="X2124" s="24">
        <f t="shared" ref="X2124" si="7246">N2124*S2124+P2124*S2127-O2124*T2124-Q2124*T2127</f>
        <v>-0.26091340959536069</v>
      </c>
      <c r="Y2124" s="28">
        <f t="shared" ref="Y2124" si="7247">(N2124*T2124+O2124*S2124+P2124*T2127+Q2124*S2127)</f>
        <v>0</v>
      </c>
      <c r="Z2124" s="26">
        <f t="shared" ref="Z2124" si="7248">N2124*U2124+P2124*U2127-O2124*V2124-Q2124*V2127</f>
        <v>0</v>
      </c>
      <c r="AA2124" s="27">
        <f t="shared" ref="AA2124" si="7249">(N2124*V2124+O2124*U2124+P2124*V2127+Q2124*U2127)</f>
        <v>-4.8344230141591495</v>
      </c>
      <c r="AB2124" s="8"/>
      <c r="AC2124" s="214">
        <f t="shared" ref="AC2124" si="7250">20*LOG((2*$X$8)/(($X$8*X2124+Z2124+$Z$8*X2127+Z2127)^2+($X$8*Y2124+AA2124+$X$8*Y2127+AA2127)^2)^0.5)</f>
        <v>-8.0524518747415481</v>
      </c>
      <c r="AE2124" s="215">
        <f t="shared" ref="AE2124" si="7251">((X2124^2+Y2124^2)/(X2127^2+Y2127^2))^0.5</f>
        <v>1.3535068645499075</v>
      </c>
      <c r="AF2124" s="9"/>
      <c r="AG2124" s="29"/>
      <c r="AH2124" s="29"/>
      <c r="AI2124" s="29"/>
      <c r="AJ2124" s="29"/>
    </row>
    <row r="2125" spans="2:36" ht="18.649999999999999" customHeight="1" thickBot="1">
      <c r="D2125" s="30"/>
      <c r="G2125" s="31"/>
      <c r="I2125" s="30"/>
      <c r="K2125" s="239" t="s">
        <v>15</v>
      </c>
      <c r="L2125" s="240"/>
      <c r="N2125" s="30"/>
      <c r="P2125" s="239" t="s">
        <v>17</v>
      </c>
      <c r="Q2125" s="240"/>
      <c r="S2125" s="30"/>
      <c r="V2125" s="31"/>
      <c r="X2125" s="30"/>
      <c r="AA2125" s="31"/>
      <c r="AE2125" s="216"/>
      <c r="AF2125" s="9"/>
      <c r="AG2125" s="29"/>
      <c r="AH2125" s="29"/>
      <c r="AI2125" s="29"/>
      <c r="AJ2125" s="29"/>
    </row>
    <row r="2126" spans="2:36" ht="18.649999999999999" customHeight="1" thickBot="1">
      <c r="D2126" s="235" t="s">
        <v>12</v>
      </c>
      <c r="E2126" s="236"/>
      <c r="F2126" s="237" t="s">
        <v>13</v>
      </c>
      <c r="G2126" s="238"/>
      <c r="I2126" s="235" t="s">
        <v>14</v>
      </c>
      <c r="J2126" s="236"/>
      <c r="K2126" s="241"/>
      <c r="L2126" s="242"/>
      <c r="N2126" s="235" t="s">
        <v>16</v>
      </c>
      <c r="O2126" s="236"/>
      <c r="P2126" s="241"/>
      <c r="Q2126" s="242"/>
      <c r="S2126" s="235" t="s">
        <v>12</v>
      </c>
      <c r="T2126" s="236"/>
      <c r="U2126" s="237" t="s">
        <v>13</v>
      </c>
      <c r="V2126" s="238"/>
      <c r="X2126" s="235" t="s">
        <v>16</v>
      </c>
      <c r="Y2126" s="236"/>
      <c r="Z2126" s="237" t="s">
        <v>17</v>
      </c>
      <c r="AA2126" s="238"/>
      <c r="AB2126" s="4"/>
      <c r="AC2126" s="37" t="s">
        <v>71</v>
      </c>
      <c r="AE2126" s="217" t="s">
        <v>72</v>
      </c>
      <c r="AF2126" s="9"/>
      <c r="AG2126" s="29"/>
      <c r="AH2126" s="29"/>
      <c r="AI2126" s="29"/>
      <c r="AJ2126" s="29"/>
    </row>
    <row r="2127" spans="2:36" ht="18.649999999999999" customHeight="1" thickTop="1" thickBot="1">
      <c r="D2127" s="24">
        <v>0</v>
      </c>
      <c r="E2127" s="28">
        <v>0</v>
      </c>
      <c r="F2127" s="26">
        <v>1</v>
      </c>
      <c r="G2127" s="27">
        <v>0</v>
      </c>
      <c r="I2127" s="24">
        <v>0</v>
      </c>
      <c r="J2127" s="28">
        <f t="shared" ref="J2127" si="7252">IF(0=(1-$J$8*$K$8*$B2124^2),0,-1*(1-$J$8*$K$8*$B2124^2)/($B2124*$K$8))</f>
        <v>-0.19276844205893576</v>
      </c>
      <c r="K2127" s="26">
        <v>1</v>
      </c>
      <c r="L2127" s="27">
        <v>0</v>
      </c>
      <c r="N2127" s="24">
        <f t="shared" ref="N2127" si="7253">D2127*I2124+F2127*I2127-E2127*J2124-G2127*J2127</f>
        <v>0</v>
      </c>
      <c r="O2127" s="28">
        <f t="shared" ref="O2127" si="7254">(D2127*J2124+E2127*I2124+F2127*J2127+G2127*I2127)</f>
        <v>-0.19276844205893576</v>
      </c>
      <c r="P2127" s="26">
        <f t="shared" ref="P2127" si="7255">D2127*K2124+F2127*K2127-E2127*L2124-G2127*L2127</f>
        <v>1</v>
      </c>
      <c r="Q2127" s="27">
        <f t="shared" ref="Q2127" si="7256">(D2127*L2124+E2127*K2124+F2127*L2127+G2127*K2127)</f>
        <v>0</v>
      </c>
      <c r="S2127" s="24">
        <v>0</v>
      </c>
      <c r="T2127" s="28">
        <v>0</v>
      </c>
      <c r="U2127" s="26">
        <v>1</v>
      </c>
      <c r="V2127" s="27">
        <v>0</v>
      </c>
      <c r="X2127" s="24">
        <f t="shared" ref="X2127" si="7257">N2127*S2124+P2127*S2127-O2127*T2124-Q2127*T2127</f>
        <v>0</v>
      </c>
      <c r="Y2127" s="28">
        <f t="shared" ref="Y2127" si="7258">(N2127*T2124+O2127*S2124+P2127*T2127+Q2127*S2127)</f>
        <v>-0.19276844205893576</v>
      </c>
      <c r="Z2127" s="26">
        <f t="shared" ref="Z2127" si="7259">N2127*U2124+P2127*U2127-O2127*V2124-Q2127*V2127</f>
        <v>-0.26091340959536069</v>
      </c>
      <c r="AA2127" s="27">
        <f t="shared" ref="AA2127" si="7260">(N2127*V2124+O2127*U2124+P2127*V2127+Q2127*U2127)</f>
        <v>0</v>
      </c>
      <c r="AB2127" s="8"/>
      <c r="AC2127" s="39">
        <f t="shared" ref="AC2127" si="7261">(180/PI())*ATAN(-1*(($X$8*Y2124+AA2124+$X$8*Y2127+AA2127)/($X$8*X2124+Z2124+$X$8*X2127+Z2127)))</f>
        <v>-84.073871669016555</v>
      </c>
      <c r="AE2127" s="218">
        <f t="shared" ref="AE2127" si="7262">20*LOG(((($X$8*X2124+Z2124-$X$8*Y2127-Z2127)^2+($X$8*Y2124+AA2124-$X$8*Y2127-AA2127)^2)/(($X$8*X2124+Z2124+$X$8*X2127+Z2127)^2+($X$8*Y2124+AA2124+$X$8*Y2127+AA2127)^2))^0.5)</f>
        <v>-0.73211139456646124</v>
      </c>
      <c r="AF2127" s="9"/>
      <c r="AG2127" s="29"/>
      <c r="AH2127" s="29"/>
      <c r="AI2127" s="29"/>
      <c r="AJ2127" s="29"/>
    </row>
    <row r="2128" spans="2:36" ht="18.649999999999999" customHeight="1">
      <c r="AE2128" s="33"/>
    </row>
    <row r="2129" spans="2:36" ht="18.649999999999999" customHeight="1" thickBot="1">
      <c r="E2129" s="21" t="s">
        <v>0</v>
      </c>
      <c r="J2129" s="21" t="s">
        <v>1</v>
      </c>
      <c r="O2129" s="21" t="s">
        <v>2</v>
      </c>
      <c r="T2129" s="21" t="s">
        <v>3</v>
      </c>
      <c r="Y2129" s="21" t="s">
        <v>4</v>
      </c>
    </row>
    <row r="2130" spans="2:36" ht="18.649999999999999" customHeight="1" thickBot="1">
      <c r="B2130" s="20"/>
      <c r="D2130" s="235" t="s">
        <v>6</v>
      </c>
      <c r="E2130" s="236"/>
      <c r="F2130" s="237" t="s">
        <v>7</v>
      </c>
      <c r="G2130" s="238"/>
      <c r="I2130" s="235" t="s">
        <v>8</v>
      </c>
      <c r="J2130" s="236"/>
      <c r="K2130" s="237" t="s">
        <v>9</v>
      </c>
      <c r="L2130" s="238"/>
      <c r="N2130" s="235" t="s">
        <v>10</v>
      </c>
      <c r="O2130" s="236"/>
      <c r="P2130" s="237" t="s">
        <v>11</v>
      </c>
      <c r="Q2130" s="238"/>
      <c r="S2130" s="235" t="s">
        <v>6</v>
      </c>
      <c r="T2130" s="236"/>
      <c r="U2130" s="237" t="s">
        <v>7</v>
      </c>
      <c r="V2130" s="238"/>
      <c r="X2130" s="235" t="s">
        <v>10</v>
      </c>
      <c r="Y2130" s="236"/>
      <c r="Z2130" s="237" t="s">
        <v>11</v>
      </c>
      <c r="AA2130" s="238"/>
      <c r="AB2130" s="4"/>
      <c r="AC2130" s="212" t="s">
        <v>70</v>
      </c>
      <c r="AE2130" s="213" t="s">
        <v>37</v>
      </c>
      <c r="AF2130" s="9"/>
      <c r="AG2130" s="29"/>
      <c r="AH2130" s="29"/>
      <c r="AI2130" s="29"/>
      <c r="AJ2130" s="29"/>
    </row>
    <row r="2131" spans="2:36" ht="18.649999999999999" customHeight="1" thickTop="1" thickBot="1">
      <c r="B2131" s="40">
        <f t="shared" ref="B2131" si="7263">B2124+$E$5</f>
        <v>1.0504999999999836</v>
      </c>
      <c r="D2131" s="24">
        <v>1</v>
      </c>
      <c r="E2131" s="25">
        <v>0</v>
      </c>
      <c r="F2131" s="26">
        <v>0</v>
      </c>
      <c r="G2131" s="27">
        <f t="shared" ref="G2131" si="7264">-1/($E$8*$B2131)</f>
        <v>-6.5379646531480011</v>
      </c>
      <c r="I2131" s="24">
        <v>1</v>
      </c>
      <c r="J2131" s="28">
        <v>0</v>
      </c>
      <c r="K2131" s="26">
        <v>0</v>
      </c>
      <c r="L2131" s="27">
        <v>0</v>
      </c>
      <c r="N2131" s="24">
        <f t="shared" ref="N2131" si="7265">D2131*I2131+F2131*I2134-E2131*J2131-G2131*J2134</f>
        <v>-0.25405940334492216</v>
      </c>
      <c r="O2131" s="28">
        <f t="shared" ref="O2131" si="7266">(D2131*J2131+E2131*I2131+F2131*J2134+G2131*I2134)</f>
        <v>0</v>
      </c>
      <c r="P2131" s="26">
        <f t="shared" ref="P2131" si="7267">D2131*K2131+F2131*K2134-E2131*L2131-G2131*L2134</f>
        <v>0</v>
      </c>
      <c r="Q2131" s="27">
        <f t="shared" ref="Q2131" si="7268">(D2131*L2131+E2131*K2131+F2131*L2134+G2131*K2134)</f>
        <v>-6.5379646531480011</v>
      </c>
      <c r="S2131" s="24">
        <v>1</v>
      </c>
      <c r="T2131" s="25">
        <v>0</v>
      </c>
      <c r="U2131" s="26">
        <v>0</v>
      </c>
      <c r="V2131" s="27">
        <f t="shared" ref="V2131" si="7269">-1/($T$8*$B2131)</f>
        <v>-6.5379646531480011</v>
      </c>
      <c r="X2131" s="24">
        <f t="shared" ref="X2131" si="7270">N2131*S2131+P2131*S2134-O2131*T2131-Q2131*T2134</f>
        <v>-0.25405940334492216</v>
      </c>
      <c r="Y2131" s="28">
        <f t="shared" ref="Y2131" si="7271">(N2131*T2131+O2131*S2131+P2131*T2134+Q2131*S2134)</f>
        <v>0</v>
      </c>
      <c r="Z2131" s="26">
        <f t="shared" ref="Z2131" si="7272">N2131*U2131+P2131*U2134-O2131*V2131-Q2131*V2134</f>
        <v>0</v>
      </c>
      <c r="AA2131" s="27">
        <f t="shared" ref="AA2131" si="7273">(N2131*V2131+O2131*U2131+P2131*V2134+Q2131*U2134)</f>
        <v>-4.8769332542790291</v>
      </c>
      <c r="AB2131" s="8"/>
      <c r="AC2131" s="214">
        <f t="shared" ref="AC2131" si="7274">20*LOG((2*$X$8)/(($X$8*X2131+Z2131+$Z$8*X2134+Z2134)^2+($X$8*Y2131+AA2131+$X$8*Y2134+AA2134)^2)^0.5)</f>
        <v>-8.1208343137984365</v>
      </c>
      <c r="AE2131" s="215">
        <f t="shared" ref="AE2131" si="7275">((X2131^2+Y2131^2)/(X2134^2+Y2134^2))^0.5</f>
        <v>1.3245236983499691</v>
      </c>
      <c r="AF2131" s="9"/>
      <c r="AG2131" s="29"/>
      <c r="AH2131" s="29"/>
      <c r="AI2131" s="29"/>
      <c r="AJ2131" s="29"/>
    </row>
    <row r="2132" spans="2:36" ht="18.649999999999999" customHeight="1" thickBot="1">
      <c r="D2132" s="30"/>
      <c r="G2132" s="31"/>
      <c r="I2132" s="30"/>
      <c r="K2132" s="239" t="s">
        <v>15</v>
      </c>
      <c r="L2132" s="240"/>
      <c r="N2132" s="30"/>
      <c r="P2132" s="239" t="s">
        <v>17</v>
      </c>
      <c r="Q2132" s="240"/>
      <c r="S2132" s="30"/>
      <c r="V2132" s="31"/>
      <c r="X2132" s="30"/>
      <c r="AA2132" s="31"/>
      <c r="AE2132" s="216"/>
      <c r="AF2132" s="9"/>
      <c r="AG2132" s="29"/>
      <c r="AH2132" s="29"/>
      <c r="AI2132" s="29"/>
      <c r="AJ2132" s="29"/>
    </row>
    <row r="2133" spans="2:36" ht="18.649999999999999" customHeight="1" thickBot="1">
      <c r="D2133" s="235" t="s">
        <v>12</v>
      </c>
      <c r="E2133" s="236"/>
      <c r="F2133" s="237" t="s">
        <v>13</v>
      </c>
      <c r="G2133" s="238"/>
      <c r="I2133" s="235" t="s">
        <v>14</v>
      </c>
      <c r="J2133" s="236"/>
      <c r="K2133" s="241"/>
      <c r="L2133" s="242"/>
      <c r="N2133" s="235" t="s">
        <v>16</v>
      </c>
      <c r="O2133" s="236"/>
      <c r="P2133" s="241"/>
      <c r="Q2133" s="242"/>
      <c r="S2133" s="235" t="s">
        <v>12</v>
      </c>
      <c r="T2133" s="236"/>
      <c r="U2133" s="237" t="s">
        <v>13</v>
      </c>
      <c r="V2133" s="238"/>
      <c r="X2133" s="235" t="s">
        <v>16</v>
      </c>
      <c r="Y2133" s="236"/>
      <c r="Z2133" s="237" t="s">
        <v>17</v>
      </c>
      <c r="AA2133" s="238"/>
      <c r="AB2133" s="4"/>
      <c r="AC2133" s="37" t="s">
        <v>71</v>
      </c>
      <c r="AE2133" s="217" t="s">
        <v>72</v>
      </c>
      <c r="AF2133" s="9"/>
      <c r="AG2133" s="29"/>
      <c r="AH2133" s="29"/>
      <c r="AI2133" s="29"/>
      <c r="AJ2133" s="29"/>
    </row>
    <row r="2134" spans="2:36" ht="18.649999999999999" customHeight="1" thickTop="1" thickBot="1">
      <c r="D2134" s="24">
        <v>0</v>
      </c>
      <c r="E2134" s="28">
        <v>0</v>
      </c>
      <c r="F2134" s="26">
        <v>1</v>
      </c>
      <c r="G2134" s="27">
        <v>0</v>
      </c>
      <c r="I2134" s="24">
        <v>0</v>
      </c>
      <c r="J2134" s="28">
        <f t="shared" ref="J2134" si="7276">IF(0=(1-$J$8*$K$8*$B2131^2),0,-1*(1-$J$8*$K$8*$B2131^2)/($B2131*$K$8))</f>
        <v>-0.19181189710793223</v>
      </c>
      <c r="K2134" s="26">
        <v>1</v>
      </c>
      <c r="L2134" s="27">
        <v>0</v>
      </c>
      <c r="N2134" s="24">
        <f t="shared" ref="N2134" si="7277">D2134*I2131+F2134*I2134-E2134*J2131-G2134*J2134</f>
        <v>0</v>
      </c>
      <c r="O2134" s="28">
        <f t="shared" ref="O2134" si="7278">(D2134*J2131+E2134*I2131+F2134*J2134+G2134*I2134)</f>
        <v>-0.19181189710793223</v>
      </c>
      <c r="P2134" s="26">
        <f t="shared" ref="P2134" si="7279">D2134*K2131+F2134*K2134-E2134*L2131-G2134*L2134</f>
        <v>1</v>
      </c>
      <c r="Q2134" s="27">
        <f t="shared" ref="Q2134" si="7280">(D2134*L2131+E2134*K2131+F2134*L2134+G2134*K2134)</f>
        <v>0</v>
      </c>
      <c r="S2134" s="24">
        <v>0</v>
      </c>
      <c r="T2134" s="28">
        <v>0</v>
      </c>
      <c r="U2134" s="26">
        <v>1</v>
      </c>
      <c r="V2134" s="27">
        <v>0</v>
      </c>
      <c r="X2134" s="24">
        <f t="shared" ref="X2134" si="7281">N2134*S2131+P2134*S2134-O2134*T2131-Q2134*T2134</f>
        <v>0</v>
      </c>
      <c r="Y2134" s="28">
        <f t="shared" ref="Y2134" si="7282">(N2134*T2131+O2134*S2131+P2134*T2134+Q2134*S2134)</f>
        <v>-0.19181189710793223</v>
      </c>
      <c r="Z2134" s="26">
        <f t="shared" ref="Z2134" si="7283">N2134*U2131+P2134*U2134-O2134*V2131-Q2134*V2134</f>
        <v>-0.25405940334492216</v>
      </c>
      <c r="AA2134" s="27">
        <f t="shared" ref="AA2134" si="7284">(N2134*V2131+O2134*U2131+P2134*V2134+Q2134*U2134)</f>
        <v>0</v>
      </c>
      <c r="AB2134" s="8"/>
      <c r="AC2134" s="39">
        <f t="shared" ref="AC2134" si="7285">(180/PI())*ATAN(-1*(($X$8*Y2131+AA2131+$X$8*Y2134+AA2134)/($X$8*X2131+Z2131+$X$8*X2134+Z2134)))</f>
        <v>-84.275481311419597</v>
      </c>
      <c r="AE2134" s="218">
        <f t="shared" ref="AE2134" si="7286">20*LOG(((($X$8*X2131+Z2131-$X$8*Y2134-Z2134)^2+($X$8*Y2131+AA2131-$X$8*Y2134-AA2134)^2)/(($X$8*X2131+Z2131+$X$8*X2134+Z2134)^2+($X$8*Y2131+AA2131+$X$8*Y2134+AA2134)^2))^0.5)</f>
        <v>-0.71974405724969337</v>
      </c>
      <c r="AF2134" s="9"/>
      <c r="AG2134" s="29"/>
      <c r="AH2134" s="29"/>
      <c r="AI2134" s="29"/>
      <c r="AJ2134" s="29"/>
    </row>
    <row r="2135" spans="2:36" ht="18.649999999999999" customHeight="1">
      <c r="AE2135" s="33"/>
    </row>
    <row r="2136" spans="2:36" ht="18.649999999999999" customHeight="1" thickBot="1">
      <c r="E2136" s="21" t="s">
        <v>0</v>
      </c>
      <c r="J2136" s="21" t="s">
        <v>1</v>
      </c>
      <c r="O2136" s="21" t="s">
        <v>2</v>
      </c>
      <c r="T2136" s="21" t="s">
        <v>3</v>
      </c>
      <c r="Y2136" s="21" t="s">
        <v>4</v>
      </c>
    </row>
    <row r="2137" spans="2:36" ht="18.649999999999999" customHeight="1" thickBot="1">
      <c r="B2137" s="20"/>
      <c r="D2137" s="235" t="s">
        <v>6</v>
      </c>
      <c r="E2137" s="236"/>
      <c r="F2137" s="237" t="s">
        <v>7</v>
      </c>
      <c r="G2137" s="238"/>
      <c r="I2137" s="235" t="s">
        <v>8</v>
      </c>
      <c r="J2137" s="236"/>
      <c r="K2137" s="237" t="s">
        <v>9</v>
      </c>
      <c r="L2137" s="238"/>
      <c r="N2137" s="235" t="s">
        <v>10</v>
      </c>
      <c r="O2137" s="236"/>
      <c r="P2137" s="237" t="s">
        <v>11</v>
      </c>
      <c r="Q2137" s="238"/>
      <c r="S2137" s="235" t="s">
        <v>6</v>
      </c>
      <c r="T2137" s="236"/>
      <c r="U2137" s="237" t="s">
        <v>7</v>
      </c>
      <c r="V2137" s="238"/>
      <c r="X2137" s="235" t="s">
        <v>10</v>
      </c>
      <c r="Y2137" s="236"/>
      <c r="Z2137" s="237" t="s">
        <v>11</v>
      </c>
      <c r="AA2137" s="238"/>
      <c r="AB2137" s="4"/>
      <c r="AC2137" s="212" t="s">
        <v>70</v>
      </c>
      <c r="AE2137" s="213" t="s">
        <v>37</v>
      </c>
      <c r="AF2137" s="9"/>
      <c r="AG2137" s="29"/>
      <c r="AH2137" s="29"/>
      <c r="AI2137" s="29"/>
      <c r="AJ2137" s="29"/>
    </row>
    <row r="2138" spans="2:36" ht="18.649999999999999" customHeight="1" thickTop="1" thickBot="1">
      <c r="B2138" s="40">
        <f t="shared" ref="B2138" si="7287">B2131+$E$5</f>
        <v>1.0509999999999835</v>
      </c>
      <c r="D2138" s="24">
        <v>1</v>
      </c>
      <c r="E2138" s="25">
        <v>0</v>
      </c>
      <c r="F2138" s="26">
        <v>0</v>
      </c>
      <c r="G2138" s="27">
        <f t="shared" ref="G2138" si="7288">-1/($E$8*$B2138)</f>
        <v>-6.5348542988886544</v>
      </c>
      <c r="I2138" s="24">
        <v>1</v>
      </c>
      <c r="J2138" s="28">
        <v>0</v>
      </c>
      <c r="K2138" s="26">
        <v>0</v>
      </c>
      <c r="L2138" s="27">
        <v>0</v>
      </c>
      <c r="N2138" s="24">
        <f t="shared" ref="N2138" si="7289">D2138*I2138+F2138*I2141-E2138*J2138-G2138*J2141</f>
        <v>-0.24721517688863193</v>
      </c>
      <c r="O2138" s="28">
        <f t="shared" ref="O2138" si="7290">(D2138*J2138+E2138*I2138+F2138*J2141+G2138*I2141)</f>
        <v>0</v>
      </c>
      <c r="P2138" s="26">
        <f t="shared" ref="P2138" si="7291">D2138*K2138+F2138*K2141-E2138*L2138-G2138*L2141</f>
        <v>0</v>
      </c>
      <c r="Q2138" s="27">
        <f t="shared" ref="Q2138" si="7292">(D2138*L2138+E2138*K2138+F2138*L2141+G2138*K2141)</f>
        <v>-6.5348542988886544</v>
      </c>
      <c r="S2138" s="24">
        <v>1</v>
      </c>
      <c r="T2138" s="25">
        <v>0</v>
      </c>
      <c r="U2138" s="26">
        <v>0</v>
      </c>
      <c r="V2138" s="27">
        <f t="shared" ref="V2138" si="7293">-1/($T$8*$B2138)</f>
        <v>-6.5348542988886544</v>
      </c>
      <c r="X2138" s="24">
        <f t="shared" ref="X2138" si="7294">N2138*S2138+P2138*S2141-O2138*T2138-Q2138*T2141</f>
        <v>-0.24721517688863193</v>
      </c>
      <c r="Y2138" s="28">
        <f t="shared" ref="Y2138" si="7295">(N2138*T2138+O2138*S2138+P2138*T2141+Q2138*S2141)</f>
        <v>0</v>
      </c>
      <c r="Z2138" s="26">
        <f t="shared" ref="Z2138" si="7296">N2138*U2138+P2138*U2141-O2138*V2138-Q2138*V2141</f>
        <v>0</v>
      </c>
      <c r="AA2138" s="27">
        <f t="shared" ref="AA2138" si="7297">(N2138*V2138+O2138*U2138+P2138*V2141+Q2138*U2141)</f>
        <v>-4.9193391374474587</v>
      </c>
      <c r="AB2138" s="8"/>
      <c r="AC2138" s="214">
        <f t="shared" ref="AC2138" si="7298">20*LOG((2*$X$8)/(($X$8*X2138+Z2138+$Z$8*X2141+Z2141)^2+($X$8*Y2138+AA2138+$X$8*Y2141+AA2141)^2)^0.5)</f>
        <v>-8.1886159352047159</v>
      </c>
      <c r="AE2138" s="215">
        <f t="shared" ref="AE2138" si="7299">((X2138^2+Y2138^2)/(X2141^2+Y2141^2))^0.5</f>
        <v>1.2952978695074444</v>
      </c>
      <c r="AF2138" s="9"/>
      <c r="AG2138" s="29"/>
      <c r="AH2138" s="29"/>
      <c r="AI2138" s="29"/>
      <c r="AJ2138" s="29"/>
    </row>
    <row r="2139" spans="2:36" ht="18.649999999999999" customHeight="1" thickBot="1">
      <c r="D2139" s="30"/>
      <c r="G2139" s="31"/>
      <c r="I2139" s="30"/>
      <c r="K2139" s="239" t="s">
        <v>15</v>
      </c>
      <c r="L2139" s="240"/>
      <c r="N2139" s="30"/>
      <c r="P2139" s="239" t="s">
        <v>17</v>
      </c>
      <c r="Q2139" s="240"/>
      <c r="S2139" s="30"/>
      <c r="V2139" s="31"/>
      <c r="X2139" s="30"/>
      <c r="AA2139" s="31"/>
      <c r="AE2139" s="216"/>
      <c r="AF2139" s="9"/>
      <c r="AG2139" s="29"/>
      <c r="AH2139" s="29"/>
      <c r="AI2139" s="29"/>
      <c r="AJ2139" s="29"/>
    </row>
    <row r="2140" spans="2:36" ht="18.649999999999999" customHeight="1" thickBot="1">
      <c r="D2140" s="235" t="s">
        <v>12</v>
      </c>
      <c r="E2140" s="236"/>
      <c r="F2140" s="237" t="s">
        <v>13</v>
      </c>
      <c r="G2140" s="238"/>
      <c r="I2140" s="235" t="s">
        <v>14</v>
      </c>
      <c r="J2140" s="236"/>
      <c r="K2140" s="241"/>
      <c r="L2140" s="242"/>
      <c r="N2140" s="235" t="s">
        <v>16</v>
      </c>
      <c r="O2140" s="236"/>
      <c r="P2140" s="241"/>
      <c r="Q2140" s="242"/>
      <c r="S2140" s="235" t="s">
        <v>12</v>
      </c>
      <c r="T2140" s="236"/>
      <c r="U2140" s="237" t="s">
        <v>13</v>
      </c>
      <c r="V2140" s="238"/>
      <c r="X2140" s="235" t="s">
        <v>16</v>
      </c>
      <c r="Y2140" s="236"/>
      <c r="Z2140" s="237" t="s">
        <v>17</v>
      </c>
      <c r="AA2140" s="238"/>
      <c r="AB2140" s="4"/>
      <c r="AC2140" s="37" t="s">
        <v>71</v>
      </c>
      <c r="AE2140" s="217" t="s">
        <v>72</v>
      </c>
      <c r="AF2140" s="9"/>
      <c r="AG2140" s="29"/>
      <c r="AH2140" s="29"/>
      <c r="AI2140" s="29"/>
      <c r="AJ2140" s="29"/>
    </row>
    <row r="2141" spans="2:36" ht="18.649999999999999" customHeight="1" thickTop="1" thickBot="1">
      <c r="D2141" s="24">
        <v>0</v>
      </c>
      <c r="E2141" s="28">
        <v>0</v>
      </c>
      <c r="F2141" s="26">
        <v>1</v>
      </c>
      <c r="G2141" s="27">
        <v>0</v>
      </c>
      <c r="I2141" s="24">
        <v>0</v>
      </c>
      <c r="J2141" s="28">
        <f t="shared" ref="J2141" si="7300">IF(0=(1-$J$8*$K$8*$B2138^2),0,-1*(1-$J$8*$K$8*$B2138^2)/($B2138*$K$8))</f>
        <v>-0.19085585077248604</v>
      </c>
      <c r="K2141" s="26">
        <v>1</v>
      </c>
      <c r="L2141" s="27">
        <v>0</v>
      </c>
      <c r="N2141" s="24">
        <f t="shared" ref="N2141" si="7301">D2141*I2138+F2141*I2141-E2141*J2138-G2141*J2141</f>
        <v>0</v>
      </c>
      <c r="O2141" s="28">
        <f t="shared" ref="O2141" si="7302">(D2141*J2138+E2141*I2138+F2141*J2141+G2141*I2141)</f>
        <v>-0.19085585077248604</v>
      </c>
      <c r="P2141" s="26">
        <f t="shared" ref="P2141" si="7303">D2141*K2138+F2141*K2141-E2141*L2138-G2141*L2141</f>
        <v>1</v>
      </c>
      <c r="Q2141" s="27">
        <f t="shared" ref="Q2141" si="7304">(D2141*L2138+E2141*K2138+F2141*L2141+G2141*K2141)</f>
        <v>0</v>
      </c>
      <c r="S2141" s="24">
        <v>0</v>
      </c>
      <c r="T2141" s="28">
        <v>0</v>
      </c>
      <c r="U2141" s="26">
        <v>1</v>
      </c>
      <c r="V2141" s="27">
        <v>0</v>
      </c>
      <c r="X2141" s="24">
        <f t="shared" ref="X2141" si="7305">N2141*S2138+P2141*S2141-O2141*T2138-Q2141*T2141</f>
        <v>0</v>
      </c>
      <c r="Y2141" s="28">
        <f t="shared" ref="Y2141" si="7306">(N2141*T2138+O2141*S2138+P2141*T2141+Q2141*S2141)</f>
        <v>-0.19085585077248604</v>
      </c>
      <c r="Z2141" s="26">
        <f t="shared" ref="Z2141" si="7307">N2141*U2138+P2141*U2141-O2141*V2138-Q2141*V2141</f>
        <v>-0.24721517688863193</v>
      </c>
      <c r="AA2141" s="27">
        <f t="shared" ref="AA2141" si="7308">(N2141*V2138+O2141*U2138+P2141*V2141+Q2141*U2141)</f>
        <v>0</v>
      </c>
      <c r="AB2141" s="8"/>
      <c r="AC2141" s="39">
        <f t="shared" ref="AC2141" si="7309">(180/PI())*ATAN(-1*(($X$8*Y2138+AA2138+$X$8*Y2141+AA2141)/($X$8*X2138+Z2138+$X$8*X2141+Z2141)))</f>
        <v>-84.473622250728866</v>
      </c>
      <c r="AE2141" s="218">
        <f t="shared" ref="AE2141" si="7310">20*LOG(((($X$8*X2138+Z2138-$X$8*Y2141-Z2141)^2+($X$8*Y2138+AA2138-$X$8*Y2141-AA2141)^2)/(($X$8*X2138+Z2138+$X$8*X2141+Z2141)^2+($X$8*Y2138+AA2138+$X$8*Y2141+AA2141)^2))^0.5)</f>
        <v>-0.70770903044626798</v>
      </c>
      <c r="AF2141" s="9"/>
      <c r="AG2141" s="29"/>
      <c r="AH2141" s="29"/>
      <c r="AI2141" s="29"/>
      <c r="AJ2141" s="29"/>
    </row>
    <row r="2142" spans="2:36" ht="18.649999999999999" customHeight="1">
      <c r="AE2142" s="33"/>
    </row>
    <row r="2143" spans="2:36" ht="18.649999999999999" customHeight="1" thickBot="1">
      <c r="E2143" s="21" t="s">
        <v>0</v>
      </c>
      <c r="J2143" s="21" t="s">
        <v>1</v>
      </c>
      <c r="O2143" s="21" t="s">
        <v>2</v>
      </c>
      <c r="T2143" s="21" t="s">
        <v>3</v>
      </c>
      <c r="Y2143" s="21" t="s">
        <v>4</v>
      </c>
    </row>
    <row r="2144" spans="2:36" ht="18.649999999999999" customHeight="1" thickBot="1">
      <c r="B2144" s="20"/>
      <c r="D2144" s="235" t="s">
        <v>6</v>
      </c>
      <c r="E2144" s="236"/>
      <c r="F2144" s="237" t="s">
        <v>7</v>
      </c>
      <c r="G2144" s="238"/>
      <c r="I2144" s="235" t="s">
        <v>8</v>
      </c>
      <c r="J2144" s="236"/>
      <c r="K2144" s="237" t="s">
        <v>9</v>
      </c>
      <c r="L2144" s="238"/>
      <c r="N2144" s="235" t="s">
        <v>10</v>
      </c>
      <c r="O2144" s="236"/>
      <c r="P2144" s="237" t="s">
        <v>11</v>
      </c>
      <c r="Q2144" s="238"/>
      <c r="S2144" s="235" t="s">
        <v>6</v>
      </c>
      <c r="T2144" s="236"/>
      <c r="U2144" s="237" t="s">
        <v>7</v>
      </c>
      <c r="V2144" s="238"/>
      <c r="X2144" s="235" t="s">
        <v>10</v>
      </c>
      <c r="Y2144" s="236"/>
      <c r="Z2144" s="237" t="s">
        <v>11</v>
      </c>
      <c r="AA2144" s="238"/>
      <c r="AB2144" s="4"/>
      <c r="AC2144" s="212" t="s">
        <v>70</v>
      </c>
      <c r="AE2144" s="213" t="s">
        <v>37</v>
      </c>
      <c r="AF2144" s="9"/>
      <c r="AG2144" s="29"/>
      <c r="AH2144" s="29"/>
      <c r="AI2144" s="29"/>
      <c r="AJ2144" s="29"/>
    </row>
    <row r="2145" spans="2:36" ht="18.649999999999999" customHeight="1" thickTop="1" thickBot="1">
      <c r="B2145" s="40">
        <f t="shared" ref="B2145" si="7311">B2138+$E$5</f>
        <v>1.0514999999999834</v>
      </c>
      <c r="D2145" s="24">
        <v>1</v>
      </c>
      <c r="E2145" s="25">
        <v>0</v>
      </c>
      <c r="F2145" s="26">
        <v>0</v>
      </c>
      <c r="G2145" s="27">
        <f t="shared" ref="G2145" si="7312">-1/($E$8*$B2145)</f>
        <v>-6.5317469026457209</v>
      </c>
      <c r="I2145" s="24">
        <v>1</v>
      </c>
      <c r="J2145" s="28">
        <v>0</v>
      </c>
      <c r="K2145" s="26">
        <v>0</v>
      </c>
      <c r="L2145" s="27">
        <v>0</v>
      </c>
      <c r="N2145" s="24">
        <f t="shared" ref="N2145" si="7313">D2145*I2145+F2145*I2148-E2145*J2145-G2145*J2148</f>
        <v>-0.24038071162930907</v>
      </c>
      <c r="O2145" s="28">
        <f t="shared" ref="O2145" si="7314">(D2145*J2145+E2145*I2145+F2145*J2148+G2145*I2148)</f>
        <v>0</v>
      </c>
      <c r="P2145" s="26">
        <f t="shared" ref="P2145" si="7315">D2145*K2145+F2145*K2148-E2145*L2145-G2145*L2148</f>
        <v>0</v>
      </c>
      <c r="Q2145" s="27">
        <f t="shared" ref="Q2145" si="7316">(D2145*L2145+E2145*K2145+F2145*L2148+G2145*K2148)</f>
        <v>-6.5317469026457209</v>
      </c>
      <c r="S2145" s="24">
        <v>1</v>
      </c>
      <c r="T2145" s="25">
        <v>0</v>
      </c>
      <c r="U2145" s="26">
        <v>0</v>
      </c>
      <c r="V2145" s="27">
        <f t="shared" ref="V2145" si="7317">-1/($T$8*$B2145)</f>
        <v>-6.5317469026457209</v>
      </c>
      <c r="X2145" s="24">
        <f t="shared" ref="X2145" si="7318">N2145*S2145+P2145*S2148-O2145*T2145-Q2145*T2148</f>
        <v>-0.24038071162930907</v>
      </c>
      <c r="Y2145" s="28">
        <f t="shared" ref="Y2145" si="7319">(N2145*T2145+O2145*S2145+P2145*T2148+Q2145*S2148)</f>
        <v>0</v>
      </c>
      <c r="Z2145" s="26">
        <f t="shared" ref="Z2145" si="7320">N2145*U2145+P2145*U2148-O2145*V2145-Q2145*V2148</f>
        <v>0</v>
      </c>
      <c r="AA2145" s="27">
        <f t="shared" ref="AA2145" si="7321">(N2145*V2145+O2145*U2145+P2145*V2148+Q2145*U2148)</f>
        <v>-4.9616409340052074</v>
      </c>
      <c r="AB2145" s="8"/>
      <c r="AC2145" s="214">
        <f t="shared" ref="AC2145" si="7322">20*LOG((2*$X$8)/(($X$8*X2145+Z2145+$Z$8*X2148+Z2148)^2+($X$8*Y2145+AA2145+$X$8*Y2148+AA2148)^2)^0.5)</f>
        <v>-8.2558040862244688</v>
      </c>
      <c r="AE2145" s="215">
        <f t="shared" ref="AE2145" si="7323">((X2145^2+Y2145^2)/(X2148^2+Y2148^2))^0.5</f>
        <v>1.2658258500151072</v>
      </c>
      <c r="AF2145" s="9"/>
      <c r="AG2145" s="29"/>
      <c r="AH2145" s="29"/>
      <c r="AI2145" s="29"/>
      <c r="AJ2145" s="29"/>
    </row>
    <row r="2146" spans="2:36" ht="18.649999999999999" customHeight="1" thickBot="1">
      <c r="D2146" s="30"/>
      <c r="G2146" s="31"/>
      <c r="I2146" s="30"/>
      <c r="K2146" s="239" t="s">
        <v>15</v>
      </c>
      <c r="L2146" s="240"/>
      <c r="N2146" s="30"/>
      <c r="P2146" s="239" t="s">
        <v>17</v>
      </c>
      <c r="Q2146" s="240"/>
      <c r="S2146" s="30"/>
      <c r="V2146" s="31"/>
      <c r="X2146" s="30"/>
      <c r="AA2146" s="31"/>
      <c r="AE2146" s="216"/>
      <c r="AF2146" s="9"/>
      <c r="AG2146" s="29"/>
      <c r="AH2146" s="29"/>
      <c r="AI2146" s="29"/>
      <c r="AJ2146" s="29"/>
    </row>
    <row r="2147" spans="2:36" ht="18.649999999999999" customHeight="1" thickBot="1">
      <c r="D2147" s="235" t="s">
        <v>12</v>
      </c>
      <c r="E2147" s="236"/>
      <c r="F2147" s="237" t="s">
        <v>13</v>
      </c>
      <c r="G2147" s="238"/>
      <c r="I2147" s="235" t="s">
        <v>14</v>
      </c>
      <c r="J2147" s="236"/>
      <c r="K2147" s="241"/>
      <c r="L2147" s="242"/>
      <c r="N2147" s="235" t="s">
        <v>16</v>
      </c>
      <c r="O2147" s="236"/>
      <c r="P2147" s="241"/>
      <c r="Q2147" s="242"/>
      <c r="S2147" s="235" t="s">
        <v>12</v>
      </c>
      <c r="T2147" s="236"/>
      <c r="U2147" s="237" t="s">
        <v>13</v>
      </c>
      <c r="V2147" s="238"/>
      <c r="X2147" s="235" t="s">
        <v>16</v>
      </c>
      <c r="Y2147" s="236"/>
      <c r="Z2147" s="237" t="s">
        <v>17</v>
      </c>
      <c r="AA2147" s="238"/>
      <c r="AB2147" s="4"/>
      <c r="AC2147" s="37" t="s">
        <v>71</v>
      </c>
      <c r="AE2147" s="217" t="s">
        <v>72</v>
      </c>
      <c r="AF2147" s="9"/>
      <c r="AG2147" s="29"/>
      <c r="AH2147" s="29"/>
      <c r="AI2147" s="29"/>
      <c r="AJ2147" s="29"/>
    </row>
    <row r="2148" spans="2:36" ht="18.649999999999999" customHeight="1" thickTop="1" thickBot="1">
      <c r="D2148" s="24">
        <v>0</v>
      </c>
      <c r="E2148" s="28">
        <v>0</v>
      </c>
      <c r="F2148" s="26">
        <v>1</v>
      </c>
      <c r="G2148" s="27">
        <v>0</v>
      </c>
      <c r="I2148" s="24">
        <v>0</v>
      </c>
      <c r="J2148" s="28">
        <f t="shared" ref="J2148" si="7324">IF(0=(1-$J$8*$K$8*$B2145^2),0,-1*(1-$J$8*$K$8*$B2145^2)/($B2145*$K$8))</f>
        <v>-0.18990030234130564</v>
      </c>
      <c r="K2148" s="26">
        <v>1</v>
      </c>
      <c r="L2148" s="27">
        <v>0</v>
      </c>
      <c r="N2148" s="24">
        <f t="shared" ref="N2148" si="7325">D2148*I2145+F2148*I2148-E2148*J2145-G2148*J2148</f>
        <v>0</v>
      </c>
      <c r="O2148" s="28">
        <f t="shared" ref="O2148" si="7326">(D2148*J2145+E2148*I2145+F2148*J2148+G2148*I2148)</f>
        <v>-0.18990030234130564</v>
      </c>
      <c r="P2148" s="26">
        <f t="shared" ref="P2148" si="7327">D2148*K2145+F2148*K2148-E2148*L2145-G2148*L2148</f>
        <v>1</v>
      </c>
      <c r="Q2148" s="27">
        <f t="shared" ref="Q2148" si="7328">(D2148*L2145+E2148*K2145+F2148*L2148+G2148*K2148)</f>
        <v>0</v>
      </c>
      <c r="S2148" s="24">
        <v>0</v>
      </c>
      <c r="T2148" s="28">
        <v>0</v>
      </c>
      <c r="U2148" s="26">
        <v>1</v>
      </c>
      <c r="V2148" s="27">
        <v>0</v>
      </c>
      <c r="X2148" s="24">
        <f t="shared" ref="X2148" si="7329">N2148*S2145+P2148*S2148-O2148*T2145-Q2148*T2148</f>
        <v>0</v>
      </c>
      <c r="Y2148" s="28">
        <f t="shared" ref="Y2148" si="7330">(N2148*T2145+O2148*S2145+P2148*T2148+Q2148*S2148)</f>
        <v>-0.18990030234130564</v>
      </c>
      <c r="Z2148" s="26">
        <f t="shared" ref="Z2148" si="7331">N2148*U2145+P2148*U2148-O2148*V2145-Q2148*V2148</f>
        <v>-0.24038071162930907</v>
      </c>
      <c r="AA2148" s="27">
        <f t="shared" ref="AA2148" si="7332">(N2148*V2145+O2148*U2145+P2148*V2148+Q2148*U2148)</f>
        <v>0</v>
      </c>
      <c r="AB2148" s="8"/>
      <c r="AC2148" s="39">
        <f t="shared" ref="AC2148" si="7333">(180/PI())*ATAN(-1*(($X$8*Y2145+AA2145+$X$8*Y2148+AA2148)/($X$8*X2145+Z2145+$X$8*X2148+Z2148)))</f>
        <v>-84.66838240950554</v>
      </c>
      <c r="AE2148" s="218">
        <f t="shared" ref="AE2148" si="7334">20*LOG(((($X$8*X2145+Z2145-$X$8*Y2148-Z2148)^2+($X$8*Y2145+AA2145-$X$8*Y2148-AA2148)^2)/(($X$8*X2145+Z2145+$X$8*X2148+Z2148)^2+($X$8*Y2145+AA2145+$X$8*Y2148+AA2148)^2))^0.5)</f>
        <v>-0.69599453660364907</v>
      </c>
      <c r="AF2148" s="9"/>
      <c r="AG2148" s="29"/>
      <c r="AH2148" s="29"/>
      <c r="AI2148" s="29"/>
      <c r="AJ2148" s="29"/>
    </row>
    <row r="2149" spans="2:36" ht="18.649999999999999" customHeight="1">
      <c r="AE2149" s="33"/>
    </row>
    <row r="2150" spans="2:36" ht="18.649999999999999" customHeight="1" thickBot="1">
      <c r="E2150" s="21" t="s">
        <v>0</v>
      </c>
      <c r="J2150" s="21" t="s">
        <v>1</v>
      </c>
      <c r="O2150" s="21" t="s">
        <v>2</v>
      </c>
      <c r="T2150" s="21" t="s">
        <v>3</v>
      </c>
      <c r="Y2150" s="21" t="s">
        <v>4</v>
      </c>
    </row>
    <row r="2151" spans="2:36" ht="18.649999999999999" customHeight="1" thickBot="1">
      <c r="B2151" s="20"/>
      <c r="D2151" s="235" t="s">
        <v>6</v>
      </c>
      <c r="E2151" s="236"/>
      <c r="F2151" s="237" t="s">
        <v>7</v>
      </c>
      <c r="G2151" s="238"/>
      <c r="I2151" s="235" t="s">
        <v>8</v>
      </c>
      <c r="J2151" s="236"/>
      <c r="K2151" s="237" t="s">
        <v>9</v>
      </c>
      <c r="L2151" s="238"/>
      <c r="N2151" s="235" t="s">
        <v>10</v>
      </c>
      <c r="O2151" s="236"/>
      <c r="P2151" s="237" t="s">
        <v>11</v>
      </c>
      <c r="Q2151" s="238"/>
      <c r="S2151" s="235" t="s">
        <v>6</v>
      </c>
      <c r="T2151" s="236"/>
      <c r="U2151" s="237" t="s">
        <v>7</v>
      </c>
      <c r="V2151" s="238"/>
      <c r="X2151" s="235" t="s">
        <v>10</v>
      </c>
      <c r="Y2151" s="236"/>
      <c r="Z2151" s="237" t="s">
        <v>11</v>
      </c>
      <c r="AA2151" s="238"/>
      <c r="AB2151" s="4"/>
      <c r="AC2151" s="212" t="s">
        <v>70</v>
      </c>
      <c r="AE2151" s="213" t="s">
        <v>37</v>
      </c>
      <c r="AF2151" s="9"/>
      <c r="AG2151" s="29"/>
      <c r="AH2151" s="29"/>
      <c r="AI2151" s="29"/>
      <c r="AJ2151" s="29"/>
    </row>
    <row r="2152" spans="2:36" ht="18.649999999999999" customHeight="1" thickTop="1" thickBot="1">
      <c r="B2152" s="40">
        <f t="shared" ref="B2152" si="7335">B2145+$E$5</f>
        <v>1.0519999999999834</v>
      </c>
      <c r="D2152" s="24">
        <v>1</v>
      </c>
      <c r="E2152" s="25">
        <v>0</v>
      </c>
      <c r="F2152" s="26">
        <v>0</v>
      </c>
      <c r="G2152" s="27">
        <f t="shared" ref="G2152" si="7336">-1/($E$8*$B2152)</f>
        <v>-6.5286424602014979</v>
      </c>
      <c r="I2152" s="24">
        <v>1</v>
      </c>
      <c r="J2152" s="28">
        <v>0</v>
      </c>
      <c r="K2152" s="26">
        <v>0</v>
      </c>
      <c r="L2152" s="27">
        <v>0</v>
      </c>
      <c r="N2152" s="24">
        <f t="shared" ref="N2152" si="7337">D2152*I2152+F2152*I2155-E2152*J2152-G2152*J2155</f>
        <v>-0.23355598901395691</v>
      </c>
      <c r="O2152" s="28">
        <f t="shared" ref="O2152" si="7338">(D2152*J2152+E2152*I2152+F2152*J2155+G2152*I2155)</f>
        <v>0</v>
      </c>
      <c r="P2152" s="26">
        <f t="shared" ref="P2152" si="7339">D2152*K2152+F2152*K2155-E2152*L2152-G2152*L2155</f>
        <v>0</v>
      </c>
      <c r="Q2152" s="27">
        <f t="shared" ref="Q2152" si="7340">(D2152*L2152+E2152*K2152+F2152*L2155+G2152*K2155)</f>
        <v>-6.5286424602014979</v>
      </c>
      <c r="S2152" s="24">
        <v>1</v>
      </c>
      <c r="T2152" s="25">
        <v>0</v>
      </c>
      <c r="U2152" s="26">
        <v>0</v>
      </c>
      <c r="V2152" s="27">
        <f t="shared" ref="V2152" si="7341">-1/($T$8*$B2152)</f>
        <v>-6.5286424602014979</v>
      </c>
      <c r="X2152" s="24">
        <f t="shared" ref="X2152" si="7342">N2152*S2152+P2152*S2155-O2152*T2152-Q2152*T2155</f>
        <v>-0.23355598901395691</v>
      </c>
      <c r="Y2152" s="28">
        <f t="shared" ref="Y2152" si="7343">(N2152*T2152+O2152*S2152+P2152*T2155+Q2152*S2155)</f>
        <v>0</v>
      </c>
      <c r="Z2152" s="26">
        <f t="shared" ref="Z2152" si="7344">N2152*U2152+P2152*U2155-O2152*V2152-Q2152*V2155</f>
        <v>0</v>
      </c>
      <c r="AA2152" s="27">
        <f t="shared" ref="AA2152" si="7345">(N2152*V2152+O2152*U2152+P2152*V2155+Q2152*U2155)</f>
        <v>-5.0038389134906245</v>
      </c>
      <c r="AB2152" s="8"/>
      <c r="AC2152" s="214">
        <f t="shared" ref="AC2152" si="7346">20*LOG((2*$X$8)/(($X$8*X2152+Z2152+$Z$8*X2155+Z2155)^2+($X$8*Y2152+AA2152+$X$8*Y2155+AA2155)^2)^0.5)</f>
        <v>-8.3224060478208433</v>
      </c>
      <c r="AE2152" s="215">
        <f t="shared" ref="AE2152" si="7347">((X2152^2+Y2152^2)/(X2155^2+Y2155^2))^0.5</f>
        <v>1.236104044154271</v>
      </c>
      <c r="AF2152" s="9"/>
      <c r="AG2152" s="29"/>
      <c r="AH2152" s="29"/>
      <c r="AI2152" s="29"/>
      <c r="AJ2152" s="29"/>
    </row>
    <row r="2153" spans="2:36" ht="18.649999999999999" customHeight="1" thickBot="1">
      <c r="D2153" s="30"/>
      <c r="G2153" s="31"/>
      <c r="I2153" s="30"/>
      <c r="K2153" s="239" t="s">
        <v>15</v>
      </c>
      <c r="L2153" s="240"/>
      <c r="N2153" s="30"/>
      <c r="P2153" s="239" t="s">
        <v>17</v>
      </c>
      <c r="Q2153" s="240"/>
      <c r="S2153" s="30"/>
      <c r="V2153" s="31"/>
      <c r="X2153" s="30"/>
      <c r="AA2153" s="31"/>
      <c r="AE2153" s="216"/>
      <c r="AF2153" s="9"/>
      <c r="AG2153" s="29"/>
      <c r="AH2153" s="29"/>
      <c r="AI2153" s="29"/>
      <c r="AJ2153" s="29"/>
    </row>
    <row r="2154" spans="2:36" ht="18.649999999999999" customHeight="1" thickBot="1">
      <c r="D2154" s="235" t="s">
        <v>12</v>
      </c>
      <c r="E2154" s="236"/>
      <c r="F2154" s="237" t="s">
        <v>13</v>
      </c>
      <c r="G2154" s="238"/>
      <c r="I2154" s="235" t="s">
        <v>14</v>
      </c>
      <c r="J2154" s="236"/>
      <c r="K2154" s="241"/>
      <c r="L2154" s="242"/>
      <c r="N2154" s="235" t="s">
        <v>16</v>
      </c>
      <c r="O2154" s="236"/>
      <c r="P2154" s="241"/>
      <c r="Q2154" s="242"/>
      <c r="S2154" s="235" t="s">
        <v>12</v>
      </c>
      <c r="T2154" s="236"/>
      <c r="U2154" s="237" t="s">
        <v>13</v>
      </c>
      <c r="V2154" s="238"/>
      <c r="X2154" s="235" t="s">
        <v>16</v>
      </c>
      <c r="Y2154" s="236"/>
      <c r="Z2154" s="237" t="s">
        <v>17</v>
      </c>
      <c r="AA2154" s="238"/>
      <c r="AB2154" s="4"/>
      <c r="AC2154" s="37" t="s">
        <v>71</v>
      </c>
      <c r="AE2154" s="217" t="s">
        <v>72</v>
      </c>
      <c r="AF2154" s="9"/>
      <c r="AG2154" s="29"/>
      <c r="AH2154" s="29"/>
      <c r="AI2154" s="29"/>
      <c r="AJ2154" s="29"/>
    </row>
    <row r="2155" spans="2:36" ht="18.649999999999999" customHeight="1" thickTop="1" thickBot="1">
      <c r="D2155" s="24">
        <v>0</v>
      </c>
      <c r="E2155" s="28">
        <v>0</v>
      </c>
      <c r="F2155" s="26">
        <v>1</v>
      </c>
      <c r="G2155" s="27">
        <v>0</v>
      </c>
      <c r="I2155" s="24">
        <v>0</v>
      </c>
      <c r="J2155" s="28">
        <f t="shared" ref="J2155" si="7348">IF(0=(1-$J$8*$K$8*$B2152^2),0,-1*(1-$J$8*$K$8*$B2152^2)/($B2152*$K$8))</f>
        <v>-0.18894525110445162</v>
      </c>
      <c r="K2155" s="26">
        <v>1</v>
      </c>
      <c r="L2155" s="27">
        <v>0</v>
      </c>
      <c r="N2155" s="24">
        <f t="shared" ref="N2155" si="7349">D2155*I2152+F2155*I2155-E2155*J2152-G2155*J2155</f>
        <v>0</v>
      </c>
      <c r="O2155" s="28">
        <f t="shared" ref="O2155" si="7350">(D2155*J2152+E2155*I2152+F2155*J2155+G2155*I2155)</f>
        <v>-0.18894525110445162</v>
      </c>
      <c r="P2155" s="26">
        <f t="shared" ref="P2155" si="7351">D2155*K2152+F2155*K2155-E2155*L2152-G2155*L2155</f>
        <v>1</v>
      </c>
      <c r="Q2155" s="27">
        <f t="shared" ref="Q2155" si="7352">(D2155*L2152+E2155*K2152+F2155*L2155+G2155*K2155)</f>
        <v>0</v>
      </c>
      <c r="S2155" s="24">
        <v>0</v>
      </c>
      <c r="T2155" s="28">
        <v>0</v>
      </c>
      <c r="U2155" s="26">
        <v>1</v>
      </c>
      <c r="V2155" s="27">
        <v>0</v>
      </c>
      <c r="X2155" s="24">
        <f t="shared" ref="X2155" si="7353">N2155*S2152+P2155*S2155-O2155*T2152-Q2155*T2155</f>
        <v>0</v>
      </c>
      <c r="Y2155" s="28">
        <f t="shared" ref="Y2155" si="7354">(N2155*T2152+O2155*S2152+P2155*T2155+Q2155*S2155)</f>
        <v>-0.18894525110445162</v>
      </c>
      <c r="Z2155" s="26">
        <f t="shared" ref="Z2155" si="7355">N2155*U2152+P2155*U2155-O2155*V2152-Q2155*V2155</f>
        <v>-0.23355598901395691</v>
      </c>
      <c r="AA2155" s="27">
        <f t="shared" ref="AA2155" si="7356">(N2155*V2152+O2155*U2152+P2155*V2155+Q2155*U2155)</f>
        <v>0</v>
      </c>
      <c r="AB2155" s="8"/>
      <c r="AC2155" s="39">
        <f t="shared" ref="AC2155" si="7357">(180/PI())*ATAN(-1*(($X$8*Y2152+AA2152+$X$8*Y2155+AA2155)/($X$8*X2152+Z2152+$X$8*X2155+Z2155)))</f>
        <v>-84.859846912564365</v>
      </c>
      <c r="AE2155" s="218">
        <f t="shared" ref="AE2155" si="7358">20*LOG(((($X$8*X2152+Z2152-$X$8*Y2155-Z2155)^2+($X$8*Y2152+AA2152-$X$8*Y2155-AA2155)^2)/(($X$8*X2152+Z2152+$X$8*X2155+Z2155)^2+($X$8*Y2152+AA2152+$X$8*Y2155+AA2155)^2))^0.5)</f>
        <v>-0.68458930916261518</v>
      </c>
      <c r="AF2155" s="9"/>
      <c r="AG2155" s="29"/>
      <c r="AH2155" s="29"/>
      <c r="AI2155" s="29"/>
      <c r="AJ2155" s="29"/>
    </row>
    <row r="2156" spans="2:36" ht="18.649999999999999" customHeight="1">
      <c r="AE2156" s="33"/>
    </row>
    <row r="2157" spans="2:36" ht="18.649999999999999" customHeight="1" thickBot="1">
      <c r="E2157" s="21" t="s">
        <v>0</v>
      </c>
      <c r="J2157" s="21" t="s">
        <v>1</v>
      </c>
      <c r="O2157" s="21" t="s">
        <v>2</v>
      </c>
      <c r="T2157" s="21" t="s">
        <v>3</v>
      </c>
      <c r="Y2157" s="21" t="s">
        <v>4</v>
      </c>
    </row>
    <row r="2158" spans="2:36" ht="18.649999999999999" customHeight="1" thickBot="1">
      <c r="B2158" s="20"/>
      <c r="D2158" s="235" t="s">
        <v>6</v>
      </c>
      <c r="E2158" s="236"/>
      <c r="F2158" s="237" t="s">
        <v>7</v>
      </c>
      <c r="G2158" s="238"/>
      <c r="I2158" s="235" t="s">
        <v>8</v>
      </c>
      <c r="J2158" s="236"/>
      <c r="K2158" s="237" t="s">
        <v>9</v>
      </c>
      <c r="L2158" s="238"/>
      <c r="N2158" s="235" t="s">
        <v>10</v>
      </c>
      <c r="O2158" s="236"/>
      <c r="P2158" s="237" t="s">
        <v>11</v>
      </c>
      <c r="Q2158" s="238"/>
      <c r="S2158" s="235" t="s">
        <v>6</v>
      </c>
      <c r="T2158" s="236"/>
      <c r="U2158" s="237" t="s">
        <v>7</v>
      </c>
      <c r="V2158" s="238"/>
      <c r="X2158" s="235" t="s">
        <v>10</v>
      </c>
      <c r="Y2158" s="236"/>
      <c r="Z2158" s="237" t="s">
        <v>11</v>
      </c>
      <c r="AA2158" s="238"/>
      <c r="AB2158" s="4"/>
      <c r="AC2158" s="212" t="s">
        <v>70</v>
      </c>
      <c r="AE2158" s="213" t="s">
        <v>37</v>
      </c>
      <c r="AF2158" s="9"/>
      <c r="AG2158" s="29"/>
      <c r="AH2158" s="29"/>
      <c r="AI2158" s="29"/>
      <c r="AJ2158" s="29"/>
    </row>
    <row r="2159" spans="2:36" ht="18.649999999999999" customHeight="1" thickTop="1" thickBot="1">
      <c r="B2159" s="40">
        <f t="shared" ref="B2159" si="7359">B2152+$E$5</f>
        <v>1.0524999999999833</v>
      </c>
      <c r="D2159" s="24">
        <v>1</v>
      </c>
      <c r="E2159" s="25">
        <v>0</v>
      </c>
      <c r="F2159" s="26">
        <v>0</v>
      </c>
      <c r="G2159" s="27">
        <f t="shared" ref="G2159" si="7360">-1/($E$8*$B2159)</f>
        <v>-6.5255409673462959</v>
      </c>
      <c r="I2159" s="24">
        <v>1</v>
      </c>
      <c r="J2159" s="28">
        <v>0</v>
      </c>
      <c r="K2159" s="26">
        <v>0</v>
      </c>
      <c r="L2159" s="27">
        <v>0</v>
      </c>
      <c r="N2159" s="24">
        <f t="shared" ref="N2159" si="7361">D2159*I2159+F2159*I2162-E2159*J2159-G2159*J2162</f>
        <v>-0.22674099053363372</v>
      </c>
      <c r="O2159" s="28">
        <f t="shared" ref="O2159" si="7362">(D2159*J2159+E2159*I2159+F2159*J2162+G2159*I2162)</f>
        <v>0</v>
      </c>
      <c r="P2159" s="26">
        <f t="shared" ref="P2159" si="7363">D2159*K2159+F2159*K2162-E2159*L2159-G2159*L2162</f>
        <v>0</v>
      </c>
      <c r="Q2159" s="27">
        <f t="shared" ref="Q2159" si="7364">(D2159*L2159+E2159*K2159+F2159*L2162+G2159*K2162)</f>
        <v>-6.5255409673462959</v>
      </c>
      <c r="S2159" s="24">
        <v>1</v>
      </c>
      <c r="T2159" s="25">
        <v>0</v>
      </c>
      <c r="U2159" s="26">
        <v>0</v>
      </c>
      <c r="V2159" s="27">
        <f t="shared" ref="V2159" si="7365">-1/($T$8*$B2159)</f>
        <v>-6.5255409673462959</v>
      </c>
      <c r="X2159" s="24">
        <f t="shared" ref="X2159" si="7366">N2159*S2159+P2159*S2162-O2159*T2159-Q2159*T2162</f>
        <v>-0.22674099053363372</v>
      </c>
      <c r="Y2159" s="28">
        <f t="shared" ref="Y2159" si="7367">(N2159*T2159+O2159*S2159+P2159*T2162+Q2159*S2162)</f>
        <v>0</v>
      </c>
      <c r="Z2159" s="26">
        <f t="shared" ref="Z2159" si="7368">N2159*U2159+P2159*U2162-O2159*V2159-Q2159*V2162</f>
        <v>0</v>
      </c>
      <c r="AA2159" s="27">
        <f t="shared" ref="AA2159" si="7369">(N2159*V2159+O2159*U2159+P2159*V2162+Q2159*U2162)</f>
        <v>-5.0459333446423908</v>
      </c>
      <c r="AB2159" s="8"/>
      <c r="AC2159" s="214">
        <f t="shared" ref="AC2159" si="7370">20*LOG((2*$X$8)/(($X$8*X2159+Z2159+$Z$8*X2162+Z2162)^2+($X$8*Y2159+AA2159+$X$8*Y2162+AA2162)^2)^0.5)</f>
        <v>-8.3884290316225645</v>
      </c>
      <c r="AE2159" s="215">
        <f t="shared" ref="AE2159" si="7371">((X2159^2+Y2159^2)/(X2162^2+Y2162^2))^0.5</f>
        <v>1.2061287868601134</v>
      </c>
      <c r="AF2159" s="9"/>
      <c r="AG2159" s="29"/>
      <c r="AH2159" s="29"/>
      <c r="AI2159" s="29"/>
      <c r="AJ2159" s="29"/>
    </row>
    <row r="2160" spans="2:36" ht="18.649999999999999" customHeight="1" thickBot="1">
      <c r="D2160" s="30"/>
      <c r="G2160" s="31"/>
      <c r="I2160" s="30"/>
      <c r="K2160" s="239" t="s">
        <v>15</v>
      </c>
      <c r="L2160" s="240"/>
      <c r="N2160" s="30"/>
      <c r="P2160" s="239" t="s">
        <v>17</v>
      </c>
      <c r="Q2160" s="240"/>
      <c r="S2160" s="30"/>
      <c r="V2160" s="31"/>
      <c r="X2160" s="30"/>
      <c r="AA2160" s="31"/>
      <c r="AE2160" s="216"/>
      <c r="AF2160" s="9"/>
      <c r="AG2160" s="29"/>
      <c r="AH2160" s="29"/>
      <c r="AI2160" s="29"/>
      <c r="AJ2160" s="29"/>
    </row>
    <row r="2161" spans="2:36" ht="18.649999999999999" customHeight="1" thickBot="1">
      <c r="D2161" s="235" t="s">
        <v>12</v>
      </c>
      <c r="E2161" s="236"/>
      <c r="F2161" s="237" t="s">
        <v>13</v>
      </c>
      <c r="G2161" s="238"/>
      <c r="I2161" s="235" t="s">
        <v>14</v>
      </c>
      <c r="J2161" s="236"/>
      <c r="K2161" s="241"/>
      <c r="L2161" s="242"/>
      <c r="N2161" s="235" t="s">
        <v>16</v>
      </c>
      <c r="O2161" s="236"/>
      <c r="P2161" s="241"/>
      <c r="Q2161" s="242"/>
      <c r="S2161" s="235" t="s">
        <v>12</v>
      </c>
      <c r="T2161" s="236"/>
      <c r="U2161" s="237" t="s">
        <v>13</v>
      </c>
      <c r="V2161" s="238"/>
      <c r="X2161" s="235" t="s">
        <v>16</v>
      </c>
      <c r="Y2161" s="236"/>
      <c r="Z2161" s="237" t="s">
        <v>17</v>
      </c>
      <c r="AA2161" s="238"/>
      <c r="AB2161" s="4"/>
      <c r="AC2161" s="37" t="s">
        <v>71</v>
      </c>
      <c r="AE2161" s="217" t="s">
        <v>72</v>
      </c>
      <c r="AF2161" s="9"/>
      <c r="AG2161" s="29"/>
      <c r="AH2161" s="29"/>
      <c r="AI2161" s="29"/>
      <c r="AJ2161" s="29"/>
    </row>
    <row r="2162" spans="2:36" ht="18.649999999999999" customHeight="1" thickTop="1" thickBot="1">
      <c r="D2162" s="24">
        <v>0</v>
      </c>
      <c r="E2162" s="28">
        <v>0</v>
      </c>
      <c r="F2162" s="26">
        <v>1</v>
      </c>
      <c r="G2162" s="27">
        <v>0</v>
      </c>
      <c r="I2162" s="24">
        <v>0</v>
      </c>
      <c r="J2162" s="28">
        <f t="shared" ref="J2162" si="7372">IF(0=(1-$J$8*$K$8*$B2159^2),0,-1*(1-$J$8*$K$8*$B2159^2)/($B2159*$K$8))</f>
        <v>-0.18799069635333321</v>
      </c>
      <c r="K2162" s="26">
        <v>1</v>
      </c>
      <c r="L2162" s="27">
        <v>0</v>
      </c>
      <c r="N2162" s="24">
        <f t="shared" ref="N2162" si="7373">D2162*I2159+F2162*I2162-E2162*J2159-G2162*J2162</f>
        <v>0</v>
      </c>
      <c r="O2162" s="28">
        <f t="shared" ref="O2162" si="7374">(D2162*J2159+E2162*I2159+F2162*J2162+G2162*I2162)</f>
        <v>-0.18799069635333321</v>
      </c>
      <c r="P2162" s="26">
        <f t="shared" ref="P2162" si="7375">D2162*K2159+F2162*K2162-E2162*L2159-G2162*L2162</f>
        <v>1</v>
      </c>
      <c r="Q2162" s="27">
        <f t="shared" ref="Q2162" si="7376">(D2162*L2159+E2162*K2159+F2162*L2162+G2162*K2162)</f>
        <v>0</v>
      </c>
      <c r="S2162" s="24">
        <v>0</v>
      </c>
      <c r="T2162" s="28">
        <v>0</v>
      </c>
      <c r="U2162" s="26">
        <v>1</v>
      </c>
      <c r="V2162" s="27">
        <v>0</v>
      </c>
      <c r="X2162" s="24">
        <f t="shared" ref="X2162" si="7377">N2162*S2159+P2162*S2162-O2162*T2159-Q2162*T2162</f>
        <v>0</v>
      </c>
      <c r="Y2162" s="28">
        <f t="shared" ref="Y2162" si="7378">(N2162*T2159+O2162*S2159+P2162*T2162+Q2162*S2162)</f>
        <v>-0.18799069635333321</v>
      </c>
      <c r="Z2162" s="26">
        <f t="shared" ref="Z2162" si="7379">N2162*U2159+P2162*U2162-O2162*V2159-Q2162*V2162</f>
        <v>-0.22674099053363372</v>
      </c>
      <c r="AA2162" s="27">
        <f t="shared" ref="AA2162" si="7380">(N2162*V2159+O2162*U2159+P2162*V2162+Q2162*U2162)</f>
        <v>0</v>
      </c>
      <c r="AB2162" s="8"/>
      <c r="AC2162" s="39">
        <f t="shared" ref="AC2162" si="7381">(180/PI())*ATAN(-1*(($X$8*Y2159+AA2159+$X$8*Y2162+AA2162)/($X$8*X2159+Z2159+$X$8*X2162+Z2162)))</f>
        <v>-85.048098190603852</v>
      </c>
      <c r="AE2162" s="218">
        <f t="shared" ref="AE2162" si="7382">20*LOG(((($X$8*X2159+Z2159-$X$8*Y2162-Z2162)^2+($X$8*Y2159+AA2159-$X$8*Y2162-AA2162)^2)/(($X$8*X2159+Z2159+$X$8*X2162+Z2162)^2+($X$8*Y2159+AA2159+$X$8*Y2162+AA2162)^2))^0.5)</f>
        <v>-0.67348256659240835</v>
      </c>
      <c r="AF2162" s="9"/>
      <c r="AG2162" s="29"/>
      <c r="AH2162" s="29"/>
      <c r="AI2162" s="29"/>
      <c r="AJ2162" s="29"/>
    </row>
    <row r="2163" spans="2:36" ht="18.649999999999999" customHeight="1">
      <c r="AE2163" s="33"/>
    </row>
    <row r="2164" spans="2:36" ht="18.649999999999999" customHeight="1" thickBot="1">
      <c r="E2164" s="21" t="s">
        <v>0</v>
      </c>
      <c r="J2164" s="21" t="s">
        <v>1</v>
      </c>
      <c r="O2164" s="21" t="s">
        <v>2</v>
      </c>
      <c r="T2164" s="21" t="s">
        <v>3</v>
      </c>
      <c r="Y2164" s="21" t="s">
        <v>4</v>
      </c>
    </row>
    <row r="2165" spans="2:36" ht="18.649999999999999" customHeight="1" thickBot="1">
      <c r="B2165" s="20"/>
      <c r="D2165" s="235" t="s">
        <v>6</v>
      </c>
      <c r="E2165" s="236"/>
      <c r="F2165" s="237" t="s">
        <v>7</v>
      </c>
      <c r="G2165" s="238"/>
      <c r="I2165" s="235" t="s">
        <v>8</v>
      </c>
      <c r="J2165" s="236"/>
      <c r="K2165" s="237" t="s">
        <v>9</v>
      </c>
      <c r="L2165" s="238"/>
      <c r="N2165" s="235" t="s">
        <v>10</v>
      </c>
      <c r="O2165" s="236"/>
      <c r="P2165" s="237" t="s">
        <v>11</v>
      </c>
      <c r="Q2165" s="238"/>
      <c r="S2165" s="235" t="s">
        <v>6</v>
      </c>
      <c r="T2165" s="236"/>
      <c r="U2165" s="237" t="s">
        <v>7</v>
      </c>
      <c r="V2165" s="238"/>
      <c r="X2165" s="235" t="s">
        <v>10</v>
      </c>
      <c r="Y2165" s="236"/>
      <c r="Z2165" s="237" t="s">
        <v>11</v>
      </c>
      <c r="AA2165" s="238"/>
      <c r="AB2165" s="4"/>
      <c r="AC2165" s="212" t="s">
        <v>70</v>
      </c>
      <c r="AE2165" s="213" t="s">
        <v>37</v>
      </c>
      <c r="AF2165" s="9"/>
      <c r="AG2165" s="29"/>
      <c r="AH2165" s="29"/>
      <c r="AI2165" s="29"/>
      <c r="AJ2165" s="29"/>
    </row>
    <row r="2166" spans="2:36" ht="18.649999999999999" customHeight="1" thickTop="1" thickBot="1">
      <c r="B2166" s="40">
        <f t="shared" ref="B2166" si="7383">B2159+$E$5</f>
        <v>1.0529999999999833</v>
      </c>
      <c r="D2166" s="24">
        <v>1</v>
      </c>
      <c r="E2166" s="25">
        <v>0</v>
      </c>
      <c r="F2166" s="26">
        <v>0</v>
      </c>
      <c r="G2166" s="27">
        <f t="shared" ref="G2166" si="7384">-1/($E$8*$B2166)</f>
        <v>-6.5224424198784208</v>
      </c>
      <c r="I2166" s="24">
        <v>1</v>
      </c>
      <c r="J2166" s="28">
        <v>0</v>
      </c>
      <c r="K2166" s="26">
        <v>0</v>
      </c>
      <c r="L2166" s="27">
        <v>0</v>
      </c>
      <c r="N2166" s="24">
        <f t="shared" ref="N2166" si="7385">D2166*I2166+F2166*I2169-E2166*J2166-G2166*J2169</f>
        <v>-0.21993569772333332</v>
      </c>
      <c r="O2166" s="28">
        <f t="shared" ref="O2166" si="7386">(D2166*J2166+E2166*I2166+F2166*J2169+G2166*I2169)</f>
        <v>0</v>
      </c>
      <c r="P2166" s="26">
        <f t="shared" ref="P2166" si="7387">D2166*K2166+F2166*K2169-E2166*L2166-G2166*L2169</f>
        <v>0</v>
      </c>
      <c r="Q2166" s="27">
        <f t="shared" ref="Q2166" si="7388">(D2166*L2166+E2166*K2166+F2166*L2169+G2166*K2169)</f>
        <v>-6.5224424198784208</v>
      </c>
      <c r="S2166" s="24">
        <v>1</v>
      </c>
      <c r="T2166" s="25">
        <v>0</v>
      </c>
      <c r="U2166" s="26">
        <v>0</v>
      </c>
      <c r="V2166" s="27">
        <f t="shared" ref="V2166" si="7389">-1/($T$8*$B2166)</f>
        <v>-6.5224424198784208</v>
      </c>
      <c r="X2166" s="24">
        <f t="shared" ref="X2166" si="7390">N2166*S2166+P2166*S2169-O2166*T2166-Q2166*T2169</f>
        <v>-0.21993569772333332</v>
      </c>
      <c r="Y2166" s="28">
        <f t="shared" ref="Y2166" si="7391">(N2166*T2166+O2166*S2166+P2166*T2169+Q2166*S2169)</f>
        <v>0</v>
      </c>
      <c r="Z2166" s="26">
        <f t="shared" ref="Z2166" si="7392">N2166*U2166+P2166*U2169-O2166*V2166-Q2166*V2169</f>
        <v>0</v>
      </c>
      <c r="AA2166" s="27">
        <f t="shared" ref="AA2166" si="7393">(N2166*V2166+O2166*U2166+P2166*V2169+Q2166*U2169)</f>
        <v>-5.0879244954021932</v>
      </c>
      <c r="AB2166" s="8"/>
      <c r="AC2166" s="214">
        <f t="shared" ref="AC2166" si="7394">20*LOG((2*$X$8)/(($X$8*X2166+Z2166+$Z$8*X2169+Z2169)^2+($X$8*Y2166+AA2166+$X$8*Y2169+AA2169)^2)^0.5)</f>
        <v>-8.4538801772661447</v>
      </c>
      <c r="AE2166" s="215">
        <f t="shared" ref="AE2166" si="7395">((X2166^2+Y2166^2)/(X2169^2+Y2169^2))^0.5</f>
        <v>1.1758963420394624</v>
      </c>
      <c r="AF2166" s="9"/>
      <c r="AG2166" s="29"/>
      <c r="AH2166" s="29"/>
      <c r="AI2166" s="29"/>
      <c r="AJ2166" s="29"/>
    </row>
    <row r="2167" spans="2:36" ht="18.649999999999999" customHeight="1" thickBot="1">
      <c r="D2167" s="30"/>
      <c r="G2167" s="31"/>
      <c r="I2167" s="30"/>
      <c r="K2167" s="239" t="s">
        <v>15</v>
      </c>
      <c r="L2167" s="240"/>
      <c r="N2167" s="30"/>
      <c r="P2167" s="239" t="s">
        <v>17</v>
      </c>
      <c r="Q2167" s="240"/>
      <c r="S2167" s="30"/>
      <c r="V2167" s="31"/>
      <c r="X2167" s="30"/>
      <c r="AA2167" s="31"/>
      <c r="AE2167" s="216"/>
      <c r="AF2167" s="9"/>
      <c r="AG2167" s="29"/>
      <c r="AH2167" s="29"/>
      <c r="AI2167" s="29"/>
      <c r="AJ2167" s="29"/>
    </row>
    <row r="2168" spans="2:36" ht="18.649999999999999" customHeight="1" thickBot="1">
      <c r="D2168" s="235" t="s">
        <v>12</v>
      </c>
      <c r="E2168" s="236"/>
      <c r="F2168" s="237" t="s">
        <v>13</v>
      </c>
      <c r="G2168" s="238"/>
      <c r="I2168" s="235" t="s">
        <v>14</v>
      </c>
      <c r="J2168" s="236"/>
      <c r="K2168" s="241"/>
      <c r="L2168" s="242"/>
      <c r="N2168" s="235" t="s">
        <v>16</v>
      </c>
      <c r="O2168" s="236"/>
      <c r="P2168" s="241"/>
      <c r="Q2168" s="242"/>
      <c r="S2168" s="235" t="s">
        <v>12</v>
      </c>
      <c r="T2168" s="236"/>
      <c r="U2168" s="237" t="s">
        <v>13</v>
      </c>
      <c r="V2168" s="238"/>
      <c r="X2168" s="235" t="s">
        <v>16</v>
      </c>
      <c r="Y2168" s="236"/>
      <c r="Z2168" s="237" t="s">
        <v>17</v>
      </c>
      <c r="AA2168" s="238"/>
      <c r="AB2168" s="4"/>
      <c r="AC2168" s="37" t="s">
        <v>71</v>
      </c>
      <c r="AE2168" s="217" t="s">
        <v>72</v>
      </c>
      <c r="AF2168" s="9"/>
      <c r="AG2168" s="29"/>
      <c r="AH2168" s="29"/>
      <c r="AI2168" s="29"/>
      <c r="AJ2168" s="29"/>
    </row>
    <row r="2169" spans="2:36" ht="18.649999999999999" customHeight="1" thickTop="1" thickBot="1">
      <c r="D2169" s="24">
        <v>0</v>
      </c>
      <c r="E2169" s="28">
        <v>0</v>
      </c>
      <c r="F2169" s="26">
        <v>1</v>
      </c>
      <c r="G2169" s="27">
        <v>0</v>
      </c>
      <c r="I2169" s="24">
        <v>0</v>
      </c>
      <c r="J2169" s="28">
        <f t="shared" ref="J2169" si="7396">IF(0=(1-$J$8*$K$8*$B2166^2),0,-1*(1-$J$8*$K$8*$B2166^2)/($B2166*$K$8))</f>
        <v>-0.18703663738070578</v>
      </c>
      <c r="K2169" s="26">
        <v>1</v>
      </c>
      <c r="L2169" s="27">
        <v>0</v>
      </c>
      <c r="N2169" s="24">
        <f t="shared" ref="N2169" si="7397">D2169*I2166+F2169*I2169-E2169*J2166-G2169*J2169</f>
        <v>0</v>
      </c>
      <c r="O2169" s="28">
        <f t="shared" ref="O2169" si="7398">(D2169*J2166+E2169*I2166+F2169*J2169+G2169*I2169)</f>
        <v>-0.18703663738070578</v>
      </c>
      <c r="P2169" s="26">
        <f t="shared" ref="P2169" si="7399">D2169*K2166+F2169*K2169-E2169*L2166-G2169*L2169</f>
        <v>1</v>
      </c>
      <c r="Q2169" s="27">
        <f t="shared" ref="Q2169" si="7400">(D2169*L2166+E2169*K2166+F2169*L2169+G2169*K2169)</f>
        <v>0</v>
      </c>
      <c r="S2169" s="24">
        <v>0</v>
      </c>
      <c r="T2169" s="28">
        <v>0</v>
      </c>
      <c r="U2169" s="26">
        <v>1</v>
      </c>
      <c r="V2169" s="27">
        <v>0</v>
      </c>
      <c r="X2169" s="24">
        <f t="shared" ref="X2169" si="7401">N2169*S2166+P2169*S2169-O2169*T2166-Q2169*T2169</f>
        <v>0</v>
      </c>
      <c r="Y2169" s="28">
        <f t="shared" ref="Y2169" si="7402">(N2169*T2166+O2169*S2166+P2169*T2169+Q2169*S2169)</f>
        <v>-0.18703663738070578</v>
      </c>
      <c r="Z2169" s="26">
        <f t="shared" ref="Z2169" si="7403">N2169*U2166+P2169*U2169-O2169*V2166-Q2169*V2169</f>
        <v>-0.21993569772333332</v>
      </c>
      <c r="AA2169" s="27">
        <f t="shared" ref="AA2169" si="7404">(N2169*V2166+O2169*U2166+P2169*V2169+Q2169*U2169)</f>
        <v>0</v>
      </c>
      <c r="AB2169" s="8"/>
      <c r="AC2169" s="39">
        <f t="shared" ref="AC2169" si="7405">(180/PI())*ATAN(-1*(($X$8*Y2166+AA2166+$X$8*Y2169+AA2169)/($X$8*X2166+Z2166+$X$8*X2169+Z2169)))</f>
        <v>-85.233216079638723</v>
      </c>
      <c r="AE2169" s="218">
        <f t="shared" ref="AE2169" si="7406">20*LOG(((($X$8*X2166+Z2166-$X$8*Y2169-Z2169)^2+($X$8*Y2166+AA2166-$X$8*Y2169-AA2169)^2)/(($X$8*X2166+Z2166+$X$8*X2169+Z2169)^2+($X$8*Y2166+AA2166+$X$8*Y2169+AA2169)^2))^0.5)</f>
        <v>-0.66266398792580672</v>
      </c>
      <c r="AF2169" s="9"/>
      <c r="AG2169" s="29"/>
      <c r="AH2169" s="29"/>
      <c r="AI2169" s="29"/>
      <c r="AJ2169" s="29"/>
    </row>
    <row r="2170" spans="2:36" ht="18.649999999999999" customHeight="1">
      <c r="AE2170" s="33"/>
    </row>
    <row r="2171" spans="2:36" ht="18.649999999999999" customHeight="1" thickBot="1">
      <c r="E2171" s="21" t="s">
        <v>0</v>
      </c>
      <c r="J2171" s="21" t="s">
        <v>1</v>
      </c>
      <c r="O2171" s="21" t="s">
        <v>2</v>
      </c>
      <c r="T2171" s="21" t="s">
        <v>3</v>
      </c>
      <c r="Y2171" s="21" t="s">
        <v>4</v>
      </c>
    </row>
    <row r="2172" spans="2:36" ht="18.649999999999999" customHeight="1" thickBot="1">
      <c r="B2172" s="20"/>
      <c r="D2172" s="235" t="s">
        <v>6</v>
      </c>
      <c r="E2172" s="236"/>
      <c r="F2172" s="237" t="s">
        <v>7</v>
      </c>
      <c r="G2172" s="238"/>
      <c r="I2172" s="235" t="s">
        <v>8</v>
      </c>
      <c r="J2172" s="236"/>
      <c r="K2172" s="237" t="s">
        <v>9</v>
      </c>
      <c r="L2172" s="238"/>
      <c r="N2172" s="235" t="s">
        <v>10</v>
      </c>
      <c r="O2172" s="236"/>
      <c r="P2172" s="237" t="s">
        <v>11</v>
      </c>
      <c r="Q2172" s="238"/>
      <c r="S2172" s="235" t="s">
        <v>6</v>
      </c>
      <c r="T2172" s="236"/>
      <c r="U2172" s="237" t="s">
        <v>7</v>
      </c>
      <c r="V2172" s="238"/>
      <c r="X2172" s="235" t="s">
        <v>10</v>
      </c>
      <c r="Y2172" s="236"/>
      <c r="Z2172" s="237" t="s">
        <v>11</v>
      </c>
      <c r="AA2172" s="238"/>
      <c r="AB2172" s="4"/>
      <c r="AC2172" s="212" t="s">
        <v>70</v>
      </c>
      <c r="AE2172" s="213" t="s">
        <v>37</v>
      </c>
      <c r="AF2172" s="9"/>
      <c r="AG2172" s="29"/>
      <c r="AH2172" s="29"/>
      <c r="AI2172" s="29"/>
      <c r="AJ2172" s="29"/>
    </row>
    <row r="2173" spans="2:36" ht="18.649999999999999" customHeight="1" thickTop="1" thickBot="1">
      <c r="B2173" s="40">
        <f t="shared" ref="B2173" si="7407">B2166+$E$5</f>
        <v>1.0534999999999832</v>
      </c>
      <c r="D2173" s="24">
        <v>1</v>
      </c>
      <c r="E2173" s="25">
        <v>0</v>
      </c>
      <c r="F2173" s="26">
        <v>0</v>
      </c>
      <c r="G2173" s="27">
        <f t="shared" ref="G2173" si="7408">-1/($E$8*$B2173)</f>
        <v>-6.5193468136041544</v>
      </c>
      <c r="I2173" s="24">
        <v>1</v>
      </c>
      <c r="J2173" s="28">
        <v>0</v>
      </c>
      <c r="K2173" s="26">
        <v>0</v>
      </c>
      <c r="L2173" s="27">
        <v>0</v>
      </c>
      <c r="N2173" s="24">
        <f t="shared" ref="N2173" si="7409">D2173*I2173+F2173*I2176-E2173*J2173-G2173*J2176</f>
        <v>-0.21314009216185825</v>
      </c>
      <c r="O2173" s="28">
        <f t="shared" ref="O2173" si="7410">(D2173*J2173+E2173*I2173+F2173*J2176+G2173*I2176)</f>
        <v>0</v>
      </c>
      <c r="P2173" s="26">
        <f t="shared" ref="P2173" si="7411">D2173*K2173+F2173*K2176-E2173*L2173-G2173*L2176</f>
        <v>0</v>
      </c>
      <c r="Q2173" s="27">
        <f t="shared" ref="Q2173" si="7412">(D2173*L2173+E2173*K2173+F2173*L2176+G2173*K2176)</f>
        <v>-6.5193468136041544</v>
      </c>
      <c r="S2173" s="24">
        <v>1</v>
      </c>
      <c r="T2173" s="25">
        <v>0</v>
      </c>
      <c r="U2173" s="26">
        <v>0</v>
      </c>
      <c r="V2173" s="27">
        <f t="shared" ref="V2173" si="7413">-1/($T$8*$B2173)</f>
        <v>-6.5193468136041544</v>
      </c>
      <c r="X2173" s="24">
        <f t="shared" ref="X2173" si="7414">N2173*S2173+P2173*S2176-O2173*T2173-Q2173*T2176</f>
        <v>-0.21314009216185825</v>
      </c>
      <c r="Y2173" s="28">
        <f t="shared" ref="Y2173" si="7415">(N2173*T2173+O2173*S2173+P2173*T2176+Q2173*S2176)</f>
        <v>0</v>
      </c>
      <c r="Z2173" s="26">
        <f t="shared" ref="Z2173" si="7416">N2173*U2173+P2173*U2176-O2173*V2173-Q2173*V2176</f>
        <v>0</v>
      </c>
      <c r="AA2173" s="27">
        <f t="shared" ref="AA2173" si="7417">(N2173*V2173+O2173*U2173+P2173*V2176+Q2173*U2176)</f>
        <v>-5.1298126329174476</v>
      </c>
      <c r="AB2173" s="8"/>
      <c r="AC2173" s="214">
        <f t="shared" ref="AC2173" si="7418">20*LOG((2*$X$8)/(($X$8*X2173+Z2173+$Z$8*X2176+Z2176)^2+($X$8*Y2173+AA2173+$X$8*Y2176+AA2176)^2)^0.5)</f>
        <v>-8.5187665500828285</v>
      </c>
      <c r="AE2173" s="215">
        <f t="shared" ref="AE2173" si="7419">((X2173^2+Y2173^2)/(X2176^2+Y2176^2))^0.5</f>
        <v>1.145402900839348</v>
      </c>
      <c r="AF2173" s="9"/>
      <c r="AG2173" s="29"/>
      <c r="AH2173" s="29"/>
      <c r="AI2173" s="29"/>
      <c r="AJ2173" s="29"/>
    </row>
    <row r="2174" spans="2:36" ht="18.649999999999999" customHeight="1" thickBot="1">
      <c r="D2174" s="30"/>
      <c r="G2174" s="31"/>
      <c r="I2174" s="30"/>
      <c r="K2174" s="239" t="s">
        <v>15</v>
      </c>
      <c r="L2174" s="240"/>
      <c r="N2174" s="30"/>
      <c r="P2174" s="239" t="s">
        <v>17</v>
      </c>
      <c r="Q2174" s="240"/>
      <c r="S2174" s="30"/>
      <c r="V2174" s="31"/>
      <c r="X2174" s="30"/>
      <c r="AA2174" s="31"/>
      <c r="AE2174" s="216"/>
      <c r="AF2174" s="9"/>
      <c r="AG2174" s="29"/>
      <c r="AH2174" s="29"/>
      <c r="AI2174" s="29"/>
      <c r="AJ2174" s="29"/>
    </row>
    <row r="2175" spans="2:36" ht="18.649999999999999" customHeight="1" thickBot="1">
      <c r="D2175" s="235" t="s">
        <v>12</v>
      </c>
      <c r="E2175" s="236"/>
      <c r="F2175" s="237" t="s">
        <v>13</v>
      </c>
      <c r="G2175" s="238"/>
      <c r="I2175" s="235" t="s">
        <v>14</v>
      </c>
      <c r="J2175" s="236"/>
      <c r="K2175" s="241"/>
      <c r="L2175" s="242"/>
      <c r="N2175" s="235" t="s">
        <v>16</v>
      </c>
      <c r="O2175" s="236"/>
      <c r="P2175" s="241"/>
      <c r="Q2175" s="242"/>
      <c r="S2175" s="235" t="s">
        <v>12</v>
      </c>
      <c r="T2175" s="236"/>
      <c r="U2175" s="237" t="s">
        <v>13</v>
      </c>
      <c r="V2175" s="238"/>
      <c r="X2175" s="235" t="s">
        <v>16</v>
      </c>
      <c r="Y2175" s="236"/>
      <c r="Z2175" s="237" t="s">
        <v>17</v>
      </c>
      <c r="AA2175" s="238"/>
      <c r="AB2175" s="4"/>
      <c r="AC2175" s="37" t="s">
        <v>71</v>
      </c>
      <c r="AE2175" s="217" t="s">
        <v>72</v>
      </c>
      <c r="AF2175" s="9"/>
      <c r="AG2175" s="29"/>
      <c r="AH2175" s="29"/>
      <c r="AI2175" s="29"/>
      <c r="AJ2175" s="29"/>
    </row>
    <row r="2176" spans="2:36" ht="18.649999999999999" customHeight="1" thickTop="1" thickBot="1">
      <c r="D2176" s="24">
        <v>0</v>
      </c>
      <c r="E2176" s="28">
        <v>0</v>
      </c>
      <c r="F2176" s="26">
        <v>1</v>
      </c>
      <c r="G2176" s="27">
        <v>0</v>
      </c>
      <c r="I2176" s="24">
        <v>0</v>
      </c>
      <c r="J2176" s="28">
        <f t="shared" ref="J2176" si="7420">IF(0=(1-$J$8*$K$8*$B2173^2),0,-1*(1-$J$8*$K$8*$B2173^2)/($B2173*$K$8))</f>
        <v>-0.18608307348066763</v>
      </c>
      <c r="K2176" s="26">
        <v>1</v>
      </c>
      <c r="L2176" s="27">
        <v>0</v>
      </c>
      <c r="N2176" s="24">
        <f t="shared" ref="N2176" si="7421">D2176*I2173+F2176*I2176-E2176*J2173-G2176*J2176</f>
        <v>0</v>
      </c>
      <c r="O2176" s="28">
        <f t="shared" ref="O2176" si="7422">(D2176*J2173+E2176*I2173+F2176*J2176+G2176*I2176)</f>
        <v>-0.18608307348066763</v>
      </c>
      <c r="P2176" s="26">
        <f t="shared" ref="P2176" si="7423">D2176*K2173+F2176*K2176-E2176*L2173-G2176*L2176</f>
        <v>1</v>
      </c>
      <c r="Q2176" s="27">
        <f t="shared" ref="Q2176" si="7424">(D2176*L2173+E2176*K2173+F2176*L2176+G2176*K2176)</f>
        <v>0</v>
      </c>
      <c r="S2176" s="24">
        <v>0</v>
      </c>
      <c r="T2176" s="28">
        <v>0</v>
      </c>
      <c r="U2176" s="26">
        <v>1</v>
      </c>
      <c r="V2176" s="27">
        <v>0</v>
      </c>
      <c r="X2176" s="24">
        <f t="shared" ref="X2176" si="7425">N2176*S2173+P2176*S2176-O2176*T2173-Q2176*T2176</f>
        <v>0</v>
      </c>
      <c r="Y2176" s="28">
        <f t="shared" ref="Y2176" si="7426">(N2176*T2173+O2176*S2173+P2176*T2176+Q2176*S2176)</f>
        <v>-0.18608307348066763</v>
      </c>
      <c r="Z2176" s="26">
        <f t="shared" ref="Z2176" si="7427">N2176*U2173+P2176*U2176-O2176*V2173-Q2176*V2176</f>
        <v>-0.21314009216185825</v>
      </c>
      <c r="AA2176" s="27">
        <f t="shared" ref="AA2176" si="7428">(N2176*V2173+O2176*U2173+P2176*V2176+Q2176*U2176)</f>
        <v>0</v>
      </c>
      <c r="AB2176" s="8"/>
      <c r="AC2176" s="39">
        <f t="shared" ref="AC2176" si="7429">(180/PI())*ATAN(-1*(($X$8*Y2173+AA2173+$X$8*Y2176+AA2176)/($X$8*X2173+Z2173+$X$8*X2176+Z2176)))</f>
        <v>-85.415277916407504</v>
      </c>
      <c r="AE2176" s="218">
        <f t="shared" ref="AE2176" si="7430">20*LOG(((($X$8*X2173+Z2173-$X$8*Y2176-Z2176)^2+($X$8*Y2173+AA2173-$X$8*Y2176-AA2176)^2)/(($X$8*X2173+Z2173+$X$8*X2176+Z2176)^2+($X$8*Y2173+AA2173+$X$8*Y2176+AA2176)^2))^0.5)</f>
        <v>-0.65212368969769796</v>
      </c>
      <c r="AF2176" s="9"/>
      <c r="AG2176" s="29"/>
      <c r="AH2176" s="29"/>
      <c r="AI2176" s="29"/>
      <c r="AJ2176" s="29"/>
    </row>
    <row r="2177" spans="2:36" ht="18.649999999999999" customHeight="1">
      <c r="AE2177" s="33"/>
    </row>
    <row r="2178" spans="2:36" ht="18.649999999999999" customHeight="1" thickBot="1">
      <c r="E2178" s="21" t="s">
        <v>0</v>
      </c>
      <c r="J2178" s="21" t="s">
        <v>1</v>
      </c>
      <c r="O2178" s="21" t="s">
        <v>2</v>
      </c>
      <c r="T2178" s="21" t="s">
        <v>3</v>
      </c>
      <c r="Y2178" s="21" t="s">
        <v>4</v>
      </c>
    </row>
    <row r="2179" spans="2:36" ht="18.649999999999999" customHeight="1" thickBot="1">
      <c r="B2179" s="20"/>
      <c r="D2179" s="235" t="s">
        <v>6</v>
      </c>
      <c r="E2179" s="236"/>
      <c r="F2179" s="237" t="s">
        <v>7</v>
      </c>
      <c r="G2179" s="238"/>
      <c r="I2179" s="235" t="s">
        <v>8</v>
      </c>
      <c r="J2179" s="236"/>
      <c r="K2179" s="237" t="s">
        <v>9</v>
      </c>
      <c r="L2179" s="238"/>
      <c r="N2179" s="235" t="s">
        <v>10</v>
      </c>
      <c r="O2179" s="236"/>
      <c r="P2179" s="237" t="s">
        <v>11</v>
      </c>
      <c r="Q2179" s="238"/>
      <c r="S2179" s="235" t="s">
        <v>6</v>
      </c>
      <c r="T2179" s="236"/>
      <c r="U2179" s="237" t="s">
        <v>7</v>
      </c>
      <c r="V2179" s="238"/>
      <c r="X2179" s="235" t="s">
        <v>10</v>
      </c>
      <c r="Y2179" s="236"/>
      <c r="Z2179" s="237" t="s">
        <v>11</v>
      </c>
      <c r="AA2179" s="238"/>
      <c r="AB2179" s="4"/>
      <c r="AC2179" s="212" t="s">
        <v>70</v>
      </c>
      <c r="AE2179" s="213" t="s">
        <v>37</v>
      </c>
      <c r="AF2179" s="9"/>
      <c r="AG2179" s="29"/>
      <c r="AH2179" s="29"/>
      <c r="AI2179" s="29"/>
      <c r="AJ2179" s="29"/>
    </row>
    <row r="2180" spans="2:36" ht="18.649999999999999" customHeight="1" thickTop="1" thickBot="1">
      <c r="B2180" s="40">
        <f t="shared" ref="B2180" si="7431">B2173+$E$5</f>
        <v>1.0539999999999832</v>
      </c>
      <c r="D2180" s="24">
        <v>1</v>
      </c>
      <c r="E2180" s="25">
        <v>0</v>
      </c>
      <c r="F2180" s="26">
        <v>0</v>
      </c>
      <c r="G2180" s="27">
        <f t="shared" ref="G2180" si="7432">-1/($E$8*$B2180)</f>
        <v>-6.51625414433774</v>
      </c>
      <c r="I2180" s="24">
        <v>1</v>
      </c>
      <c r="J2180" s="28">
        <v>0</v>
      </c>
      <c r="K2180" s="26">
        <v>0</v>
      </c>
      <c r="L2180" s="27">
        <v>0</v>
      </c>
      <c r="N2180" s="24">
        <f t="shared" ref="N2180" si="7433">D2180*I2180+F2180*I2183-E2180*J2180-G2180*J2183</f>
        <v>-0.20635415547169234</v>
      </c>
      <c r="O2180" s="28">
        <f t="shared" ref="O2180" si="7434">(D2180*J2180+E2180*I2180+F2180*J2183+G2180*I2183)</f>
        <v>0</v>
      </c>
      <c r="P2180" s="26">
        <f t="shared" ref="P2180" si="7435">D2180*K2180+F2180*K2183-E2180*L2180-G2180*L2183</f>
        <v>0</v>
      </c>
      <c r="Q2180" s="27">
        <f t="shared" ref="Q2180" si="7436">(D2180*L2180+E2180*K2180+F2180*L2183+G2180*K2183)</f>
        <v>-6.51625414433774</v>
      </c>
      <c r="S2180" s="24">
        <v>1</v>
      </c>
      <c r="T2180" s="25">
        <v>0</v>
      </c>
      <c r="U2180" s="26">
        <v>0</v>
      </c>
      <c r="V2180" s="27">
        <f t="shared" ref="V2180" si="7437">-1/($T$8*$B2180)</f>
        <v>-6.51625414433774</v>
      </c>
      <c r="X2180" s="24">
        <f t="shared" ref="X2180" si="7438">N2180*S2180+P2180*S2183-O2180*T2180-Q2180*T2183</f>
        <v>-0.20635415547169234</v>
      </c>
      <c r="Y2180" s="28">
        <f t="shared" ref="Y2180" si="7439">(N2180*T2180+O2180*S2180+P2180*T2183+Q2180*S2183)</f>
        <v>0</v>
      </c>
      <c r="Z2180" s="26">
        <f t="shared" ref="Z2180" si="7440">N2180*U2180+P2180*U2183-O2180*V2180-Q2180*V2183</f>
        <v>0</v>
      </c>
      <c r="AA2180" s="27">
        <f t="shared" ref="AA2180" si="7441">(N2180*V2180+O2180*U2180+P2180*V2183+Q2180*U2183)</f>
        <v>-5.1715980235440107</v>
      </c>
      <c r="AB2180" s="8"/>
      <c r="AC2180" s="214">
        <f t="shared" ref="AC2180" si="7442">20*LOG((2*$X$8)/(($X$8*X2180+Z2180+$Z$8*X2183+Z2183)^2+($X$8*Y2180+AA2180+$X$8*Y2183+AA2183)^2)^0.5)</f>
        <v>-8.5830951391014949</v>
      </c>
      <c r="AE2180" s="215">
        <f t="shared" ref="AE2180" si="7443">((X2180^2+Y2180^2)/(X2183^2+Y2183^2))^0.5</f>
        <v>1.1146445798646585</v>
      </c>
      <c r="AF2180" s="9"/>
      <c r="AG2180" s="29"/>
      <c r="AH2180" s="29"/>
      <c r="AI2180" s="29"/>
      <c r="AJ2180" s="29"/>
    </row>
    <row r="2181" spans="2:36" ht="18.649999999999999" customHeight="1" thickBot="1">
      <c r="D2181" s="30"/>
      <c r="G2181" s="31"/>
      <c r="I2181" s="30"/>
      <c r="K2181" s="239" t="s">
        <v>15</v>
      </c>
      <c r="L2181" s="240"/>
      <c r="N2181" s="30"/>
      <c r="P2181" s="239" t="s">
        <v>17</v>
      </c>
      <c r="Q2181" s="240"/>
      <c r="S2181" s="30"/>
      <c r="V2181" s="31"/>
      <c r="X2181" s="30"/>
      <c r="AA2181" s="31"/>
      <c r="AE2181" s="216"/>
      <c r="AF2181" s="9"/>
      <c r="AG2181" s="29"/>
      <c r="AH2181" s="29"/>
      <c r="AI2181" s="29"/>
      <c r="AJ2181" s="29"/>
    </row>
    <row r="2182" spans="2:36" ht="18.649999999999999" customHeight="1" thickBot="1">
      <c r="D2182" s="235" t="s">
        <v>12</v>
      </c>
      <c r="E2182" s="236"/>
      <c r="F2182" s="237" t="s">
        <v>13</v>
      </c>
      <c r="G2182" s="238"/>
      <c r="I2182" s="235" t="s">
        <v>14</v>
      </c>
      <c r="J2182" s="236"/>
      <c r="K2182" s="241"/>
      <c r="L2182" s="242"/>
      <c r="N2182" s="235" t="s">
        <v>16</v>
      </c>
      <c r="O2182" s="236"/>
      <c r="P2182" s="241"/>
      <c r="Q2182" s="242"/>
      <c r="S2182" s="235" t="s">
        <v>12</v>
      </c>
      <c r="T2182" s="236"/>
      <c r="U2182" s="237" t="s">
        <v>13</v>
      </c>
      <c r="V2182" s="238"/>
      <c r="X2182" s="235" t="s">
        <v>16</v>
      </c>
      <c r="Y2182" s="236"/>
      <c r="Z2182" s="237" t="s">
        <v>17</v>
      </c>
      <c r="AA2182" s="238"/>
      <c r="AB2182" s="4"/>
      <c r="AC2182" s="37" t="s">
        <v>71</v>
      </c>
      <c r="AE2182" s="217" t="s">
        <v>72</v>
      </c>
      <c r="AF2182" s="9"/>
      <c r="AG2182" s="29"/>
      <c r="AH2182" s="29"/>
      <c r="AI2182" s="29"/>
      <c r="AJ2182" s="29"/>
    </row>
    <row r="2183" spans="2:36" ht="18.649999999999999" customHeight="1" thickTop="1" thickBot="1">
      <c r="D2183" s="24">
        <v>0</v>
      </c>
      <c r="E2183" s="28">
        <v>0</v>
      </c>
      <c r="F2183" s="26">
        <v>1</v>
      </c>
      <c r="G2183" s="27">
        <v>0</v>
      </c>
      <c r="I2183" s="24">
        <v>0</v>
      </c>
      <c r="J2183" s="28">
        <f t="shared" ref="J2183" si="7444">IF(0=(1-$J$8*$K$8*$B2180^2),0,-1*(1-$J$8*$K$8*$B2180^2)/($B2180*$K$8))</f>
        <v>-0.18513000394865609</v>
      </c>
      <c r="K2183" s="26">
        <v>1</v>
      </c>
      <c r="L2183" s="27">
        <v>0</v>
      </c>
      <c r="N2183" s="24">
        <f t="shared" ref="N2183" si="7445">D2183*I2180+F2183*I2183-E2183*J2180-G2183*J2183</f>
        <v>0</v>
      </c>
      <c r="O2183" s="28">
        <f t="shared" ref="O2183" si="7446">(D2183*J2180+E2183*I2180+F2183*J2183+G2183*I2183)</f>
        <v>-0.18513000394865609</v>
      </c>
      <c r="P2183" s="26">
        <f t="shared" ref="P2183" si="7447">D2183*K2180+F2183*K2183-E2183*L2180-G2183*L2183</f>
        <v>1</v>
      </c>
      <c r="Q2183" s="27">
        <f t="shared" ref="Q2183" si="7448">(D2183*L2180+E2183*K2180+F2183*L2183+G2183*K2183)</f>
        <v>0</v>
      </c>
      <c r="S2183" s="24">
        <v>0</v>
      </c>
      <c r="T2183" s="28">
        <v>0</v>
      </c>
      <c r="U2183" s="26">
        <v>1</v>
      </c>
      <c r="V2183" s="27">
        <v>0</v>
      </c>
      <c r="X2183" s="24">
        <f t="shared" ref="X2183" si="7449">N2183*S2180+P2183*S2183-O2183*T2180-Q2183*T2183</f>
        <v>0</v>
      </c>
      <c r="Y2183" s="28">
        <f t="shared" ref="Y2183" si="7450">(N2183*T2180+O2183*S2180+P2183*T2183+Q2183*S2183)</f>
        <v>-0.18513000394865609</v>
      </c>
      <c r="Z2183" s="26">
        <f t="shared" ref="Z2183" si="7451">N2183*U2180+P2183*U2183-O2183*V2180-Q2183*V2183</f>
        <v>-0.20635415547169234</v>
      </c>
      <c r="AA2183" s="27">
        <f t="shared" ref="AA2183" si="7452">(N2183*V2180+O2183*U2180+P2183*V2183+Q2183*U2183)</f>
        <v>0</v>
      </c>
      <c r="AB2183" s="8"/>
      <c r="AC2183" s="39">
        <f t="shared" ref="AC2183" si="7453">(180/PI())*ATAN(-1*(($X$8*Y2180+AA2180+$X$8*Y2183+AA2183)/($X$8*X2180+Z2180+$X$8*X2183+Z2183)))</f>
        <v>-85.594358629920933</v>
      </c>
      <c r="AE2183" s="218">
        <f t="shared" ref="AE2183" si="7454">20*LOG(((($X$8*X2180+Z2180-$X$8*Y2183-Z2183)^2+($X$8*Y2180+AA2180-$X$8*Y2183-AA2183)^2)/(($X$8*X2180+Z2180+$X$8*X2183+Z2183)^2+($X$8*Y2180+AA2180+$X$8*Y2183+AA2183)^2))^0.5)</f>
        <v>-0.64185220419748412</v>
      </c>
      <c r="AF2183" s="9"/>
      <c r="AG2183" s="29"/>
      <c r="AH2183" s="29"/>
      <c r="AI2183" s="29"/>
      <c r="AJ2183" s="29"/>
    </row>
    <row r="2184" spans="2:36" ht="18.649999999999999" customHeight="1">
      <c r="AE2184" s="33"/>
    </row>
    <row r="2185" spans="2:36" ht="18.649999999999999" customHeight="1" thickBot="1">
      <c r="E2185" s="21" t="s">
        <v>0</v>
      </c>
      <c r="J2185" s="21" t="s">
        <v>1</v>
      </c>
      <c r="O2185" s="21" t="s">
        <v>2</v>
      </c>
      <c r="T2185" s="21" t="s">
        <v>3</v>
      </c>
      <c r="Y2185" s="21" t="s">
        <v>4</v>
      </c>
    </row>
    <row r="2186" spans="2:36" ht="18.649999999999999" customHeight="1" thickBot="1">
      <c r="B2186" s="20"/>
      <c r="D2186" s="235" t="s">
        <v>6</v>
      </c>
      <c r="E2186" s="236"/>
      <c r="F2186" s="237" t="s">
        <v>7</v>
      </c>
      <c r="G2186" s="238"/>
      <c r="I2186" s="235" t="s">
        <v>8</v>
      </c>
      <c r="J2186" s="236"/>
      <c r="K2186" s="237" t="s">
        <v>9</v>
      </c>
      <c r="L2186" s="238"/>
      <c r="N2186" s="235" t="s">
        <v>10</v>
      </c>
      <c r="O2186" s="236"/>
      <c r="P2186" s="237" t="s">
        <v>11</v>
      </c>
      <c r="Q2186" s="238"/>
      <c r="S2186" s="235" t="s">
        <v>6</v>
      </c>
      <c r="T2186" s="236"/>
      <c r="U2186" s="237" t="s">
        <v>7</v>
      </c>
      <c r="V2186" s="238"/>
      <c r="X2186" s="235" t="s">
        <v>10</v>
      </c>
      <c r="Y2186" s="236"/>
      <c r="Z2186" s="237" t="s">
        <v>11</v>
      </c>
      <c r="AA2186" s="238"/>
      <c r="AB2186" s="4"/>
      <c r="AC2186" s="212" t="s">
        <v>70</v>
      </c>
      <c r="AE2186" s="213" t="s">
        <v>37</v>
      </c>
      <c r="AF2186" s="9"/>
      <c r="AG2186" s="29"/>
      <c r="AH2186" s="29"/>
      <c r="AI2186" s="29"/>
      <c r="AJ2186" s="29"/>
    </row>
    <row r="2187" spans="2:36" ht="18.649999999999999" customHeight="1" thickTop="1" thickBot="1">
      <c r="B2187" s="40">
        <f t="shared" ref="B2187" si="7455">B2180+$E$5</f>
        <v>1.0544999999999831</v>
      </c>
      <c r="D2187" s="24">
        <v>1</v>
      </c>
      <c r="E2187" s="25">
        <v>0</v>
      </c>
      <c r="F2187" s="26">
        <v>0</v>
      </c>
      <c r="G2187" s="27">
        <f t="shared" ref="G2187" si="7456">-1/($E$8*$B2187)</f>
        <v>-6.5131644079013542</v>
      </c>
      <c r="I2187" s="24">
        <v>1</v>
      </c>
      <c r="J2187" s="28">
        <v>0</v>
      </c>
      <c r="K2187" s="26">
        <v>0</v>
      </c>
      <c r="L2187" s="27">
        <v>0</v>
      </c>
      <c r="N2187" s="24">
        <f t="shared" ref="N2187" si="7457">D2187*I2187+F2187*I2190-E2187*J2187-G2187*J2190</f>
        <v>-0.19957786931887811</v>
      </c>
      <c r="O2187" s="28">
        <f t="shared" ref="O2187" si="7458">(D2187*J2187+E2187*I2187+F2187*J2190+G2187*I2190)</f>
        <v>0</v>
      </c>
      <c r="P2187" s="26">
        <f t="shared" ref="P2187" si="7459">D2187*K2187+F2187*K2190-E2187*L2187-G2187*L2190</f>
        <v>0</v>
      </c>
      <c r="Q2187" s="27">
        <f t="shared" ref="Q2187" si="7460">(D2187*L2187+E2187*K2187+F2187*L2190+G2187*K2190)</f>
        <v>-6.5131644079013542</v>
      </c>
      <c r="S2187" s="24">
        <v>1</v>
      </c>
      <c r="T2187" s="25">
        <v>0</v>
      </c>
      <c r="U2187" s="26">
        <v>0</v>
      </c>
      <c r="V2187" s="27">
        <f t="shared" ref="V2187" si="7461">-1/($T$8*$B2187)</f>
        <v>-6.5131644079013542</v>
      </c>
      <c r="X2187" s="24">
        <f t="shared" ref="X2187" si="7462">N2187*S2187+P2187*S2190-O2187*T2187-Q2187*T2190</f>
        <v>-0.19957786931887811</v>
      </c>
      <c r="Y2187" s="28">
        <f t="shared" ref="Y2187" si="7463">(N2187*T2187+O2187*S2187+P2187*T2190+Q2187*S2190)</f>
        <v>0</v>
      </c>
      <c r="Z2187" s="26">
        <f t="shared" ref="Z2187" si="7464">N2187*U2187+P2187*U2190-O2187*V2187-Q2187*V2190</f>
        <v>0</v>
      </c>
      <c r="AA2187" s="27">
        <f t="shared" ref="AA2187" si="7465">(N2187*V2187+O2187*U2187+P2187*V2190+Q2187*U2190)</f>
        <v>-5.2132809328488499</v>
      </c>
      <c r="AB2187" s="8"/>
      <c r="AC2187" s="214">
        <f t="shared" ref="AC2187" si="7466">20*LOG((2*$X$8)/(($X$8*X2187+Z2187+$Z$8*X2190+Z2190)^2+($X$8*Y2187+AA2187+$X$8*Y2190+AA2190)^2)^0.5)</f>
        <v>-8.6468728553410159</v>
      </c>
      <c r="AE2187" s="215">
        <f t="shared" ref="AE2187" si="7467">((X2187^2+Y2187^2)/(X2190^2+Y2190^2))^0.5</f>
        <v>1.0836174193431731</v>
      </c>
      <c r="AF2187" s="9"/>
      <c r="AG2187" s="29"/>
      <c r="AH2187" s="29"/>
      <c r="AI2187" s="29"/>
      <c r="AJ2187" s="29"/>
    </row>
    <row r="2188" spans="2:36" ht="18.649999999999999" customHeight="1" thickBot="1">
      <c r="D2188" s="30"/>
      <c r="G2188" s="31"/>
      <c r="I2188" s="30"/>
      <c r="K2188" s="239" t="s">
        <v>15</v>
      </c>
      <c r="L2188" s="240"/>
      <c r="N2188" s="30"/>
      <c r="P2188" s="239" t="s">
        <v>17</v>
      </c>
      <c r="Q2188" s="240"/>
      <c r="S2188" s="30"/>
      <c r="V2188" s="31"/>
      <c r="X2188" s="30"/>
      <c r="AA2188" s="31"/>
      <c r="AE2188" s="216"/>
      <c r="AF2188" s="9"/>
      <c r="AG2188" s="29"/>
      <c r="AH2188" s="29"/>
      <c r="AI2188" s="29"/>
      <c r="AJ2188" s="29"/>
    </row>
    <row r="2189" spans="2:36" ht="18.649999999999999" customHeight="1" thickBot="1">
      <c r="D2189" s="235" t="s">
        <v>12</v>
      </c>
      <c r="E2189" s="236"/>
      <c r="F2189" s="237" t="s">
        <v>13</v>
      </c>
      <c r="G2189" s="238"/>
      <c r="I2189" s="235" t="s">
        <v>14</v>
      </c>
      <c r="J2189" s="236"/>
      <c r="K2189" s="241"/>
      <c r="L2189" s="242"/>
      <c r="N2189" s="235" t="s">
        <v>16</v>
      </c>
      <c r="O2189" s="236"/>
      <c r="P2189" s="241"/>
      <c r="Q2189" s="242"/>
      <c r="S2189" s="235" t="s">
        <v>12</v>
      </c>
      <c r="T2189" s="236"/>
      <c r="U2189" s="237" t="s">
        <v>13</v>
      </c>
      <c r="V2189" s="238"/>
      <c r="X2189" s="235" t="s">
        <v>16</v>
      </c>
      <c r="Y2189" s="236"/>
      <c r="Z2189" s="237" t="s">
        <v>17</v>
      </c>
      <c r="AA2189" s="238"/>
      <c r="AB2189" s="4"/>
      <c r="AC2189" s="37" t="s">
        <v>71</v>
      </c>
      <c r="AE2189" s="217" t="s">
        <v>72</v>
      </c>
      <c r="AF2189" s="9"/>
      <c r="AG2189" s="29"/>
      <c r="AH2189" s="29"/>
      <c r="AI2189" s="29"/>
      <c r="AJ2189" s="29"/>
    </row>
    <row r="2190" spans="2:36" ht="18.649999999999999" customHeight="1" thickTop="1" thickBot="1">
      <c r="D2190" s="24">
        <v>0</v>
      </c>
      <c r="E2190" s="28">
        <v>0</v>
      </c>
      <c r="F2190" s="26">
        <v>1</v>
      </c>
      <c r="G2190" s="27">
        <v>0</v>
      </c>
      <c r="I2190" s="24">
        <v>0</v>
      </c>
      <c r="J2190" s="28">
        <f t="shared" ref="J2190" si="7468">IF(0=(1-$J$8*$K$8*$B2187^2),0,-1*(1-$J$8*$K$8*$B2187^2)/($B2187*$K$8))</f>
        <v>-0.18417742808144486</v>
      </c>
      <c r="K2190" s="26">
        <v>1</v>
      </c>
      <c r="L2190" s="27">
        <v>0</v>
      </c>
      <c r="N2190" s="24">
        <f t="shared" ref="N2190" si="7469">D2190*I2187+F2190*I2190-E2190*J2187-G2190*J2190</f>
        <v>0</v>
      </c>
      <c r="O2190" s="28">
        <f t="shared" ref="O2190" si="7470">(D2190*J2187+E2190*I2187+F2190*J2190+G2190*I2190)</f>
        <v>-0.18417742808144486</v>
      </c>
      <c r="P2190" s="26">
        <f t="shared" ref="P2190" si="7471">D2190*K2187+F2190*K2190-E2190*L2187-G2190*L2190</f>
        <v>1</v>
      </c>
      <c r="Q2190" s="27">
        <f t="shared" ref="Q2190" si="7472">(D2190*L2187+E2190*K2187+F2190*L2190+G2190*K2190)</f>
        <v>0</v>
      </c>
      <c r="S2190" s="24">
        <v>0</v>
      </c>
      <c r="T2190" s="28">
        <v>0</v>
      </c>
      <c r="U2190" s="26">
        <v>1</v>
      </c>
      <c r="V2190" s="27">
        <v>0</v>
      </c>
      <c r="X2190" s="24">
        <f t="shared" ref="X2190" si="7473">N2190*S2187+P2190*S2190-O2190*T2187-Q2190*T2190</f>
        <v>0</v>
      </c>
      <c r="Y2190" s="28">
        <f t="shared" ref="Y2190" si="7474">(N2190*T2187+O2190*S2187+P2190*T2190+Q2190*S2190)</f>
        <v>-0.18417742808144486</v>
      </c>
      <c r="Z2190" s="26">
        <f t="shared" ref="Z2190" si="7475">N2190*U2187+P2190*U2190-O2190*V2187-Q2190*V2190</f>
        <v>-0.19957786931887811</v>
      </c>
      <c r="AA2190" s="27">
        <f t="shared" ref="AA2190" si="7476">(N2190*V2187+O2190*U2187+P2190*V2190+Q2190*U2190)</f>
        <v>0</v>
      </c>
      <c r="AB2190" s="8"/>
      <c r="AC2190" s="39">
        <f t="shared" ref="AC2190" si="7477">(180/PI())*ATAN(-1*(($X$8*Y2187+AA2187+$X$8*Y2190+AA2190)/($X$8*X2187+Z2187+$X$8*X2190+Z2190)))</f>
        <v>-85.770530829311113</v>
      </c>
      <c r="AE2190" s="218">
        <f t="shared" ref="AE2190" si="7478">20*LOG(((($X$8*X2187+Z2187-$X$8*Y2190-Z2190)^2+($X$8*Y2187+AA2187-$X$8*Y2190-AA2190)^2)/(($X$8*X2187+Z2187+$X$8*X2190+Z2190)^2+($X$8*Y2187+AA2187+$X$8*Y2190+AA2190)^2))^0.5)</f>
        <v>-0.63184045895206042</v>
      </c>
      <c r="AF2190" s="9"/>
      <c r="AG2190" s="29"/>
      <c r="AH2190" s="29"/>
      <c r="AI2190" s="29"/>
      <c r="AJ2190" s="29"/>
    </row>
    <row r="2191" spans="2:36" ht="18.649999999999999" customHeight="1">
      <c r="AE2191" s="33"/>
    </row>
    <row r="2192" spans="2:36" ht="18.649999999999999" customHeight="1" thickBot="1">
      <c r="E2192" s="21" t="s">
        <v>0</v>
      </c>
      <c r="J2192" s="21" t="s">
        <v>1</v>
      </c>
      <c r="O2192" s="21" t="s">
        <v>2</v>
      </c>
      <c r="T2192" s="21" t="s">
        <v>3</v>
      </c>
      <c r="Y2192" s="21" t="s">
        <v>4</v>
      </c>
    </row>
    <row r="2193" spans="2:36" ht="18.649999999999999" customHeight="1" thickBot="1">
      <c r="B2193" s="20"/>
      <c r="D2193" s="235" t="s">
        <v>6</v>
      </c>
      <c r="E2193" s="236"/>
      <c r="F2193" s="237" t="s">
        <v>7</v>
      </c>
      <c r="G2193" s="238"/>
      <c r="I2193" s="235" t="s">
        <v>8</v>
      </c>
      <c r="J2193" s="236"/>
      <c r="K2193" s="237" t="s">
        <v>9</v>
      </c>
      <c r="L2193" s="238"/>
      <c r="N2193" s="235" t="s">
        <v>10</v>
      </c>
      <c r="O2193" s="236"/>
      <c r="P2193" s="237" t="s">
        <v>11</v>
      </c>
      <c r="Q2193" s="238"/>
      <c r="S2193" s="235" t="s">
        <v>6</v>
      </c>
      <c r="T2193" s="236"/>
      <c r="U2193" s="237" t="s">
        <v>7</v>
      </c>
      <c r="V2193" s="238"/>
      <c r="X2193" s="235" t="s">
        <v>10</v>
      </c>
      <c r="Y2193" s="236"/>
      <c r="Z2193" s="237" t="s">
        <v>11</v>
      </c>
      <c r="AA2193" s="238"/>
      <c r="AB2193" s="4"/>
      <c r="AC2193" s="212" t="s">
        <v>70</v>
      </c>
      <c r="AE2193" s="213" t="s">
        <v>37</v>
      </c>
      <c r="AF2193" s="9"/>
      <c r="AG2193" s="29"/>
      <c r="AH2193" s="29"/>
      <c r="AI2193" s="29"/>
      <c r="AJ2193" s="29"/>
    </row>
    <row r="2194" spans="2:36" ht="18.649999999999999" customHeight="1" thickTop="1" thickBot="1">
      <c r="B2194" s="40">
        <f t="shared" ref="B2194" si="7479">B2187+$E$5</f>
        <v>1.0549999999999831</v>
      </c>
      <c r="D2194" s="24">
        <v>1</v>
      </c>
      <c r="E2194" s="25">
        <v>0</v>
      </c>
      <c r="F2194" s="26">
        <v>0</v>
      </c>
      <c r="G2194" s="27">
        <f t="shared" ref="G2194" si="7480">-1/($E$8*$B2194)</f>
        <v>-6.5100776001250971</v>
      </c>
      <c r="I2194" s="24">
        <v>1</v>
      </c>
      <c r="J2194" s="28">
        <v>0</v>
      </c>
      <c r="K2194" s="26">
        <v>0</v>
      </c>
      <c r="L2194" s="27">
        <v>0</v>
      </c>
      <c r="N2194" s="24">
        <f t="shared" ref="N2194" si="7481">D2194*I2194+F2194*I2197-E2194*J2194-G2194*J2197</f>
        <v>-0.19281121541289492</v>
      </c>
      <c r="O2194" s="28">
        <f t="shared" ref="O2194" si="7482">(D2194*J2194+E2194*I2194+F2194*J2197+G2194*I2197)</f>
        <v>0</v>
      </c>
      <c r="P2194" s="26">
        <f t="shared" ref="P2194" si="7483">D2194*K2194+F2194*K2197-E2194*L2194-G2194*L2197</f>
        <v>0</v>
      </c>
      <c r="Q2194" s="27">
        <f t="shared" ref="Q2194" si="7484">(D2194*L2194+E2194*K2194+F2194*L2197+G2194*K2197)</f>
        <v>-6.5100776001250971</v>
      </c>
      <c r="S2194" s="24">
        <v>1</v>
      </c>
      <c r="T2194" s="25">
        <v>0</v>
      </c>
      <c r="U2194" s="26">
        <v>0</v>
      </c>
      <c r="V2194" s="27">
        <f t="shared" ref="V2194" si="7485">-1/($T$8*$B2194)</f>
        <v>-6.5100776001250971</v>
      </c>
      <c r="X2194" s="24">
        <f t="shared" ref="X2194" si="7486">N2194*S2194+P2194*S2197-O2194*T2194-Q2194*T2197</f>
        <v>-0.19281121541289492</v>
      </c>
      <c r="Y2194" s="28">
        <f t="shared" ref="Y2194" si="7487">(N2194*T2194+O2194*S2194+P2194*T2197+Q2194*S2197)</f>
        <v>0</v>
      </c>
      <c r="Z2194" s="26">
        <f t="shared" ref="Z2194" si="7488">N2194*U2194+P2194*U2197-O2194*V2194-Q2194*V2197</f>
        <v>0</v>
      </c>
      <c r="AA2194" s="27">
        <f t="shared" ref="AA2194" si="7489">(N2194*V2194+O2194*U2194+P2194*V2197+Q2194*U2197)</f>
        <v>-5.2548616256127154</v>
      </c>
      <c r="AB2194" s="8"/>
      <c r="AC2194" s="214">
        <f t="shared" ref="AC2194" si="7490">20*LOG((2*$X$8)/(($X$8*X2194+Z2194+$Z$8*X2197+Z2197)^2+($X$8*Y2194+AA2194+$X$8*Y2197+AA2197)^2)^0.5)</f>
        <v>-8.7101065303676766</v>
      </c>
      <c r="AE2194" s="215">
        <f t="shared" ref="AE2194" si="7491">((X2194^2+Y2194^2)/(X2197^2+Y2197^2))^0.5</f>
        <v>1.0523173812361293</v>
      </c>
      <c r="AF2194" s="9"/>
      <c r="AG2194" s="29"/>
      <c r="AH2194" s="29"/>
      <c r="AI2194" s="29"/>
      <c r="AJ2194" s="29"/>
    </row>
    <row r="2195" spans="2:36" ht="18.649999999999999" customHeight="1" thickBot="1">
      <c r="D2195" s="30"/>
      <c r="G2195" s="31"/>
      <c r="I2195" s="30"/>
      <c r="K2195" s="239" t="s">
        <v>15</v>
      </c>
      <c r="L2195" s="240"/>
      <c r="N2195" s="30"/>
      <c r="P2195" s="239" t="s">
        <v>17</v>
      </c>
      <c r="Q2195" s="240"/>
      <c r="S2195" s="30"/>
      <c r="V2195" s="31"/>
      <c r="X2195" s="30"/>
      <c r="AA2195" s="31"/>
      <c r="AE2195" s="216"/>
      <c r="AF2195" s="9"/>
      <c r="AG2195" s="29"/>
      <c r="AH2195" s="29"/>
      <c r="AI2195" s="29"/>
      <c r="AJ2195" s="29"/>
    </row>
    <row r="2196" spans="2:36" ht="18.649999999999999" customHeight="1" thickBot="1">
      <c r="D2196" s="235" t="s">
        <v>12</v>
      </c>
      <c r="E2196" s="236"/>
      <c r="F2196" s="237" t="s">
        <v>13</v>
      </c>
      <c r="G2196" s="238"/>
      <c r="I2196" s="235" t="s">
        <v>14</v>
      </c>
      <c r="J2196" s="236"/>
      <c r="K2196" s="241"/>
      <c r="L2196" s="242"/>
      <c r="N2196" s="235" t="s">
        <v>16</v>
      </c>
      <c r="O2196" s="236"/>
      <c r="P2196" s="241"/>
      <c r="Q2196" s="242"/>
      <c r="S2196" s="235" t="s">
        <v>12</v>
      </c>
      <c r="T2196" s="236"/>
      <c r="U2196" s="237" t="s">
        <v>13</v>
      </c>
      <c r="V2196" s="238"/>
      <c r="X2196" s="235" t="s">
        <v>16</v>
      </c>
      <c r="Y2196" s="236"/>
      <c r="Z2196" s="237" t="s">
        <v>17</v>
      </c>
      <c r="AA2196" s="238"/>
      <c r="AB2196" s="4"/>
      <c r="AC2196" s="37" t="s">
        <v>71</v>
      </c>
      <c r="AE2196" s="217" t="s">
        <v>72</v>
      </c>
      <c r="AF2196" s="9"/>
      <c r="AG2196" s="29"/>
      <c r="AH2196" s="29"/>
      <c r="AI2196" s="29"/>
      <c r="AJ2196" s="29"/>
    </row>
    <row r="2197" spans="2:36" ht="18.649999999999999" customHeight="1" thickTop="1" thickBot="1">
      <c r="D2197" s="24">
        <v>0</v>
      </c>
      <c r="E2197" s="28">
        <v>0</v>
      </c>
      <c r="F2197" s="26">
        <v>1</v>
      </c>
      <c r="G2197" s="27">
        <v>0</v>
      </c>
      <c r="I2197" s="24">
        <v>0</v>
      </c>
      <c r="J2197" s="28">
        <f t="shared" ref="J2197" si="7492">IF(0=(1-$J$8*$K$8*$B2194^2),0,-1*(1-$J$8*$K$8*$B2194^2)/($B2194*$K$8))</f>
        <v>-0.18322534517714106</v>
      </c>
      <c r="K2197" s="26">
        <v>1</v>
      </c>
      <c r="L2197" s="27">
        <v>0</v>
      </c>
      <c r="N2197" s="24">
        <f t="shared" ref="N2197" si="7493">D2197*I2194+F2197*I2197-E2197*J2194-G2197*J2197</f>
        <v>0</v>
      </c>
      <c r="O2197" s="28">
        <f t="shared" ref="O2197" si="7494">(D2197*J2194+E2197*I2194+F2197*J2197+G2197*I2197)</f>
        <v>-0.18322534517714106</v>
      </c>
      <c r="P2197" s="26">
        <f t="shared" ref="P2197" si="7495">D2197*K2194+F2197*K2197-E2197*L2194-G2197*L2197</f>
        <v>1</v>
      </c>
      <c r="Q2197" s="27">
        <f t="shared" ref="Q2197" si="7496">(D2197*L2194+E2197*K2194+F2197*L2197+G2197*K2197)</f>
        <v>0</v>
      </c>
      <c r="S2197" s="24">
        <v>0</v>
      </c>
      <c r="T2197" s="28">
        <v>0</v>
      </c>
      <c r="U2197" s="26">
        <v>1</v>
      </c>
      <c r="V2197" s="27">
        <v>0</v>
      </c>
      <c r="X2197" s="24">
        <f t="shared" ref="X2197" si="7497">N2197*S2194+P2197*S2197-O2197*T2194-Q2197*T2197</f>
        <v>0</v>
      </c>
      <c r="Y2197" s="28">
        <f t="shared" ref="Y2197" si="7498">(N2197*T2194+O2197*S2194+P2197*T2197+Q2197*S2197)</f>
        <v>-0.18322534517714106</v>
      </c>
      <c r="Z2197" s="26">
        <f t="shared" ref="Z2197" si="7499">N2197*U2194+P2197*U2197-O2197*V2194-Q2197*V2197</f>
        <v>-0.19281121541289492</v>
      </c>
      <c r="AA2197" s="27">
        <f t="shared" ref="AA2197" si="7500">(N2197*V2194+O2197*U2194+P2197*V2197+Q2197*U2197)</f>
        <v>0</v>
      </c>
      <c r="AB2197" s="8"/>
      <c r="AC2197" s="39">
        <f t="shared" ref="AC2197" si="7501">(180/PI())*ATAN(-1*(($X$8*Y2194+AA2194+$X$8*Y2197+AA2197)/($X$8*X2194+Z2194+$X$8*X2197+Z2197)))</f>
        <v>-85.943864888135835</v>
      </c>
      <c r="AE2197" s="218">
        <f t="shared" ref="AE2197" si="7502">20*LOG(((($X$8*X2194+Z2194-$X$8*Y2197-Z2197)^2+($X$8*Y2194+AA2194-$X$8*Y2197-AA2197)^2)/(($X$8*X2194+Z2194+$X$8*X2197+Z2197)^2+($X$8*Y2194+AA2194+$X$8*Y2197+AA2197)^2))^0.5)</f>
        <v>-0.62207975736167331</v>
      </c>
      <c r="AF2197" s="9"/>
      <c r="AG2197" s="29"/>
      <c r="AH2197" s="29"/>
      <c r="AI2197" s="29"/>
      <c r="AJ2197" s="29"/>
    </row>
    <row r="2198" spans="2:36" ht="18.649999999999999" customHeight="1">
      <c r="AE2198" s="33"/>
    </row>
    <row r="2199" spans="2:36" ht="18.649999999999999" customHeight="1" thickBot="1">
      <c r="E2199" s="21" t="s">
        <v>0</v>
      </c>
      <c r="J2199" s="21" t="s">
        <v>1</v>
      </c>
      <c r="O2199" s="21" t="s">
        <v>2</v>
      </c>
      <c r="T2199" s="21" t="s">
        <v>3</v>
      </c>
      <c r="Y2199" s="21" t="s">
        <v>4</v>
      </c>
    </row>
    <row r="2200" spans="2:36" ht="18.649999999999999" customHeight="1" thickBot="1">
      <c r="B2200" s="20"/>
      <c r="D2200" s="235" t="s">
        <v>6</v>
      </c>
      <c r="E2200" s="236"/>
      <c r="F2200" s="237" t="s">
        <v>7</v>
      </c>
      <c r="G2200" s="238"/>
      <c r="I2200" s="235" t="s">
        <v>8</v>
      </c>
      <c r="J2200" s="236"/>
      <c r="K2200" s="237" t="s">
        <v>9</v>
      </c>
      <c r="L2200" s="238"/>
      <c r="N2200" s="235" t="s">
        <v>10</v>
      </c>
      <c r="O2200" s="236"/>
      <c r="P2200" s="237" t="s">
        <v>11</v>
      </c>
      <c r="Q2200" s="238"/>
      <c r="S2200" s="235" t="s">
        <v>6</v>
      </c>
      <c r="T2200" s="236"/>
      <c r="U2200" s="237" t="s">
        <v>7</v>
      </c>
      <c r="V2200" s="238"/>
      <c r="X2200" s="235" t="s">
        <v>10</v>
      </c>
      <c r="Y2200" s="236"/>
      <c r="Z2200" s="237" t="s">
        <v>11</v>
      </c>
      <c r="AA2200" s="238"/>
      <c r="AB2200" s="4"/>
      <c r="AC2200" s="212" t="s">
        <v>70</v>
      </c>
      <c r="AE2200" s="213" t="s">
        <v>37</v>
      </c>
      <c r="AF2200" s="9"/>
      <c r="AG2200" s="29"/>
      <c r="AH2200" s="29"/>
      <c r="AI2200" s="29"/>
      <c r="AJ2200" s="29"/>
    </row>
    <row r="2201" spans="2:36" ht="18.649999999999999" customHeight="1" thickTop="1" thickBot="1">
      <c r="B2201" s="40">
        <f t="shared" ref="B2201" si="7503">B2194+$E$5</f>
        <v>1.055499999999983</v>
      </c>
      <c r="D2201" s="24">
        <v>1</v>
      </c>
      <c r="E2201" s="25">
        <v>0</v>
      </c>
      <c r="F2201" s="26">
        <v>0</v>
      </c>
      <c r="G2201" s="27">
        <f t="shared" ref="G2201" si="7504">-1/($E$8*$B2201)</f>
        <v>-6.5069937168469716</v>
      </c>
      <c r="I2201" s="24">
        <v>1</v>
      </c>
      <c r="J2201" s="28">
        <v>0</v>
      </c>
      <c r="K2201" s="26">
        <v>0</v>
      </c>
      <c r="L2201" s="27">
        <v>0</v>
      </c>
      <c r="N2201" s="24">
        <f t="shared" ref="N2201" si="7505">D2201*I2201+F2201*I2204-E2201*J2201-G2201*J2204</f>
        <v>-0.18605417550653236</v>
      </c>
      <c r="O2201" s="28">
        <f t="shared" ref="O2201" si="7506">(D2201*J2201+E2201*I2201+F2201*J2204+G2201*I2204)</f>
        <v>0</v>
      </c>
      <c r="P2201" s="26">
        <f t="shared" ref="P2201" si="7507">D2201*K2201+F2201*K2204-E2201*L2201-G2201*L2204</f>
        <v>0</v>
      </c>
      <c r="Q2201" s="27">
        <f t="shared" ref="Q2201" si="7508">(D2201*L2201+E2201*K2201+F2201*L2204+G2201*K2204)</f>
        <v>-6.5069937168469716</v>
      </c>
      <c r="S2201" s="24">
        <v>1</v>
      </c>
      <c r="T2201" s="25">
        <v>0</v>
      </c>
      <c r="U2201" s="26">
        <v>0</v>
      </c>
      <c r="V2201" s="27">
        <f t="shared" ref="V2201" si="7509">-1/($T$8*$B2201)</f>
        <v>-6.5069937168469716</v>
      </c>
      <c r="X2201" s="24">
        <f t="shared" ref="X2201" si="7510">N2201*S2201+P2201*S2204-O2201*T2201-Q2201*T2204</f>
        <v>-0.18605417550653236</v>
      </c>
      <c r="Y2201" s="28">
        <f t="shared" ref="Y2201" si="7511">(N2201*T2201+O2201*S2201+P2201*T2204+Q2201*S2204)</f>
        <v>0</v>
      </c>
      <c r="Z2201" s="26">
        <f t="shared" ref="Z2201" si="7512">N2201*U2201+P2201*U2204-O2201*V2201-Q2201*V2204</f>
        <v>0</v>
      </c>
      <c r="AA2201" s="27">
        <f t="shared" ref="AA2201" si="7513">(N2201*V2201+O2201*U2201+P2201*V2204+Q2201*U2204)</f>
        <v>-5.2963403658328216</v>
      </c>
      <c r="AB2201" s="8"/>
      <c r="AC2201" s="214">
        <f t="shared" ref="AC2201" si="7514">20*LOG((2*$X$8)/(($X$8*X2201+Z2201+$Z$8*X2204+Z2204)^2+($X$8*Y2201+AA2201+$X$8*Y2204+AA2204)^2)^0.5)</f>
        <v>-8.7728029150951912</v>
      </c>
      <c r="AE2201" s="215">
        <f t="shared" ref="AE2201" si="7515">((X2201^2+Y2201^2)/(X2204^2+Y2204^2))^0.5</f>
        <v>1.020740347292409</v>
      </c>
      <c r="AF2201" s="9"/>
      <c r="AG2201" s="29"/>
      <c r="AH2201" s="29"/>
      <c r="AI2201" s="29"/>
      <c r="AJ2201" s="29"/>
    </row>
    <row r="2202" spans="2:36" ht="18.649999999999999" customHeight="1" thickBot="1">
      <c r="D2202" s="30"/>
      <c r="G2202" s="31"/>
      <c r="I2202" s="30"/>
      <c r="K2202" s="239" t="s">
        <v>15</v>
      </c>
      <c r="L2202" s="240"/>
      <c r="N2202" s="30"/>
      <c r="P2202" s="239" t="s">
        <v>17</v>
      </c>
      <c r="Q2202" s="240"/>
      <c r="S2202" s="30"/>
      <c r="V2202" s="31"/>
      <c r="X2202" s="30"/>
      <c r="AA2202" s="31"/>
      <c r="AE2202" s="216"/>
      <c r="AF2202" s="9"/>
      <c r="AG2202" s="29"/>
      <c r="AH2202" s="29"/>
      <c r="AI2202" s="29"/>
      <c r="AJ2202" s="29"/>
    </row>
    <row r="2203" spans="2:36" ht="18.649999999999999" customHeight="1" thickBot="1">
      <c r="D2203" s="235" t="s">
        <v>12</v>
      </c>
      <c r="E2203" s="236"/>
      <c r="F2203" s="237" t="s">
        <v>13</v>
      </c>
      <c r="G2203" s="238"/>
      <c r="I2203" s="235" t="s">
        <v>14</v>
      </c>
      <c r="J2203" s="236"/>
      <c r="K2203" s="241"/>
      <c r="L2203" s="242"/>
      <c r="N2203" s="235" t="s">
        <v>16</v>
      </c>
      <c r="O2203" s="236"/>
      <c r="P2203" s="241"/>
      <c r="Q2203" s="242"/>
      <c r="S2203" s="235" t="s">
        <v>12</v>
      </c>
      <c r="T2203" s="236"/>
      <c r="U2203" s="237" t="s">
        <v>13</v>
      </c>
      <c r="V2203" s="238"/>
      <c r="X2203" s="235" t="s">
        <v>16</v>
      </c>
      <c r="Y2203" s="236"/>
      <c r="Z2203" s="237" t="s">
        <v>17</v>
      </c>
      <c r="AA2203" s="238"/>
      <c r="AB2203" s="4"/>
      <c r="AC2203" s="37" t="s">
        <v>71</v>
      </c>
      <c r="AE2203" s="217" t="s">
        <v>72</v>
      </c>
      <c r="AF2203" s="9"/>
      <c r="AG2203" s="29"/>
      <c r="AH2203" s="29"/>
      <c r="AI2203" s="29"/>
      <c r="AJ2203" s="29"/>
    </row>
    <row r="2204" spans="2:36" ht="18.649999999999999" customHeight="1" thickTop="1" thickBot="1">
      <c r="D2204" s="24">
        <v>0</v>
      </c>
      <c r="E2204" s="28">
        <v>0</v>
      </c>
      <c r="F2204" s="26">
        <v>1</v>
      </c>
      <c r="G2204" s="27">
        <v>0</v>
      </c>
      <c r="I2204" s="24">
        <v>0</v>
      </c>
      <c r="J2204" s="28">
        <f t="shared" ref="J2204" si="7516">IF(0=(1-$J$8*$K$8*$B2201^2),0,-1*(1-$J$8*$K$8*$B2201^2)/($B2201*$K$8))</f>
        <v>-0.18227375453518138</v>
      </c>
      <c r="K2204" s="26">
        <v>1</v>
      </c>
      <c r="L2204" s="27">
        <v>0</v>
      </c>
      <c r="N2204" s="24">
        <f t="shared" ref="N2204" si="7517">D2204*I2201+F2204*I2204-E2204*J2201-G2204*J2204</f>
        <v>0</v>
      </c>
      <c r="O2204" s="28">
        <f t="shared" ref="O2204" si="7518">(D2204*J2201+E2204*I2201+F2204*J2204+G2204*I2204)</f>
        <v>-0.18227375453518138</v>
      </c>
      <c r="P2204" s="26">
        <f t="shared" ref="P2204" si="7519">D2204*K2201+F2204*K2204-E2204*L2201-G2204*L2204</f>
        <v>1</v>
      </c>
      <c r="Q2204" s="27">
        <f t="shared" ref="Q2204" si="7520">(D2204*L2201+E2204*K2201+F2204*L2204+G2204*K2204)</f>
        <v>0</v>
      </c>
      <c r="S2204" s="24">
        <v>0</v>
      </c>
      <c r="T2204" s="28">
        <v>0</v>
      </c>
      <c r="U2204" s="26">
        <v>1</v>
      </c>
      <c r="V2204" s="27">
        <v>0</v>
      </c>
      <c r="X2204" s="24">
        <f t="shared" ref="X2204" si="7521">N2204*S2201+P2204*S2204-O2204*T2201-Q2204*T2204</f>
        <v>0</v>
      </c>
      <c r="Y2204" s="28">
        <f t="shared" ref="Y2204" si="7522">(N2204*T2201+O2204*S2201+P2204*T2204+Q2204*S2204)</f>
        <v>-0.18227375453518138</v>
      </c>
      <c r="Z2204" s="26">
        <f t="shared" ref="Z2204" si="7523">N2204*U2201+P2204*U2204-O2204*V2201-Q2204*V2204</f>
        <v>-0.18605417550653236</v>
      </c>
      <c r="AA2204" s="27">
        <f t="shared" ref="AA2204" si="7524">(N2204*V2201+O2204*U2201+P2204*V2204+Q2204*U2204)</f>
        <v>0</v>
      </c>
      <c r="AB2204" s="8"/>
      <c r="AC2204" s="39">
        <f t="shared" ref="AC2204" si="7525">(180/PI())*ATAN(-1*(($X$8*Y2201+AA2201+$X$8*Y2204+AA2204)/($X$8*X2201+Z2201+$X$8*X2204+Z2204)))</f>
        <v>-86.114429025286341</v>
      </c>
      <c r="AE2204" s="218">
        <f t="shared" ref="AE2204" si="7526">20*LOG(((($X$8*X2201+Z2201-$X$8*Y2204-Z2204)^2+($X$8*Y2201+AA2201-$X$8*Y2204-AA2204)^2)/(($X$8*X2201+Z2201+$X$8*X2204+Z2204)^2+($X$8*Y2201+AA2201+$X$8*Y2204+AA2204)^2))^0.5)</f>
        <v>-0.61256176041658184</v>
      </c>
      <c r="AF2204" s="9"/>
      <c r="AG2204" s="29"/>
      <c r="AH2204" s="29"/>
      <c r="AI2204" s="29"/>
      <c r="AJ2204" s="29"/>
    </row>
    <row r="2205" spans="2:36" ht="18.649999999999999" customHeight="1">
      <c r="AE2205" s="33"/>
    </row>
    <row r="2206" spans="2:36" ht="18.649999999999999" customHeight="1" thickBot="1">
      <c r="E2206" s="21" t="s">
        <v>0</v>
      </c>
      <c r="J2206" s="21" t="s">
        <v>1</v>
      </c>
      <c r="O2206" s="21" t="s">
        <v>2</v>
      </c>
      <c r="T2206" s="21" t="s">
        <v>3</v>
      </c>
      <c r="Y2206" s="21" t="s">
        <v>4</v>
      </c>
    </row>
    <row r="2207" spans="2:36" ht="18.649999999999999" customHeight="1" thickBot="1">
      <c r="B2207" s="20"/>
      <c r="D2207" s="235" t="s">
        <v>6</v>
      </c>
      <c r="E2207" s="236"/>
      <c r="F2207" s="237" t="s">
        <v>7</v>
      </c>
      <c r="G2207" s="238"/>
      <c r="I2207" s="235" t="s">
        <v>8</v>
      </c>
      <c r="J2207" s="236"/>
      <c r="K2207" s="237" t="s">
        <v>9</v>
      </c>
      <c r="L2207" s="238"/>
      <c r="N2207" s="235" t="s">
        <v>10</v>
      </c>
      <c r="O2207" s="236"/>
      <c r="P2207" s="237" t="s">
        <v>11</v>
      </c>
      <c r="Q2207" s="238"/>
      <c r="S2207" s="235" t="s">
        <v>6</v>
      </c>
      <c r="T2207" s="236"/>
      <c r="U2207" s="237" t="s">
        <v>7</v>
      </c>
      <c r="V2207" s="238"/>
      <c r="X2207" s="235" t="s">
        <v>10</v>
      </c>
      <c r="Y2207" s="236"/>
      <c r="Z2207" s="237" t="s">
        <v>11</v>
      </c>
      <c r="AA2207" s="238"/>
      <c r="AB2207" s="4"/>
      <c r="AC2207" s="212" t="s">
        <v>70</v>
      </c>
      <c r="AE2207" s="213" t="s">
        <v>37</v>
      </c>
      <c r="AF2207" s="9"/>
      <c r="AG2207" s="29"/>
      <c r="AH2207" s="29"/>
      <c r="AI2207" s="29"/>
      <c r="AJ2207" s="29"/>
    </row>
    <row r="2208" spans="2:36" ht="18.649999999999999" customHeight="1" thickTop="1" thickBot="1">
      <c r="B2208" s="40">
        <f t="shared" ref="B2208" si="7527">B2201+$E$5</f>
        <v>1.055999999999983</v>
      </c>
      <c r="D2208" s="24">
        <v>1</v>
      </c>
      <c r="E2208" s="25">
        <v>0</v>
      </c>
      <c r="F2208" s="26">
        <v>0</v>
      </c>
      <c r="G2208" s="27">
        <f t="shared" ref="G2208" si="7528">-1/($E$8*$B2208)</f>
        <v>-6.5039127539128589</v>
      </c>
      <c r="I2208" s="24">
        <v>1</v>
      </c>
      <c r="J2208" s="28">
        <v>0</v>
      </c>
      <c r="K2208" s="26">
        <v>0</v>
      </c>
      <c r="L2208" s="27">
        <v>0</v>
      </c>
      <c r="N2208" s="24">
        <f t="shared" ref="N2208" si="7529">D2208*I2208+F2208*I2211-E2208*J2208-G2208*J2211</f>
        <v>-0.17930673139576858</v>
      </c>
      <c r="O2208" s="28">
        <f t="shared" ref="O2208" si="7530">(D2208*J2208+E2208*I2208+F2208*J2211+G2208*I2211)</f>
        <v>0</v>
      </c>
      <c r="P2208" s="26">
        <f t="shared" ref="P2208" si="7531">D2208*K2208+F2208*K2211-E2208*L2208-G2208*L2211</f>
        <v>0</v>
      </c>
      <c r="Q2208" s="27">
        <f t="shared" ref="Q2208" si="7532">(D2208*L2208+E2208*K2208+F2208*L2211+G2208*K2211)</f>
        <v>-6.5039127539128589</v>
      </c>
      <c r="S2208" s="24">
        <v>1</v>
      </c>
      <c r="T2208" s="25">
        <v>0</v>
      </c>
      <c r="U2208" s="26">
        <v>0</v>
      </c>
      <c r="V2208" s="27">
        <f t="shared" ref="V2208" si="7533">-1/($T$8*$B2208)</f>
        <v>-6.5039127539128589</v>
      </c>
      <c r="X2208" s="24">
        <f t="shared" ref="X2208" si="7534">N2208*S2208+P2208*S2211-O2208*T2208-Q2208*T2211</f>
        <v>-0.17930673139576858</v>
      </c>
      <c r="Y2208" s="28">
        <f t="shared" ref="Y2208" si="7535">(N2208*T2208+O2208*S2208+P2208*T2211+Q2208*S2211)</f>
        <v>0</v>
      </c>
      <c r="Z2208" s="26">
        <f t="shared" ref="Z2208" si="7536">N2208*U2208+P2208*U2211-O2208*V2208-Q2208*V2211</f>
        <v>0</v>
      </c>
      <c r="AA2208" s="27">
        <f t="shared" ref="AA2208" si="7537">(N2208*V2208+O2208*U2208+P2208*V2211+Q2208*U2211)</f>
        <v>-5.3377174167254928</v>
      </c>
      <c r="AB2208" s="8"/>
      <c r="AC2208" s="214">
        <f t="shared" ref="AC2208" si="7538">20*LOG((2*$X$8)/(($X$8*X2208+Z2208+$Z$8*X2211+Z2211)^2+($X$8*Y2208+AA2208+$X$8*Y2211+AA2211)^2)^0.5)</f>
        <v>-8.8349686788064794</v>
      </c>
      <c r="AE2208" s="215">
        <f t="shared" ref="AE2208" si="7539">((X2208^2+Y2208^2)/(X2211^2+Y2211^2))^0.5</f>
        <v>0.98888211704440621</v>
      </c>
      <c r="AF2208" s="9"/>
      <c r="AG2208" s="29"/>
      <c r="AH2208" s="29"/>
      <c r="AI2208" s="29"/>
      <c r="AJ2208" s="29"/>
    </row>
    <row r="2209" spans="2:36" ht="18.649999999999999" customHeight="1" thickBot="1">
      <c r="D2209" s="30"/>
      <c r="G2209" s="31"/>
      <c r="I2209" s="30"/>
      <c r="K2209" s="239" t="s">
        <v>15</v>
      </c>
      <c r="L2209" s="240"/>
      <c r="N2209" s="30"/>
      <c r="P2209" s="239" t="s">
        <v>17</v>
      </c>
      <c r="Q2209" s="240"/>
      <c r="S2209" s="30"/>
      <c r="V2209" s="31"/>
      <c r="X2209" s="30"/>
      <c r="AA2209" s="31"/>
      <c r="AE2209" s="216"/>
      <c r="AF2209" s="9"/>
      <c r="AG2209" s="29"/>
      <c r="AH2209" s="29"/>
      <c r="AI2209" s="29"/>
      <c r="AJ2209" s="29"/>
    </row>
    <row r="2210" spans="2:36" ht="18.649999999999999" customHeight="1" thickBot="1">
      <c r="D2210" s="235" t="s">
        <v>12</v>
      </c>
      <c r="E2210" s="236"/>
      <c r="F2210" s="237" t="s">
        <v>13</v>
      </c>
      <c r="G2210" s="238"/>
      <c r="I2210" s="235" t="s">
        <v>14</v>
      </c>
      <c r="J2210" s="236"/>
      <c r="K2210" s="241"/>
      <c r="L2210" s="242"/>
      <c r="N2210" s="235" t="s">
        <v>16</v>
      </c>
      <c r="O2210" s="236"/>
      <c r="P2210" s="241"/>
      <c r="Q2210" s="242"/>
      <c r="S2210" s="235" t="s">
        <v>12</v>
      </c>
      <c r="T2210" s="236"/>
      <c r="U2210" s="237" t="s">
        <v>13</v>
      </c>
      <c r="V2210" s="238"/>
      <c r="X2210" s="235" t="s">
        <v>16</v>
      </c>
      <c r="Y2210" s="236"/>
      <c r="Z2210" s="237" t="s">
        <v>17</v>
      </c>
      <c r="AA2210" s="238"/>
      <c r="AB2210" s="4"/>
      <c r="AC2210" s="37" t="s">
        <v>71</v>
      </c>
      <c r="AE2210" s="217" t="s">
        <v>72</v>
      </c>
      <c r="AF2210" s="9"/>
      <c r="AG2210" s="29"/>
      <c r="AH2210" s="29"/>
      <c r="AI2210" s="29"/>
      <c r="AJ2210" s="29"/>
    </row>
    <row r="2211" spans="2:36" ht="18.649999999999999" customHeight="1" thickTop="1" thickBot="1">
      <c r="D2211" s="24">
        <v>0</v>
      </c>
      <c r="E2211" s="28">
        <v>0</v>
      </c>
      <c r="F2211" s="26">
        <v>1</v>
      </c>
      <c r="G2211" s="27">
        <v>0</v>
      </c>
      <c r="I2211" s="24">
        <v>0</v>
      </c>
      <c r="J2211" s="28">
        <f t="shared" ref="J2211" si="7540">IF(0=(1-$J$8*$K$8*$B2208^2),0,-1*(1-$J$8*$K$8*$B2208^2)/($B2208*$K$8))</f>
        <v>-0.1813226554563295</v>
      </c>
      <c r="K2211" s="26">
        <v>1</v>
      </c>
      <c r="L2211" s="27">
        <v>0</v>
      </c>
      <c r="N2211" s="24">
        <f t="shared" ref="N2211" si="7541">D2211*I2208+F2211*I2211-E2211*J2208-G2211*J2211</f>
        <v>0</v>
      </c>
      <c r="O2211" s="28">
        <f t="shared" ref="O2211" si="7542">(D2211*J2208+E2211*I2208+F2211*J2211+G2211*I2211)</f>
        <v>-0.1813226554563295</v>
      </c>
      <c r="P2211" s="26">
        <f t="shared" ref="P2211" si="7543">D2211*K2208+F2211*K2211-E2211*L2208-G2211*L2211</f>
        <v>1</v>
      </c>
      <c r="Q2211" s="27">
        <f t="shared" ref="Q2211" si="7544">(D2211*L2208+E2211*K2208+F2211*L2211+G2211*K2211)</f>
        <v>0</v>
      </c>
      <c r="S2211" s="24">
        <v>0</v>
      </c>
      <c r="T2211" s="28">
        <v>0</v>
      </c>
      <c r="U2211" s="26">
        <v>1</v>
      </c>
      <c r="V2211" s="27">
        <v>0</v>
      </c>
      <c r="X2211" s="24">
        <f t="shared" ref="X2211" si="7545">N2211*S2208+P2211*S2211-O2211*T2208-Q2211*T2211</f>
        <v>0</v>
      </c>
      <c r="Y2211" s="28">
        <f t="shared" ref="Y2211" si="7546">(N2211*T2208+O2211*S2208+P2211*T2211+Q2211*S2211)</f>
        <v>-0.1813226554563295</v>
      </c>
      <c r="Z2211" s="26">
        <f t="shared" ref="Z2211" si="7547">N2211*U2208+P2211*U2211-O2211*V2208-Q2211*V2211</f>
        <v>-0.17930673139576858</v>
      </c>
      <c r="AA2211" s="27">
        <f t="shared" ref="AA2211" si="7548">(N2211*V2208+O2211*U2208+P2211*V2211+Q2211*U2211)</f>
        <v>0</v>
      </c>
      <c r="AB2211" s="8"/>
      <c r="AC2211" s="39">
        <f t="shared" ref="AC2211" si="7549">(180/PI())*ATAN(-1*(($X$8*Y2208+AA2208+$X$8*Y2211+AA2211)/($X$8*X2208+Z2208+$X$8*X2211+Z2211)))</f>
        <v>-86.282289382641096</v>
      </c>
      <c r="AE2211" s="218">
        <f t="shared" ref="AE2211" si="7550">20*LOG(((($X$8*X2208+Z2208-$X$8*Y2211-Z2211)^2+($X$8*Y2208+AA2208-$X$8*Y2211-AA2211)^2)/(($X$8*X2208+Z2208+$X$8*X2211+Z2211)^2+($X$8*Y2208+AA2208+$X$8*Y2211+AA2211)^2))^0.5)</f>
        <v>-0.60327846942718066</v>
      </c>
      <c r="AF2211" s="9"/>
      <c r="AG2211" s="29"/>
      <c r="AH2211" s="29"/>
      <c r="AI2211" s="29"/>
      <c r="AJ2211" s="29"/>
    </row>
    <row r="2212" spans="2:36" ht="18.649999999999999" customHeight="1">
      <c r="AE2212" s="33"/>
    </row>
    <row r="2213" spans="2:36" ht="18.649999999999999" customHeight="1" thickBot="1">
      <c r="E2213" s="21" t="s">
        <v>0</v>
      </c>
      <c r="J2213" s="21" t="s">
        <v>1</v>
      </c>
      <c r="O2213" s="21" t="s">
        <v>2</v>
      </c>
      <c r="T2213" s="21" t="s">
        <v>3</v>
      </c>
      <c r="Y2213" s="21" t="s">
        <v>4</v>
      </c>
    </row>
    <row r="2214" spans="2:36" ht="18.649999999999999" customHeight="1" thickBot="1">
      <c r="B2214" s="20"/>
      <c r="D2214" s="235" t="s">
        <v>6</v>
      </c>
      <c r="E2214" s="236"/>
      <c r="F2214" s="237" t="s">
        <v>7</v>
      </c>
      <c r="G2214" s="238"/>
      <c r="I2214" s="235" t="s">
        <v>8</v>
      </c>
      <c r="J2214" s="236"/>
      <c r="K2214" s="237" t="s">
        <v>9</v>
      </c>
      <c r="L2214" s="238"/>
      <c r="N2214" s="235" t="s">
        <v>10</v>
      </c>
      <c r="O2214" s="236"/>
      <c r="P2214" s="237" t="s">
        <v>11</v>
      </c>
      <c r="Q2214" s="238"/>
      <c r="S2214" s="235" t="s">
        <v>6</v>
      </c>
      <c r="T2214" s="236"/>
      <c r="U2214" s="237" t="s">
        <v>7</v>
      </c>
      <c r="V2214" s="238"/>
      <c r="X2214" s="235" t="s">
        <v>10</v>
      </c>
      <c r="Y2214" s="236"/>
      <c r="Z2214" s="237" t="s">
        <v>11</v>
      </c>
      <c r="AA2214" s="238"/>
      <c r="AB2214" s="4"/>
      <c r="AC2214" s="212" t="s">
        <v>70</v>
      </c>
      <c r="AE2214" s="213" t="s">
        <v>37</v>
      </c>
      <c r="AF2214" s="9"/>
      <c r="AG2214" s="29"/>
      <c r="AH2214" s="29"/>
      <c r="AI2214" s="29"/>
      <c r="AJ2214" s="29"/>
    </row>
    <row r="2215" spans="2:36" ht="18.649999999999999" customHeight="1" thickTop="1" thickBot="1">
      <c r="B2215" s="40">
        <f t="shared" ref="B2215" si="7551">B2208+$E$5</f>
        <v>1.0564999999999829</v>
      </c>
      <c r="D2215" s="24">
        <v>1</v>
      </c>
      <c r="E2215" s="25">
        <v>0</v>
      </c>
      <c r="F2215" s="26">
        <v>0</v>
      </c>
      <c r="G2215" s="27">
        <f t="shared" ref="G2215" si="7552">-1/($E$8*$B2215)</f>
        <v>-6.5008347071765069</v>
      </c>
      <c r="I2215" s="24">
        <v>1</v>
      </c>
      <c r="J2215" s="28">
        <v>0</v>
      </c>
      <c r="K2215" s="26">
        <v>0</v>
      </c>
      <c r="L2215" s="27">
        <v>0</v>
      </c>
      <c r="N2215" s="24">
        <f t="shared" ref="N2215" si="7553">D2215*I2215+F2215*I2218-E2215*J2215-G2215*J2218</f>
        <v>-0.17256886491964907</v>
      </c>
      <c r="O2215" s="28">
        <f t="shared" ref="O2215" si="7554">(D2215*J2215+E2215*I2215+F2215*J2218+G2215*I2218)</f>
        <v>0</v>
      </c>
      <c r="P2215" s="26">
        <f t="shared" ref="P2215" si="7555">D2215*K2215+F2215*K2218-E2215*L2215-G2215*L2218</f>
        <v>0</v>
      </c>
      <c r="Q2215" s="27">
        <f t="shared" ref="Q2215" si="7556">(D2215*L2215+E2215*K2215+F2215*L2218+G2215*K2218)</f>
        <v>-6.5008347071765069</v>
      </c>
      <c r="S2215" s="24">
        <v>1</v>
      </c>
      <c r="T2215" s="25">
        <v>0</v>
      </c>
      <c r="U2215" s="26">
        <v>0</v>
      </c>
      <c r="V2215" s="27">
        <f t="shared" ref="V2215" si="7557">-1/($T$8*$B2215)</f>
        <v>-6.5008347071765069</v>
      </c>
      <c r="X2215" s="24">
        <f t="shared" ref="X2215" si="7558">N2215*S2215+P2215*S2218-O2215*T2215-Q2215*T2218</f>
        <v>-0.17256886491964907</v>
      </c>
      <c r="Y2215" s="28">
        <f t="shared" ref="Y2215" si="7559">(N2215*T2215+O2215*S2215+P2215*T2218+Q2215*S2218)</f>
        <v>0</v>
      </c>
      <c r="Z2215" s="26">
        <f t="shared" ref="Z2215" si="7560">N2215*U2215+P2215*U2218-O2215*V2215-Q2215*V2218</f>
        <v>0</v>
      </c>
      <c r="AA2215" s="27">
        <f t="shared" ref="AA2215" si="7561">(N2215*V2215+O2215*U2215+P2215*V2218+Q2215*U2218)</f>
        <v>-5.3789930407287976</v>
      </c>
      <c r="AB2215" s="8"/>
      <c r="AC2215" s="214">
        <f t="shared" ref="AC2215" si="7562">20*LOG((2*$X$8)/(($X$8*X2215+Z2215+$Z$8*X2218+Z2218)^2+($X$8*Y2215+AA2215+$X$8*Y2218+AA2218)^2)^0.5)</f>
        <v>-8.8966104083780824</v>
      </c>
      <c r="AE2215" s="215">
        <f t="shared" ref="AE2215" si="7563">((X2215^2+Y2215^2)/(X2218^2+Y2218^2))^0.5</f>
        <v>0.95673840574351587</v>
      </c>
      <c r="AF2215" s="9"/>
      <c r="AG2215" s="29"/>
      <c r="AH2215" s="29"/>
      <c r="AI2215" s="29"/>
      <c r="AJ2215" s="29"/>
    </row>
    <row r="2216" spans="2:36" ht="18.649999999999999" customHeight="1" thickBot="1">
      <c r="D2216" s="30"/>
      <c r="G2216" s="31"/>
      <c r="I2216" s="30"/>
      <c r="K2216" s="239" t="s">
        <v>15</v>
      </c>
      <c r="L2216" s="240"/>
      <c r="N2216" s="30"/>
      <c r="P2216" s="239" t="s">
        <v>17</v>
      </c>
      <c r="Q2216" s="240"/>
      <c r="S2216" s="30"/>
      <c r="V2216" s="31"/>
      <c r="X2216" s="30"/>
      <c r="AA2216" s="31"/>
      <c r="AE2216" s="216"/>
      <c r="AF2216" s="9"/>
      <c r="AG2216" s="29"/>
      <c r="AH2216" s="29"/>
      <c r="AI2216" s="29"/>
      <c r="AJ2216" s="29"/>
    </row>
    <row r="2217" spans="2:36" ht="18.649999999999999" customHeight="1" thickBot="1">
      <c r="D2217" s="235" t="s">
        <v>12</v>
      </c>
      <c r="E2217" s="236"/>
      <c r="F2217" s="237" t="s">
        <v>13</v>
      </c>
      <c r="G2217" s="238"/>
      <c r="I2217" s="235" t="s">
        <v>14</v>
      </c>
      <c r="J2217" s="236"/>
      <c r="K2217" s="241"/>
      <c r="L2217" s="242"/>
      <c r="N2217" s="235" t="s">
        <v>16</v>
      </c>
      <c r="O2217" s="236"/>
      <c r="P2217" s="241"/>
      <c r="Q2217" s="242"/>
      <c r="S2217" s="235" t="s">
        <v>12</v>
      </c>
      <c r="T2217" s="236"/>
      <c r="U2217" s="237" t="s">
        <v>13</v>
      </c>
      <c r="V2217" s="238"/>
      <c r="X2217" s="235" t="s">
        <v>16</v>
      </c>
      <c r="Y2217" s="236"/>
      <c r="Z2217" s="237" t="s">
        <v>17</v>
      </c>
      <c r="AA2217" s="238"/>
      <c r="AB2217" s="4"/>
      <c r="AC2217" s="37" t="s">
        <v>71</v>
      </c>
      <c r="AE2217" s="217" t="s">
        <v>72</v>
      </c>
      <c r="AF2217" s="9"/>
      <c r="AG2217" s="29"/>
      <c r="AH2217" s="29"/>
      <c r="AI2217" s="29"/>
      <c r="AJ2217" s="29"/>
    </row>
    <row r="2218" spans="2:36" ht="18.649999999999999" customHeight="1" thickTop="1" thickBot="1">
      <c r="D2218" s="24">
        <v>0</v>
      </c>
      <c r="E2218" s="28">
        <v>0</v>
      </c>
      <c r="F2218" s="26">
        <v>1</v>
      </c>
      <c r="G2218" s="27">
        <v>0</v>
      </c>
      <c r="I2218" s="24">
        <v>0</v>
      </c>
      <c r="J2218" s="28">
        <f t="shared" ref="J2218" si="7564">IF(0=(1-$J$8*$K$8*$B2215^2),0,-1*(1-$J$8*$K$8*$B2215^2)/($B2215*$K$8))</f>
        <v>-0.18037204724267297</v>
      </c>
      <c r="K2218" s="26">
        <v>1</v>
      </c>
      <c r="L2218" s="27">
        <v>0</v>
      </c>
      <c r="N2218" s="24">
        <f t="shared" ref="N2218" si="7565">D2218*I2215+F2218*I2218-E2218*J2215-G2218*J2218</f>
        <v>0</v>
      </c>
      <c r="O2218" s="28">
        <f t="shared" ref="O2218" si="7566">(D2218*J2215+E2218*I2215+F2218*J2218+G2218*I2218)</f>
        <v>-0.18037204724267297</v>
      </c>
      <c r="P2218" s="26">
        <f t="shared" ref="P2218" si="7567">D2218*K2215+F2218*K2218-E2218*L2215-G2218*L2218</f>
        <v>1</v>
      </c>
      <c r="Q2218" s="27">
        <f t="shared" ref="Q2218" si="7568">(D2218*L2215+E2218*K2215+F2218*L2218+G2218*K2218)</f>
        <v>0</v>
      </c>
      <c r="S2218" s="24">
        <v>0</v>
      </c>
      <c r="T2218" s="28">
        <v>0</v>
      </c>
      <c r="U2218" s="26">
        <v>1</v>
      </c>
      <c r="V2218" s="27">
        <v>0</v>
      </c>
      <c r="X2218" s="24">
        <f t="shared" ref="X2218" si="7569">N2218*S2215+P2218*S2218-O2218*T2215-Q2218*T2218</f>
        <v>0</v>
      </c>
      <c r="Y2218" s="28">
        <f t="shared" ref="Y2218" si="7570">(N2218*T2215+O2218*S2215+P2218*T2218+Q2218*S2218)</f>
        <v>-0.18037204724267297</v>
      </c>
      <c r="Z2218" s="26">
        <f t="shared" ref="Z2218" si="7571">N2218*U2215+P2218*U2218-O2218*V2215-Q2218*V2218</f>
        <v>-0.17256886491964907</v>
      </c>
      <c r="AA2218" s="27">
        <f t="shared" ref="AA2218" si="7572">(N2218*V2215+O2218*U2215+P2218*V2218+Q2218*U2218)</f>
        <v>0</v>
      </c>
      <c r="AB2218" s="8"/>
      <c r="AC2218" s="39">
        <f t="shared" ref="AC2218" si="7573">(180/PI())*ATAN(-1*(($X$8*Y2215+AA2215+$X$8*Y2218+AA2218)/($X$8*X2215+Z2215+$X$8*X2218+Z2218)))</f>
        <v>-86.447510099602439</v>
      </c>
      <c r="AE2218" s="218">
        <f t="shared" ref="AE2218" si="7574">20*LOG(((($X$8*X2215+Z2215-$X$8*Y2218-Z2218)^2+($X$8*Y2215+AA2215-$X$8*Y2218-AA2218)^2)/(($X$8*X2215+Z2215+$X$8*X2218+Z2218)^2+($X$8*Y2215+AA2215+$X$8*Y2218+AA2218)^2))^0.5)</f>
        <v>-0.59422220970495609</v>
      </c>
      <c r="AF2218" s="9"/>
      <c r="AG2218" s="29"/>
      <c r="AH2218" s="29"/>
      <c r="AI2218" s="29"/>
      <c r="AJ2218" s="29"/>
    </row>
    <row r="2219" spans="2:36" ht="18.649999999999999" customHeight="1">
      <c r="AE2219" s="33"/>
    </row>
    <row r="2220" spans="2:36" ht="18.649999999999999" customHeight="1" thickBot="1">
      <c r="E2220" s="21" t="s">
        <v>0</v>
      </c>
      <c r="J2220" s="21" t="s">
        <v>1</v>
      </c>
      <c r="O2220" s="21" t="s">
        <v>2</v>
      </c>
      <c r="T2220" s="21" t="s">
        <v>3</v>
      </c>
      <c r="Y2220" s="21" t="s">
        <v>4</v>
      </c>
    </row>
    <row r="2221" spans="2:36" ht="18.649999999999999" customHeight="1" thickBot="1">
      <c r="B2221" s="20"/>
      <c r="D2221" s="235" t="s">
        <v>6</v>
      </c>
      <c r="E2221" s="236"/>
      <c r="F2221" s="237" t="s">
        <v>7</v>
      </c>
      <c r="G2221" s="238"/>
      <c r="I2221" s="235" t="s">
        <v>8</v>
      </c>
      <c r="J2221" s="236"/>
      <c r="K2221" s="237" t="s">
        <v>9</v>
      </c>
      <c r="L2221" s="238"/>
      <c r="N2221" s="235" t="s">
        <v>10</v>
      </c>
      <c r="O2221" s="236"/>
      <c r="P2221" s="237" t="s">
        <v>11</v>
      </c>
      <c r="Q2221" s="238"/>
      <c r="S2221" s="235" t="s">
        <v>6</v>
      </c>
      <c r="T2221" s="236"/>
      <c r="U2221" s="237" t="s">
        <v>7</v>
      </c>
      <c r="V2221" s="238"/>
      <c r="X2221" s="235" t="s">
        <v>10</v>
      </c>
      <c r="Y2221" s="236"/>
      <c r="Z2221" s="237" t="s">
        <v>11</v>
      </c>
      <c r="AA2221" s="238"/>
      <c r="AB2221" s="4"/>
      <c r="AC2221" s="212" t="s">
        <v>70</v>
      </c>
      <c r="AE2221" s="213" t="s">
        <v>37</v>
      </c>
      <c r="AF2221" s="9"/>
      <c r="AG2221" s="29"/>
      <c r="AH2221" s="29"/>
      <c r="AI2221" s="29"/>
      <c r="AJ2221" s="29"/>
    </row>
    <row r="2222" spans="2:36" ht="18.649999999999999" customHeight="1" thickTop="1" thickBot="1">
      <c r="B2222" s="40">
        <f t="shared" ref="B2222" si="7575">B2215+$E$5</f>
        <v>1.0569999999999828</v>
      </c>
      <c r="D2222" s="24">
        <v>1</v>
      </c>
      <c r="E2222" s="25">
        <v>0</v>
      </c>
      <c r="F2222" s="26">
        <v>0</v>
      </c>
      <c r="G2222" s="27">
        <f t="shared" ref="G2222" si="7576">-1/($E$8*$B2222)</f>
        <v>-6.4977595724995068</v>
      </c>
      <c r="I2222" s="24">
        <v>1</v>
      </c>
      <c r="J2222" s="28">
        <v>0</v>
      </c>
      <c r="K2222" s="26">
        <v>0</v>
      </c>
      <c r="L2222" s="27">
        <v>0</v>
      </c>
      <c r="N2222" s="24">
        <f t="shared" ref="N2222" si="7577">D2222*I2222+F2222*I2225-E2222*J2222-G2222*J2225</f>
        <v>-0.16584055796016228</v>
      </c>
      <c r="O2222" s="28">
        <f t="shared" ref="O2222" si="7578">(D2222*J2222+E2222*I2222+F2222*J2225+G2222*I2225)</f>
        <v>0</v>
      </c>
      <c r="P2222" s="26">
        <f t="shared" ref="P2222" si="7579">D2222*K2222+F2222*K2225-E2222*L2222-G2222*L2225</f>
        <v>0</v>
      </c>
      <c r="Q2222" s="27">
        <f t="shared" ref="Q2222" si="7580">(D2222*L2222+E2222*K2222+F2222*L2225+G2222*K2225)</f>
        <v>-6.4977595724995068</v>
      </c>
      <c r="S2222" s="24">
        <v>1</v>
      </c>
      <c r="T2222" s="25">
        <v>0</v>
      </c>
      <c r="U2222" s="26">
        <v>0</v>
      </c>
      <c r="V2222" s="27">
        <f t="shared" ref="V2222" si="7581">-1/($T$8*$B2222)</f>
        <v>-6.4977595724995068</v>
      </c>
      <c r="X2222" s="24">
        <f t="shared" ref="X2222" si="7582">N2222*S2222+P2222*S2225-O2222*T2222-Q2222*T2225</f>
        <v>-0.16584055796016228</v>
      </c>
      <c r="Y2222" s="28">
        <f t="shared" ref="Y2222" si="7583">(N2222*T2222+O2222*S2222+P2222*T2225+Q2222*S2225)</f>
        <v>0</v>
      </c>
      <c r="Z2222" s="26">
        <f t="shared" ref="Z2222" si="7584">N2222*U2222+P2222*U2225-O2222*V2222-Q2222*V2225</f>
        <v>0</v>
      </c>
      <c r="AA2222" s="27">
        <f t="shared" ref="AA2222" si="7585">(N2222*V2222+O2222*U2222+P2222*V2225+Q2222*U2225)</f>
        <v>-5.4201674995052027</v>
      </c>
      <c r="AB2222" s="8"/>
      <c r="AC2222" s="214">
        <f t="shared" ref="AC2222" si="7586">20*LOG((2*$X$8)/(($X$8*X2222+Z2222+$Z$8*X2225+Z2225)^2+($X$8*Y2222+AA2222+$X$8*Y2225+AA2225)^2)^0.5)</f>
        <v>-8.9577346076895914</v>
      </c>
      <c r="AE2222" s="215">
        <f t="shared" ref="AE2222" si="7587">((X2222^2+Y2222^2)/(X2225^2+Y2225^2))^0.5</f>
        <v>0.92430484223308851</v>
      </c>
      <c r="AF2222" s="9"/>
      <c r="AG2222" s="29"/>
      <c r="AH2222" s="29"/>
      <c r="AI2222" s="29"/>
      <c r="AJ2222" s="29"/>
    </row>
    <row r="2223" spans="2:36" ht="18.649999999999999" customHeight="1" thickBot="1">
      <c r="D2223" s="30"/>
      <c r="G2223" s="31"/>
      <c r="I2223" s="30"/>
      <c r="K2223" s="239" t="s">
        <v>15</v>
      </c>
      <c r="L2223" s="240"/>
      <c r="N2223" s="30"/>
      <c r="P2223" s="239" t="s">
        <v>17</v>
      </c>
      <c r="Q2223" s="240"/>
      <c r="S2223" s="30"/>
      <c r="V2223" s="31"/>
      <c r="X2223" s="30"/>
      <c r="AA2223" s="31"/>
      <c r="AE2223" s="216"/>
      <c r="AF2223" s="9"/>
      <c r="AG2223" s="29"/>
      <c r="AH2223" s="29"/>
      <c r="AI2223" s="29"/>
      <c r="AJ2223" s="29"/>
    </row>
    <row r="2224" spans="2:36" ht="18.649999999999999" customHeight="1" thickBot="1">
      <c r="D2224" s="235" t="s">
        <v>12</v>
      </c>
      <c r="E2224" s="236"/>
      <c r="F2224" s="237" t="s">
        <v>13</v>
      </c>
      <c r="G2224" s="238"/>
      <c r="I2224" s="235" t="s">
        <v>14</v>
      </c>
      <c r="J2224" s="236"/>
      <c r="K2224" s="241"/>
      <c r="L2224" s="242"/>
      <c r="N2224" s="235" t="s">
        <v>16</v>
      </c>
      <c r="O2224" s="236"/>
      <c r="P2224" s="241"/>
      <c r="Q2224" s="242"/>
      <c r="S2224" s="235" t="s">
        <v>12</v>
      </c>
      <c r="T2224" s="236"/>
      <c r="U2224" s="237" t="s">
        <v>13</v>
      </c>
      <c r="V2224" s="238"/>
      <c r="X2224" s="235" t="s">
        <v>16</v>
      </c>
      <c r="Y2224" s="236"/>
      <c r="Z2224" s="237" t="s">
        <v>17</v>
      </c>
      <c r="AA2224" s="238"/>
      <c r="AB2224" s="4"/>
      <c r="AC2224" s="37" t="s">
        <v>71</v>
      </c>
      <c r="AE2224" s="217" t="s">
        <v>72</v>
      </c>
      <c r="AF2224" s="9"/>
      <c r="AG2224" s="29"/>
      <c r="AH2224" s="29"/>
      <c r="AI2224" s="29"/>
      <c r="AJ2224" s="29"/>
    </row>
    <row r="2225" spans="2:36" ht="18.649999999999999" customHeight="1" thickTop="1" thickBot="1">
      <c r="D2225" s="24">
        <v>0</v>
      </c>
      <c r="E2225" s="28">
        <v>0</v>
      </c>
      <c r="F2225" s="26">
        <v>1</v>
      </c>
      <c r="G2225" s="27">
        <v>0</v>
      </c>
      <c r="I2225" s="24">
        <v>0</v>
      </c>
      <c r="J2225" s="28">
        <f t="shared" ref="J2225" si="7588">IF(0=(1-$J$8*$K$8*$B2222^2),0,-1*(1-$J$8*$K$8*$B2222^2)/($B2222*$K$8))</f>
        <v>-0.17942192919761973</v>
      </c>
      <c r="K2225" s="26">
        <v>1</v>
      </c>
      <c r="L2225" s="27">
        <v>0</v>
      </c>
      <c r="N2225" s="24">
        <f t="shared" ref="N2225" si="7589">D2225*I2222+F2225*I2225-E2225*J2222-G2225*J2225</f>
        <v>0</v>
      </c>
      <c r="O2225" s="28">
        <f t="shared" ref="O2225" si="7590">(D2225*J2222+E2225*I2222+F2225*J2225+G2225*I2225)</f>
        <v>-0.17942192919761973</v>
      </c>
      <c r="P2225" s="26">
        <f t="shared" ref="P2225" si="7591">D2225*K2222+F2225*K2225-E2225*L2222-G2225*L2225</f>
        <v>1</v>
      </c>
      <c r="Q2225" s="27">
        <f t="shared" ref="Q2225" si="7592">(D2225*L2222+E2225*K2222+F2225*L2225+G2225*K2225)</f>
        <v>0</v>
      </c>
      <c r="S2225" s="24">
        <v>0</v>
      </c>
      <c r="T2225" s="28">
        <v>0</v>
      </c>
      <c r="U2225" s="26">
        <v>1</v>
      </c>
      <c r="V2225" s="27">
        <v>0</v>
      </c>
      <c r="X2225" s="24">
        <f t="shared" ref="X2225" si="7593">N2225*S2222+P2225*S2225-O2225*T2222-Q2225*T2225</f>
        <v>0</v>
      </c>
      <c r="Y2225" s="28">
        <f t="shared" ref="Y2225" si="7594">(N2225*T2222+O2225*S2222+P2225*T2225+Q2225*S2225)</f>
        <v>-0.17942192919761973</v>
      </c>
      <c r="Z2225" s="26">
        <f t="shared" ref="Z2225" si="7595">N2225*U2222+P2225*U2225-O2225*V2222-Q2225*V2225</f>
        <v>-0.16584055796016228</v>
      </c>
      <c r="AA2225" s="27">
        <f t="shared" ref="AA2225" si="7596">(N2225*V2222+O2225*U2222+P2225*V2225+Q2225*U2225)</f>
        <v>0</v>
      </c>
      <c r="AB2225" s="8"/>
      <c r="AC2225" s="39">
        <f t="shared" ref="AC2225" si="7597">(180/PI())*ATAN(-1*(($X$8*Y2222+AA2222+$X$8*Y2225+AA2225)/($X$8*X2222+Z2222+$X$8*X2225+Z2225)))</f>
        <v>-86.610153384648044</v>
      </c>
      <c r="AE2225" s="218">
        <f t="shared" ref="AE2225" si="7598">20*LOG(((($X$8*X2222+Z2222-$X$8*Y2225-Z2225)^2+($X$8*Y2222+AA2222-$X$8*Y2225-AA2225)^2)/(($X$8*X2222+Z2222+$X$8*X2225+Z2225)^2+($X$8*Y2222+AA2222+$X$8*Y2225+AA2225)^2))^0.5)</f>
        <v>-0.58538561513589105</v>
      </c>
      <c r="AF2225" s="9"/>
      <c r="AG2225" s="29"/>
      <c r="AH2225" s="29"/>
      <c r="AI2225" s="29"/>
      <c r="AJ2225" s="29"/>
    </row>
    <row r="2226" spans="2:36" ht="18.649999999999999" customHeight="1">
      <c r="AE2226" s="33"/>
    </row>
    <row r="2227" spans="2:36" ht="18.649999999999999" customHeight="1" thickBot="1">
      <c r="E2227" s="21" t="s">
        <v>0</v>
      </c>
      <c r="J2227" s="21" t="s">
        <v>1</v>
      </c>
      <c r="O2227" s="21" t="s">
        <v>2</v>
      </c>
      <c r="T2227" s="21" t="s">
        <v>3</v>
      </c>
      <c r="Y2227" s="21" t="s">
        <v>4</v>
      </c>
    </row>
    <row r="2228" spans="2:36" ht="18.649999999999999" customHeight="1" thickBot="1">
      <c r="B2228" s="20"/>
      <c r="D2228" s="235" t="s">
        <v>6</v>
      </c>
      <c r="E2228" s="236"/>
      <c r="F2228" s="237" t="s">
        <v>7</v>
      </c>
      <c r="G2228" s="238"/>
      <c r="I2228" s="235" t="s">
        <v>8</v>
      </c>
      <c r="J2228" s="236"/>
      <c r="K2228" s="237" t="s">
        <v>9</v>
      </c>
      <c r="L2228" s="238"/>
      <c r="N2228" s="235" t="s">
        <v>10</v>
      </c>
      <c r="O2228" s="236"/>
      <c r="P2228" s="237" t="s">
        <v>11</v>
      </c>
      <c r="Q2228" s="238"/>
      <c r="S2228" s="235" t="s">
        <v>6</v>
      </c>
      <c r="T2228" s="236"/>
      <c r="U2228" s="237" t="s">
        <v>7</v>
      </c>
      <c r="V2228" s="238"/>
      <c r="X2228" s="235" t="s">
        <v>10</v>
      </c>
      <c r="Y2228" s="236"/>
      <c r="Z2228" s="237" t="s">
        <v>11</v>
      </c>
      <c r="AA2228" s="238"/>
      <c r="AB2228" s="4"/>
      <c r="AC2228" s="212" t="s">
        <v>70</v>
      </c>
      <c r="AE2228" s="213" t="s">
        <v>37</v>
      </c>
      <c r="AF2228" s="9"/>
      <c r="AG2228" s="29"/>
      <c r="AH2228" s="29"/>
      <c r="AI2228" s="29"/>
      <c r="AJ2228" s="29"/>
    </row>
    <row r="2229" spans="2:36" ht="18.649999999999999" customHeight="1" thickTop="1" thickBot="1">
      <c r="B2229" s="40">
        <f t="shared" ref="B2229" si="7599">B2222+$E$5</f>
        <v>1.0574999999999828</v>
      </c>
      <c r="D2229" s="24">
        <v>1</v>
      </c>
      <c r="E2229" s="25">
        <v>0</v>
      </c>
      <c r="F2229" s="26">
        <v>0</v>
      </c>
      <c r="G2229" s="27">
        <f t="shared" ref="G2229" si="7600">-1/($E$8*$B2229)</f>
        <v>-6.4946873457512808</v>
      </c>
      <c r="I2229" s="24">
        <v>1</v>
      </c>
      <c r="J2229" s="28">
        <v>0</v>
      </c>
      <c r="K2229" s="26">
        <v>0</v>
      </c>
      <c r="L2229" s="27">
        <v>0</v>
      </c>
      <c r="N2229" s="24">
        <f t="shared" ref="N2229" si="7601">D2229*I2229+F2229*I2232-E2229*J2229-G2229*J2232</f>
        <v>-0.15912179244211999</v>
      </c>
      <c r="O2229" s="28">
        <f t="shared" ref="O2229" si="7602">(D2229*J2229+E2229*I2229+F2229*J2232+G2229*I2232)</f>
        <v>0</v>
      </c>
      <c r="P2229" s="26">
        <f t="shared" ref="P2229" si="7603">D2229*K2229+F2229*K2232-E2229*L2229-G2229*L2232</f>
        <v>0</v>
      </c>
      <c r="Q2229" s="27">
        <f t="shared" ref="Q2229" si="7604">(D2229*L2229+E2229*K2229+F2229*L2232+G2229*K2232)</f>
        <v>-6.4946873457512808</v>
      </c>
      <c r="S2229" s="24">
        <v>1</v>
      </c>
      <c r="T2229" s="25">
        <v>0</v>
      </c>
      <c r="U2229" s="26">
        <v>0</v>
      </c>
      <c r="V2229" s="27">
        <f t="shared" ref="V2229" si="7605">-1/($T$8*$B2229)</f>
        <v>-6.4946873457512808</v>
      </c>
      <c r="X2229" s="24">
        <f t="shared" ref="X2229" si="7606">N2229*S2229+P2229*S2232-O2229*T2229-Q2229*T2232</f>
        <v>-0.15912179244211999</v>
      </c>
      <c r="Y2229" s="28">
        <f t="shared" ref="Y2229" si="7607">(N2229*T2229+O2229*S2229+P2229*T2232+Q2229*S2232)</f>
        <v>0</v>
      </c>
      <c r="Z2229" s="26">
        <f t="shared" ref="Z2229" si="7608">N2229*U2229+P2229*U2232-O2229*V2229-Q2229*V2232</f>
        <v>0</v>
      </c>
      <c r="AA2229" s="27">
        <f t="shared" ref="AA2229" si="7609">(N2229*V2229+O2229*U2229+P2229*V2232+Q2229*U2232)</f>
        <v>-5.4612410539441818</v>
      </c>
      <c r="AB2229" s="8"/>
      <c r="AC2229" s="214">
        <f t="shared" ref="AC2229" si="7610">20*LOG((2*$X$8)/(($X$8*X2229+Z2229+$Z$8*X2232+Z2232)^2+($X$8*Y2229+AA2229+$X$8*Y2232+AA2232)^2)^0.5)</f>
        <v>-9.018347697201758</v>
      </c>
      <c r="AE2229" s="215">
        <f t="shared" ref="AE2229" si="7611">((X2229^2+Y2229^2)/(X2232^2+Y2232^2))^0.5</f>
        <v>0.89157696675666898</v>
      </c>
      <c r="AF2229" s="9"/>
      <c r="AG2229" s="29"/>
      <c r="AH2229" s="29"/>
      <c r="AI2229" s="29"/>
      <c r="AJ2229" s="29"/>
    </row>
    <row r="2230" spans="2:36" ht="18.649999999999999" customHeight="1" thickBot="1">
      <c r="D2230" s="30"/>
      <c r="G2230" s="31"/>
      <c r="I2230" s="30"/>
      <c r="K2230" s="239" t="s">
        <v>15</v>
      </c>
      <c r="L2230" s="240"/>
      <c r="N2230" s="30"/>
      <c r="P2230" s="239" t="s">
        <v>17</v>
      </c>
      <c r="Q2230" s="240"/>
      <c r="S2230" s="30"/>
      <c r="V2230" s="31"/>
      <c r="X2230" s="30"/>
      <c r="AA2230" s="31"/>
      <c r="AE2230" s="216"/>
      <c r="AF2230" s="9"/>
      <c r="AG2230" s="29"/>
      <c r="AH2230" s="29"/>
      <c r="AI2230" s="29"/>
      <c r="AJ2230" s="29"/>
    </row>
    <row r="2231" spans="2:36" ht="18.649999999999999" customHeight="1" thickBot="1">
      <c r="D2231" s="235" t="s">
        <v>12</v>
      </c>
      <c r="E2231" s="236"/>
      <c r="F2231" s="237" t="s">
        <v>13</v>
      </c>
      <c r="G2231" s="238"/>
      <c r="I2231" s="235" t="s">
        <v>14</v>
      </c>
      <c r="J2231" s="236"/>
      <c r="K2231" s="241"/>
      <c r="L2231" s="242"/>
      <c r="N2231" s="235" t="s">
        <v>16</v>
      </c>
      <c r="O2231" s="236"/>
      <c r="P2231" s="241"/>
      <c r="Q2231" s="242"/>
      <c r="S2231" s="235" t="s">
        <v>12</v>
      </c>
      <c r="T2231" s="236"/>
      <c r="U2231" s="237" t="s">
        <v>13</v>
      </c>
      <c r="V2231" s="238"/>
      <c r="X2231" s="235" t="s">
        <v>16</v>
      </c>
      <c r="Y2231" s="236"/>
      <c r="Z2231" s="237" t="s">
        <v>17</v>
      </c>
      <c r="AA2231" s="238"/>
      <c r="AB2231" s="4"/>
      <c r="AC2231" s="37" t="s">
        <v>71</v>
      </c>
      <c r="AE2231" s="217" t="s">
        <v>72</v>
      </c>
      <c r="AF2231" s="9"/>
      <c r="AG2231" s="29"/>
      <c r="AH2231" s="29"/>
      <c r="AI2231" s="29"/>
      <c r="AJ2231" s="29"/>
    </row>
    <row r="2232" spans="2:36" ht="18.649999999999999" customHeight="1" thickTop="1" thickBot="1">
      <c r="D2232" s="24">
        <v>0</v>
      </c>
      <c r="E2232" s="28">
        <v>0</v>
      </c>
      <c r="F2232" s="26">
        <v>1</v>
      </c>
      <c r="G2232" s="27">
        <v>0</v>
      </c>
      <c r="I2232" s="24">
        <v>0</v>
      </c>
      <c r="J2232" s="28">
        <f t="shared" ref="J2232" si="7612">IF(0=(1-$J$8*$K$8*$B2229^2),0,-1*(1-$J$8*$K$8*$B2229^2)/($B2229*$K$8))</f>
        <v>-0.1784723006258952</v>
      </c>
      <c r="K2232" s="26">
        <v>1</v>
      </c>
      <c r="L2232" s="27">
        <v>0</v>
      </c>
      <c r="N2232" s="24">
        <f t="shared" ref="N2232" si="7613">D2232*I2229+F2232*I2232-E2232*J2229-G2232*J2232</f>
        <v>0</v>
      </c>
      <c r="O2232" s="28">
        <f t="shared" ref="O2232" si="7614">(D2232*J2229+E2232*I2229+F2232*J2232+G2232*I2232)</f>
        <v>-0.1784723006258952</v>
      </c>
      <c r="P2232" s="26">
        <f t="shared" ref="P2232" si="7615">D2232*K2229+F2232*K2232-E2232*L2229-G2232*L2232</f>
        <v>1</v>
      </c>
      <c r="Q2232" s="27">
        <f t="shared" ref="Q2232" si="7616">(D2232*L2229+E2232*K2229+F2232*L2232+G2232*K2232)</f>
        <v>0</v>
      </c>
      <c r="S2232" s="24">
        <v>0</v>
      </c>
      <c r="T2232" s="28">
        <v>0</v>
      </c>
      <c r="U2232" s="26">
        <v>1</v>
      </c>
      <c r="V2232" s="27">
        <v>0</v>
      </c>
      <c r="X2232" s="24">
        <f t="shared" ref="X2232" si="7617">N2232*S2229+P2232*S2232-O2232*T2229-Q2232*T2232</f>
        <v>0</v>
      </c>
      <c r="Y2232" s="28">
        <f t="shared" ref="Y2232" si="7618">(N2232*T2229+O2232*S2229+P2232*T2232+Q2232*S2232)</f>
        <v>-0.1784723006258952</v>
      </c>
      <c r="Z2232" s="26">
        <f t="shared" ref="Z2232" si="7619">N2232*U2229+P2232*U2232-O2232*V2229-Q2232*V2232</f>
        <v>-0.15912179244211999</v>
      </c>
      <c r="AA2232" s="27">
        <f t="shared" ref="AA2232" si="7620">(N2232*V2229+O2232*U2229+P2232*V2232+Q2232*U2232)</f>
        <v>0</v>
      </c>
      <c r="AB2232" s="8"/>
      <c r="AC2232" s="39">
        <f t="shared" ref="AC2232" si="7621">(180/PI())*ATAN(-1*(($X$8*Y2229+AA2229+$X$8*Y2232+AA2232)/($X$8*X2229+Z2229+$X$8*X2232+Z2232)))</f>
        <v>-86.770279584023015</v>
      </c>
      <c r="AE2232" s="218">
        <f t="shared" ref="AE2232" si="7622">20*LOG(((($X$8*X2229+Z2229-$X$8*Y2232-Z2232)^2+($X$8*Y2229+AA2229-$X$8*Y2232-AA2232)^2)/(($X$8*X2229+Z2229+$X$8*X2232+Z2232)^2+($X$8*Y2229+AA2229+$X$8*Y2232+AA2232)^2))^0.5)</f>
        <v>-0.57676161359180433</v>
      </c>
      <c r="AF2232" s="9"/>
      <c r="AG2232" s="29"/>
      <c r="AH2232" s="29"/>
      <c r="AI2232" s="29"/>
      <c r="AJ2232" s="29"/>
    </row>
    <row r="2233" spans="2:36" ht="18.649999999999999" customHeight="1">
      <c r="AE2233" s="33"/>
    </row>
    <row r="2234" spans="2:36" ht="18.649999999999999" customHeight="1" thickBot="1">
      <c r="E2234" s="21" t="s">
        <v>0</v>
      </c>
      <c r="J2234" s="21" t="s">
        <v>1</v>
      </c>
      <c r="O2234" s="21" t="s">
        <v>2</v>
      </c>
      <c r="T2234" s="21" t="s">
        <v>3</v>
      </c>
      <c r="Y2234" s="21" t="s">
        <v>4</v>
      </c>
    </row>
    <row r="2235" spans="2:36" ht="18.649999999999999" customHeight="1" thickBot="1">
      <c r="B2235" s="20"/>
      <c r="D2235" s="235" t="s">
        <v>6</v>
      </c>
      <c r="E2235" s="236"/>
      <c r="F2235" s="237" t="s">
        <v>7</v>
      </c>
      <c r="G2235" s="238"/>
      <c r="I2235" s="235" t="s">
        <v>8</v>
      </c>
      <c r="J2235" s="236"/>
      <c r="K2235" s="237" t="s">
        <v>9</v>
      </c>
      <c r="L2235" s="238"/>
      <c r="N2235" s="235" t="s">
        <v>10</v>
      </c>
      <c r="O2235" s="236"/>
      <c r="P2235" s="237" t="s">
        <v>11</v>
      </c>
      <c r="Q2235" s="238"/>
      <c r="S2235" s="235" t="s">
        <v>6</v>
      </c>
      <c r="T2235" s="236"/>
      <c r="U2235" s="237" t="s">
        <v>7</v>
      </c>
      <c r="V2235" s="238"/>
      <c r="X2235" s="235" t="s">
        <v>10</v>
      </c>
      <c r="Y2235" s="236"/>
      <c r="Z2235" s="237" t="s">
        <v>11</v>
      </c>
      <c r="AA2235" s="238"/>
      <c r="AB2235" s="4"/>
      <c r="AC2235" s="212" t="s">
        <v>70</v>
      </c>
      <c r="AE2235" s="213" t="s">
        <v>37</v>
      </c>
      <c r="AF2235" s="9"/>
      <c r="AG2235" s="29"/>
      <c r="AH2235" s="29"/>
      <c r="AI2235" s="29"/>
      <c r="AJ2235" s="29"/>
    </row>
    <row r="2236" spans="2:36" ht="18.649999999999999" customHeight="1" thickTop="1" thickBot="1">
      <c r="B2236" s="40">
        <f t="shared" ref="B2236" si="7623">B2229+$E$5</f>
        <v>1.0579999999999827</v>
      </c>
      <c r="D2236" s="24">
        <v>1</v>
      </c>
      <c r="E2236" s="25">
        <v>0</v>
      </c>
      <c r="F2236" s="26">
        <v>0</v>
      </c>
      <c r="G2236" s="27">
        <f t="shared" ref="G2236" si="7624">-1/($E$8*$B2236)</f>
        <v>-6.491618022809055</v>
      </c>
      <c r="I2236" s="24">
        <v>1</v>
      </c>
      <c r="J2236" s="28">
        <v>0</v>
      </c>
      <c r="K2236" s="26">
        <v>0</v>
      </c>
      <c r="L2236" s="27">
        <v>0</v>
      </c>
      <c r="N2236" s="24">
        <f t="shared" ref="N2236" si="7625">D2236*I2236+F2236*I2239-E2236*J2236-G2236*J2239</f>
        <v>-0.15241255033303314</v>
      </c>
      <c r="O2236" s="28">
        <f t="shared" ref="O2236" si="7626">(D2236*J2236+E2236*I2236+F2236*J2239+G2236*I2239)</f>
        <v>0</v>
      </c>
      <c r="P2236" s="26">
        <f t="shared" ref="P2236" si="7627">D2236*K2236+F2236*K2239-E2236*L2236-G2236*L2239</f>
        <v>0</v>
      </c>
      <c r="Q2236" s="27">
        <f t="shared" ref="Q2236" si="7628">(D2236*L2236+E2236*K2236+F2236*L2239+G2236*K2239)</f>
        <v>-6.491618022809055</v>
      </c>
      <c r="S2236" s="24">
        <v>1</v>
      </c>
      <c r="T2236" s="25">
        <v>0</v>
      </c>
      <c r="U2236" s="26">
        <v>0</v>
      </c>
      <c r="V2236" s="27">
        <f t="shared" ref="V2236" si="7629">-1/($T$8*$B2236)</f>
        <v>-6.491618022809055</v>
      </c>
      <c r="X2236" s="24">
        <f t="shared" ref="X2236" si="7630">N2236*S2236+P2236*S2239-O2236*T2236-Q2236*T2239</f>
        <v>-0.15241255033303314</v>
      </c>
      <c r="Y2236" s="28">
        <f t="shared" ref="Y2236" si="7631">(N2236*T2236+O2236*S2236+P2236*T2239+Q2236*S2239)</f>
        <v>0</v>
      </c>
      <c r="Z2236" s="26">
        <f t="shared" ref="Z2236" si="7632">N2236*U2236+P2236*U2239-O2236*V2236-Q2236*V2239</f>
        <v>0</v>
      </c>
      <c r="AA2236" s="27">
        <f t="shared" ref="AA2236" si="7633">(N2236*V2236+O2236*U2236+P2236*V2239+Q2236*U2239)</f>
        <v>-5.5022139641648451</v>
      </c>
      <c r="AB2236" s="8"/>
      <c r="AC2236" s="214">
        <f t="shared" ref="AC2236" si="7634">20*LOG((2*$X$8)/(($X$8*X2236+Z2236+$Z$8*X2239+Z2239)^2+($X$8*Y2236+AA2236+$X$8*Y2239+AA2239)^2)^0.5)</f>
        <v>-9.0784560136883528</v>
      </c>
      <c r="AE2236" s="215">
        <f t="shared" ref="AE2236" si="7635">((X2236^2+Y2236^2)/(X2239^2+Y2239^2))^0.5</f>
        <v>0.85855022869916187</v>
      </c>
      <c r="AF2236" s="9"/>
      <c r="AG2236" s="29"/>
      <c r="AH2236" s="29"/>
      <c r="AI2236" s="29"/>
      <c r="AJ2236" s="29"/>
    </row>
    <row r="2237" spans="2:36" ht="18.649999999999999" customHeight="1" thickBot="1">
      <c r="D2237" s="30"/>
      <c r="G2237" s="31"/>
      <c r="I2237" s="30"/>
      <c r="K2237" s="239" t="s">
        <v>15</v>
      </c>
      <c r="L2237" s="240"/>
      <c r="N2237" s="30"/>
      <c r="P2237" s="239" t="s">
        <v>17</v>
      </c>
      <c r="Q2237" s="240"/>
      <c r="S2237" s="30"/>
      <c r="V2237" s="31"/>
      <c r="X2237" s="30"/>
      <c r="AA2237" s="31"/>
      <c r="AE2237" s="216"/>
      <c r="AF2237" s="9"/>
      <c r="AG2237" s="29"/>
      <c r="AH2237" s="29"/>
      <c r="AI2237" s="29"/>
      <c r="AJ2237" s="29"/>
    </row>
    <row r="2238" spans="2:36" ht="18.649999999999999" customHeight="1" thickBot="1">
      <c r="D2238" s="235" t="s">
        <v>12</v>
      </c>
      <c r="E2238" s="236"/>
      <c r="F2238" s="237" t="s">
        <v>13</v>
      </c>
      <c r="G2238" s="238"/>
      <c r="I2238" s="235" t="s">
        <v>14</v>
      </c>
      <c r="J2238" s="236"/>
      <c r="K2238" s="241"/>
      <c r="L2238" s="242"/>
      <c r="N2238" s="235" t="s">
        <v>16</v>
      </c>
      <c r="O2238" s="236"/>
      <c r="P2238" s="241"/>
      <c r="Q2238" s="242"/>
      <c r="S2238" s="235" t="s">
        <v>12</v>
      </c>
      <c r="T2238" s="236"/>
      <c r="U2238" s="237" t="s">
        <v>13</v>
      </c>
      <c r="V2238" s="238"/>
      <c r="X2238" s="235" t="s">
        <v>16</v>
      </c>
      <c r="Y2238" s="236"/>
      <c r="Z2238" s="237" t="s">
        <v>17</v>
      </c>
      <c r="AA2238" s="238"/>
      <c r="AB2238" s="4"/>
      <c r="AC2238" s="37" t="s">
        <v>71</v>
      </c>
      <c r="AE2238" s="217" t="s">
        <v>72</v>
      </c>
      <c r="AF2238" s="9"/>
      <c r="AG2238" s="29"/>
      <c r="AH2238" s="29"/>
      <c r="AI2238" s="29"/>
      <c r="AJ2238" s="29"/>
    </row>
    <row r="2239" spans="2:36" ht="18.649999999999999" customHeight="1" thickTop="1" thickBot="1">
      <c r="D2239" s="24">
        <v>0</v>
      </c>
      <c r="E2239" s="28">
        <v>0</v>
      </c>
      <c r="F2239" s="26">
        <v>1</v>
      </c>
      <c r="G2239" s="27">
        <v>0</v>
      </c>
      <c r="I2239" s="24">
        <v>0</v>
      </c>
      <c r="J2239" s="28">
        <f t="shared" ref="J2239" si="7636">IF(0=(1-$J$8*$K$8*$B2236^2),0,-1*(1-$J$8*$K$8*$B2236^2)/($B2236*$K$8))</f>
        <v>-0.17752316083353914</v>
      </c>
      <c r="K2239" s="26">
        <v>1</v>
      </c>
      <c r="L2239" s="27">
        <v>0</v>
      </c>
      <c r="N2239" s="24">
        <f t="shared" ref="N2239" si="7637">D2239*I2236+F2239*I2239-E2239*J2236-G2239*J2239</f>
        <v>0</v>
      </c>
      <c r="O2239" s="28">
        <f t="shared" ref="O2239" si="7638">(D2239*J2236+E2239*I2236+F2239*J2239+G2239*I2239)</f>
        <v>-0.17752316083353914</v>
      </c>
      <c r="P2239" s="26">
        <f t="shared" ref="P2239" si="7639">D2239*K2236+F2239*K2239-E2239*L2236-G2239*L2239</f>
        <v>1</v>
      </c>
      <c r="Q2239" s="27">
        <f t="shared" ref="Q2239" si="7640">(D2239*L2236+E2239*K2236+F2239*L2239+G2239*K2239)</f>
        <v>0</v>
      </c>
      <c r="S2239" s="24">
        <v>0</v>
      </c>
      <c r="T2239" s="28">
        <v>0</v>
      </c>
      <c r="U2239" s="26">
        <v>1</v>
      </c>
      <c r="V2239" s="27">
        <v>0</v>
      </c>
      <c r="X2239" s="24">
        <f t="shared" ref="X2239" si="7641">N2239*S2236+P2239*S2239-O2239*T2236-Q2239*T2239</f>
        <v>0</v>
      </c>
      <c r="Y2239" s="28">
        <f t="shared" ref="Y2239" si="7642">(N2239*T2236+O2239*S2236+P2239*T2239+Q2239*S2239)</f>
        <v>-0.17752316083353914</v>
      </c>
      <c r="Z2239" s="26">
        <f t="shared" ref="Z2239" si="7643">N2239*U2236+P2239*U2239-O2239*V2236-Q2239*V2239</f>
        <v>-0.15241255033303314</v>
      </c>
      <c r="AA2239" s="27">
        <f t="shared" ref="AA2239" si="7644">(N2239*V2236+O2239*U2236+P2239*V2239+Q2239*U2239)</f>
        <v>0</v>
      </c>
      <c r="AB2239" s="8"/>
      <c r="AC2239" s="39">
        <f t="shared" ref="AC2239" si="7645">(180/PI())*ATAN(-1*(($X$8*Y2236+AA2236+$X$8*Y2239+AA2239)/($X$8*X2236+Z2236+$X$8*X2239+Z2239)))</f>
        <v>-86.92794724769395</v>
      </c>
      <c r="AE2239" s="218">
        <f t="shared" ref="AE2239" si="7646">20*LOG(((($X$8*X2236+Z2236-$X$8*Y2239-Z2239)^2+($X$8*Y2236+AA2236-$X$8*Y2239-AA2239)^2)/(($X$8*X2236+Z2236+$X$8*X2239+Z2239)^2+($X$8*Y2236+AA2236+$X$8*Y2239+AA2239)^2))^0.5)</f>
        <v>-0.56834341312884207</v>
      </c>
      <c r="AF2239" s="9"/>
      <c r="AG2239" s="29"/>
      <c r="AH2239" s="29"/>
      <c r="AI2239" s="29"/>
      <c r="AJ2239" s="29"/>
    </row>
    <row r="2240" spans="2:36" ht="18.649999999999999" customHeight="1">
      <c r="AE2240" s="33"/>
    </row>
    <row r="2241" spans="2:36" ht="18.649999999999999" customHeight="1" thickBot="1">
      <c r="E2241" s="21" t="s">
        <v>0</v>
      </c>
      <c r="J2241" s="21" t="s">
        <v>1</v>
      </c>
      <c r="O2241" s="21" t="s">
        <v>2</v>
      </c>
      <c r="T2241" s="21" t="s">
        <v>3</v>
      </c>
      <c r="Y2241" s="21" t="s">
        <v>4</v>
      </c>
    </row>
    <row r="2242" spans="2:36" ht="18.649999999999999" customHeight="1" thickBot="1">
      <c r="B2242" s="20"/>
      <c r="D2242" s="235" t="s">
        <v>6</v>
      </c>
      <c r="E2242" s="236"/>
      <c r="F2242" s="237" t="s">
        <v>7</v>
      </c>
      <c r="G2242" s="238"/>
      <c r="I2242" s="235" t="s">
        <v>8</v>
      </c>
      <c r="J2242" s="236"/>
      <c r="K2242" s="237" t="s">
        <v>9</v>
      </c>
      <c r="L2242" s="238"/>
      <c r="N2242" s="235" t="s">
        <v>10</v>
      </c>
      <c r="O2242" s="236"/>
      <c r="P2242" s="237" t="s">
        <v>11</v>
      </c>
      <c r="Q2242" s="238"/>
      <c r="S2242" s="235" t="s">
        <v>6</v>
      </c>
      <c r="T2242" s="236"/>
      <c r="U2242" s="237" t="s">
        <v>7</v>
      </c>
      <c r="V2242" s="238"/>
      <c r="X2242" s="235" t="s">
        <v>10</v>
      </c>
      <c r="Y2242" s="236"/>
      <c r="Z2242" s="237" t="s">
        <v>11</v>
      </c>
      <c r="AA2242" s="238"/>
      <c r="AB2242" s="4"/>
      <c r="AC2242" s="212" t="s">
        <v>70</v>
      </c>
      <c r="AE2242" s="213" t="s">
        <v>37</v>
      </c>
      <c r="AF2242" s="9"/>
      <c r="AG2242" s="29"/>
      <c r="AH2242" s="29"/>
      <c r="AI2242" s="29"/>
      <c r="AJ2242" s="29"/>
    </row>
    <row r="2243" spans="2:36" ht="18.649999999999999" customHeight="1" thickTop="1" thickBot="1">
      <c r="B2243" s="40">
        <f t="shared" ref="B2243" si="7647">B2236+$E$5</f>
        <v>1.0584999999999827</v>
      </c>
      <c r="D2243" s="24">
        <v>1</v>
      </c>
      <c r="E2243" s="25">
        <v>0</v>
      </c>
      <c r="F2243" s="26">
        <v>0</v>
      </c>
      <c r="G2243" s="27">
        <f t="shared" ref="G2243" si="7648">-1/($E$8*$B2243)</f>
        <v>-6.4885515995578453</v>
      </c>
      <c r="I2243" s="24">
        <v>1</v>
      </c>
      <c r="J2243" s="28">
        <v>0</v>
      </c>
      <c r="K2243" s="26">
        <v>0</v>
      </c>
      <c r="L2243" s="27">
        <v>0</v>
      </c>
      <c r="N2243" s="24">
        <f t="shared" ref="N2243" si="7649">D2243*I2243+F2243*I2246-E2243*J2243-G2243*J2246</f>
        <v>-0.14571281364299082</v>
      </c>
      <c r="O2243" s="28">
        <f t="shared" ref="O2243" si="7650">(D2243*J2243+E2243*I2243+F2243*J2246+G2243*I2246)</f>
        <v>0</v>
      </c>
      <c r="P2243" s="26">
        <f t="shared" ref="P2243" si="7651">D2243*K2243+F2243*K2246-E2243*L2243-G2243*L2246</f>
        <v>0</v>
      </c>
      <c r="Q2243" s="27">
        <f t="shared" ref="Q2243" si="7652">(D2243*L2243+E2243*K2243+F2243*L2246+G2243*K2246)</f>
        <v>-6.4885515995578453</v>
      </c>
      <c r="S2243" s="24">
        <v>1</v>
      </c>
      <c r="T2243" s="25">
        <v>0</v>
      </c>
      <c r="U2243" s="26">
        <v>0</v>
      </c>
      <c r="V2243" s="27">
        <f t="shared" ref="V2243" si="7653">-1/($T$8*$B2243)</f>
        <v>-6.4885515995578453</v>
      </c>
      <c r="X2243" s="24">
        <f t="shared" ref="X2243" si="7654">N2243*S2243+P2243*S2246-O2243*T2243-Q2243*T2246</f>
        <v>-0.14571281364299082</v>
      </c>
      <c r="Y2243" s="28">
        <f t="shared" ref="Y2243" si="7655">(N2243*T2243+O2243*S2243+P2243*T2246+Q2243*S2246)</f>
        <v>0</v>
      </c>
      <c r="Z2243" s="26">
        <f t="shared" ref="Z2243" si="7656">N2243*U2243+P2243*U2246-O2243*V2243-Q2243*V2246</f>
        <v>0</v>
      </c>
      <c r="AA2243" s="27">
        <f t="shared" ref="AA2243" si="7657">(N2243*V2243+O2243*U2243+P2243*V2246+Q2243*U2246)</f>
        <v>-5.5430864895185428</v>
      </c>
      <c r="AB2243" s="8"/>
      <c r="AC2243" s="214">
        <f t="shared" ref="AC2243" si="7658">20*LOG((2*$X$8)/(($X$8*X2243+Z2243+$Z$8*X2246+Z2246)^2+($X$8*Y2243+AA2243+$X$8*Y2246+AA2246)^2)^0.5)</f>
        <v>-9.1380658101078858</v>
      </c>
      <c r="AE2243" s="215">
        <f t="shared" ref="AE2243" si="7659">((X2243^2+Y2243^2)/(X2246^2+Y2246^2))^0.5</f>
        <v>0.82521998425856247</v>
      </c>
      <c r="AF2243" s="9"/>
      <c r="AG2243" s="29"/>
      <c r="AH2243" s="29"/>
      <c r="AI2243" s="29"/>
      <c r="AJ2243" s="29"/>
    </row>
    <row r="2244" spans="2:36" ht="18.649999999999999" customHeight="1" thickBot="1">
      <c r="D2244" s="30"/>
      <c r="G2244" s="31"/>
      <c r="I2244" s="30"/>
      <c r="K2244" s="239" t="s">
        <v>15</v>
      </c>
      <c r="L2244" s="240"/>
      <c r="N2244" s="30"/>
      <c r="P2244" s="239" t="s">
        <v>17</v>
      </c>
      <c r="Q2244" s="240"/>
      <c r="S2244" s="30"/>
      <c r="V2244" s="31"/>
      <c r="X2244" s="30"/>
      <c r="AA2244" s="31"/>
      <c r="AE2244" s="216"/>
      <c r="AF2244" s="9"/>
      <c r="AG2244" s="29"/>
      <c r="AH2244" s="29"/>
      <c r="AI2244" s="29"/>
      <c r="AJ2244" s="29"/>
    </row>
    <row r="2245" spans="2:36" ht="18.649999999999999" customHeight="1" thickBot="1">
      <c r="D2245" s="235" t="s">
        <v>12</v>
      </c>
      <c r="E2245" s="236"/>
      <c r="F2245" s="237" t="s">
        <v>13</v>
      </c>
      <c r="G2245" s="238"/>
      <c r="I2245" s="235" t="s">
        <v>14</v>
      </c>
      <c r="J2245" s="236"/>
      <c r="K2245" s="241"/>
      <c r="L2245" s="242"/>
      <c r="N2245" s="235" t="s">
        <v>16</v>
      </c>
      <c r="O2245" s="236"/>
      <c r="P2245" s="241"/>
      <c r="Q2245" s="242"/>
      <c r="S2245" s="235" t="s">
        <v>12</v>
      </c>
      <c r="T2245" s="236"/>
      <c r="U2245" s="237" t="s">
        <v>13</v>
      </c>
      <c r="V2245" s="238"/>
      <c r="X2245" s="235" t="s">
        <v>16</v>
      </c>
      <c r="Y2245" s="236"/>
      <c r="Z2245" s="237" t="s">
        <v>17</v>
      </c>
      <c r="AA2245" s="238"/>
      <c r="AB2245" s="4"/>
      <c r="AC2245" s="37" t="s">
        <v>71</v>
      </c>
      <c r="AE2245" s="217" t="s">
        <v>72</v>
      </c>
      <c r="AF2245" s="9"/>
      <c r="AG2245" s="29"/>
      <c r="AH2245" s="29"/>
      <c r="AI2245" s="29"/>
      <c r="AJ2245" s="29"/>
    </row>
    <row r="2246" spans="2:36" ht="18.649999999999999" customHeight="1" thickTop="1" thickBot="1">
      <c r="D2246" s="24">
        <v>0</v>
      </c>
      <c r="E2246" s="28">
        <v>0</v>
      </c>
      <c r="F2246" s="26">
        <v>1</v>
      </c>
      <c r="G2246" s="27">
        <v>0</v>
      </c>
      <c r="I2246" s="24">
        <v>0</v>
      </c>
      <c r="J2246" s="28">
        <f t="shared" ref="J2246" si="7660">IF(0=(1-$J$8*$K$8*$B2243^2),0,-1*(1-$J$8*$K$8*$B2243^2)/($B2243*$K$8))</f>
        <v>-0.17657450912790215</v>
      </c>
      <c r="K2246" s="26">
        <v>1</v>
      </c>
      <c r="L2246" s="27">
        <v>0</v>
      </c>
      <c r="N2246" s="24">
        <f t="shared" ref="N2246" si="7661">D2246*I2243+F2246*I2246-E2246*J2243-G2246*J2246</f>
        <v>0</v>
      </c>
      <c r="O2246" s="28">
        <f t="shared" ref="O2246" si="7662">(D2246*J2243+E2246*I2243+F2246*J2246+G2246*I2246)</f>
        <v>-0.17657450912790215</v>
      </c>
      <c r="P2246" s="26">
        <f t="shared" ref="P2246" si="7663">D2246*K2243+F2246*K2246-E2246*L2243-G2246*L2246</f>
        <v>1</v>
      </c>
      <c r="Q2246" s="27">
        <f t="shared" ref="Q2246" si="7664">(D2246*L2243+E2246*K2243+F2246*L2246+G2246*K2246)</f>
        <v>0</v>
      </c>
      <c r="S2246" s="24">
        <v>0</v>
      </c>
      <c r="T2246" s="28">
        <v>0</v>
      </c>
      <c r="U2246" s="26">
        <v>1</v>
      </c>
      <c r="V2246" s="27">
        <v>0</v>
      </c>
      <c r="X2246" s="24">
        <f t="shared" ref="X2246" si="7665">N2246*S2243+P2246*S2246-O2246*T2243-Q2246*T2246</f>
        <v>0</v>
      </c>
      <c r="Y2246" s="28">
        <f t="shared" ref="Y2246" si="7666">(N2246*T2243+O2246*S2243+P2246*T2246+Q2246*S2246)</f>
        <v>-0.17657450912790215</v>
      </c>
      <c r="Z2246" s="26">
        <f t="shared" ref="Z2246" si="7667">N2246*U2243+P2246*U2246-O2246*V2243-Q2246*V2246</f>
        <v>-0.14571281364299082</v>
      </c>
      <c r="AA2246" s="27">
        <f t="shared" ref="AA2246" si="7668">(N2246*V2243+O2246*U2243+P2246*V2246+Q2246*U2246)</f>
        <v>0</v>
      </c>
      <c r="AB2246" s="8"/>
      <c r="AC2246" s="39">
        <f t="shared" ref="AC2246" si="7669">(180/PI())*ATAN(-1*(($X$8*Y2243+AA2243+$X$8*Y2246+AA2246)/($X$8*X2243+Z2243+$X$8*X2246+Z2246)))</f>
        <v>-87.083213192680844</v>
      </c>
      <c r="AE2246" s="218">
        <f t="shared" ref="AE2246" si="7670">20*LOG(((($X$8*X2243+Z2243-$X$8*Y2246-Z2246)^2+($X$8*Y2243+AA2243-$X$8*Y2246-AA2246)^2)/(($X$8*X2243+Z2243+$X$8*X2246+Z2246)^2+($X$8*Y2243+AA2243+$X$8*Y2246+AA2246)^2))^0.5)</f>
        <v>-0.56012448892565125</v>
      </c>
      <c r="AF2246" s="9"/>
      <c r="AG2246" s="29"/>
      <c r="AH2246" s="29"/>
      <c r="AI2246" s="29"/>
      <c r="AJ2246" s="29"/>
    </row>
    <row r="2247" spans="2:36" ht="18.649999999999999" customHeight="1">
      <c r="AE2247" s="33"/>
    </row>
    <row r="2248" spans="2:36" ht="18.649999999999999" customHeight="1" thickBot="1">
      <c r="E2248" s="21" t="s">
        <v>0</v>
      </c>
      <c r="J2248" s="21" t="s">
        <v>1</v>
      </c>
      <c r="O2248" s="21" t="s">
        <v>2</v>
      </c>
      <c r="T2248" s="21" t="s">
        <v>3</v>
      </c>
      <c r="Y2248" s="21" t="s">
        <v>4</v>
      </c>
    </row>
    <row r="2249" spans="2:36" ht="18.649999999999999" customHeight="1" thickBot="1">
      <c r="B2249" s="20"/>
      <c r="D2249" s="235" t="s">
        <v>6</v>
      </c>
      <c r="E2249" s="236"/>
      <c r="F2249" s="237" t="s">
        <v>7</v>
      </c>
      <c r="G2249" s="238"/>
      <c r="I2249" s="235" t="s">
        <v>8</v>
      </c>
      <c r="J2249" s="236"/>
      <c r="K2249" s="237" t="s">
        <v>9</v>
      </c>
      <c r="L2249" s="238"/>
      <c r="N2249" s="235" t="s">
        <v>10</v>
      </c>
      <c r="O2249" s="236"/>
      <c r="P2249" s="237" t="s">
        <v>11</v>
      </c>
      <c r="Q2249" s="238"/>
      <c r="S2249" s="235" t="s">
        <v>6</v>
      </c>
      <c r="T2249" s="236"/>
      <c r="U2249" s="237" t="s">
        <v>7</v>
      </c>
      <c r="V2249" s="238"/>
      <c r="X2249" s="235" t="s">
        <v>10</v>
      </c>
      <c r="Y2249" s="236"/>
      <c r="Z2249" s="237" t="s">
        <v>11</v>
      </c>
      <c r="AA2249" s="238"/>
      <c r="AB2249" s="4"/>
      <c r="AC2249" s="212" t="s">
        <v>70</v>
      </c>
      <c r="AE2249" s="213" t="s">
        <v>37</v>
      </c>
      <c r="AF2249" s="9"/>
      <c r="AG2249" s="29"/>
      <c r="AH2249" s="29"/>
      <c r="AI2249" s="29"/>
      <c r="AJ2249" s="29"/>
    </row>
    <row r="2250" spans="2:36" ht="18.649999999999999" customHeight="1" thickTop="1" thickBot="1">
      <c r="B2250" s="40">
        <f t="shared" ref="B2250" si="7671">B2243+$E$5</f>
        <v>1.0589999999999826</v>
      </c>
      <c r="D2250" s="24">
        <v>1</v>
      </c>
      <c r="E2250" s="25">
        <v>0</v>
      </c>
      <c r="F2250" s="26">
        <v>0</v>
      </c>
      <c r="G2250" s="27">
        <f t="shared" ref="G2250" si="7672">-1/($E$8*$B2250)</f>
        <v>-6.485488071890444</v>
      </c>
      <c r="I2250" s="24">
        <v>1</v>
      </c>
      <c r="J2250" s="28">
        <v>0</v>
      </c>
      <c r="K2250" s="26">
        <v>0</v>
      </c>
      <c r="L2250" s="27">
        <v>0</v>
      </c>
      <c r="N2250" s="24">
        <f t="shared" ref="N2250" si="7673">D2250*I2250+F2250*I2253-E2250*J2250-G2250*J2253</f>
        <v>-0.13902256442454641</v>
      </c>
      <c r="O2250" s="28">
        <f t="shared" ref="O2250" si="7674">(D2250*J2250+E2250*I2250+F2250*J2253+G2250*I2253)</f>
        <v>0</v>
      </c>
      <c r="P2250" s="26">
        <f t="shared" ref="P2250" si="7675">D2250*K2250+F2250*K2253-E2250*L2250-G2250*L2253</f>
        <v>0</v>
      </c>
      <c r="Q2250" s="27">
        <f t="shared" ref="Q2250" si="7676">(D2250*L2250+E2250*K2250+F2250*L2253+G2250*K2253)</f>
        <v>-6.485488071890444</v>
      </c>
      <c r="S2250" s="24">
        <v>1</v>
      </c>
      <c r="T2250" s="25">
        <v>0</v>
      </c>
      <c r="U2250" s="26">
        <v>0</v>
      </c>
      <c r="V2250" s="27">
        <f t="shared" ref="V2250" si="7677">-1/($T$8*$B2250)</f>
        <v>-6.485488071890444</v>
      </c>
      <c r="X2250" s="24">
        <f t="shared" ref="X2250" si="7678">N2250*S2250+P2250*S2253-O2250*T2250-Q2250*T2253</f>
        <v>-0.13902256442454641</v>
      </c>
      <c r="Y2250" s="28">
        <f t="shared" ref="Y2250" si="7679">(N2250*T2250+O2250*S2250+P2250*T2253+Q2250*S2253)</f>
        <v>0</v>
      </c>
      <c r="Z2250" s="26">
        <f t="shared" ref="Z2250" si="7680">N2250*U2250+P2250*U2253-O2250*V2250-Q2250*V2253</f>
        <v>0</v>
      </c>
      <c r="AA2250" s="27">
        <f t="shared" ref="AA2250" si="7681">(N2250*V2250+O2250*U2250+P2250*V2253+Q2250*U2253)</f>
        <v>-5.5838588885914273</v>
      </c>
      <c r="AB2250" s="8"/>
      <c r="AC2250" s="214">
        <f t="shared" ref="AC2250" si="7682">20*LOG((2*$X$8)/(($X$8*X2250+Z2250+$Z$8*X2253+Z2253)^2+($X$8*Y2250+AA2250+$X$8*Y2253+AA2253)^2)^0.5)</f>
        <v>-9.1971832556023791</v>
      </c>
      <c r="AE2250" s="215">
        <f t="shared" ref="AE2250" si="7683">((X2250^2+Y2250^2)/(X2253^2+Y2253^2))^0.5</f>
        <v>0.79158149404576106</v>
      </c>
      <c r="AF2250" s="9"/>
      <c r="AG2250" s="29"/>
      <c r="AH2250" s="29"/>
      <c r="AI2250" s="29"/>
      <c r="AJ2250" s="29"/>
    </row>
    <row r="2251" spans="2:36" ht="18.649999999999999" customHeight="1" thickBot="1">
      <c r="D2251" s="30"/>
      <c r="G2251" s="31"/>
      <c r="I2251" s="30"/>
      <c r="K2251" s="239" t="s">
        <v>15</v>
      </c>
      <c r="L2251" s="240"/>
      <c r="N2251" s="30"/>
      <c r="P2251" s="239" t="s">
        <v>17</v>
      </c>
      <c r="Q2251" s="240"/>
      <c r="S2251" s="30"/>
      <c r="V2251" s="31"/>
      <c r="X2251" s="30"/>
      <c r="AA2251" s="31"/>
      <c r="AE2251" s="216"/>
      <c r="AF2251" s="9"/>
      <c r="AG2251" s="29"/>
      <c r="AH2251" s="29"/>
      <c r="AI2251" s="29"/>
      <c r="AJ2251" s="29"/>
    </row>
    <row r="2252" spans="2:36" ht="18.649999999999999" customHeight="1" thickBot="1">
      <c r="D2252" s="235" t="s">
        <v>12</v>
      </c>
      <c r="E2252" s="236"/>
      <c r="F2252" s="237" t="s">
        <v>13</v>
      </c>
      <c r="G2252" s="238"/>
      <c r="I2252" s="235" t="s">
        <v>14</v>
      </c>
      <c r="J2252" s="236"/>
      <c r="K2252" s="241"/>
      <c r="L2252" s="242"/>
      <c r="N2252" s="235" t="s">
        <v>16</v>
      </c>
      <c r="O2252" s="236"/>
      <c r="P2252" s="241"/>
      <c r="Q2252" s="242"/>
      <c r="S2252" s="235" t="s">
        <v>12</v>
      </c>
      <c r="T2252" s="236"/>
      <c r="U2252" s="237" t="s">
        <v>13</v>
      </c>
      <c r="V2252" s="238"/>
      <c r="X2252" s="235" t="s">
        <v>16</v>
      </c>
      <c r="Y2252" s="236"/>
      <c r="Z2252" s="237" t="s">
        <v>17</v>
      </c>
      <c r="AA2252" s="238"/>
      <c r="AB2252" s="4"/>
      <c r="AC2252" s="37" t="s">
        <v>71</v>
      </c>
      <c r="AE2252" s="217" t="s">
        <v>72</v>
      </c>
      <c r="AF2252" s="9"/>
      <c r="AG2252" s="29"/>
      <c r="AH2252" s="29"/>
      <c r="AI2252" s="29"/>
      <c r="AJ2252" s="29"/>
    </row>
    <row r="2253" spans="2:36" ht="18.649999999999999" customHeight="1" thickTop="1" thickBot="1">
      <c r="D2253" s="24">
        <v>0</v>
      </c>
      <c r="E2253" s="28">
        <v>0</v>
      </c>
      <c r="F2253" s="26">
        <v>1</v>
      </c>
      <c r="G2253" s="27">
        <v>0</v>
      </c>
      <c r="I2253" s="24">
        <v>0</v>
      </c>
      <c r="J2253" s="28">
        <f t="shared" ref="J2253" si="7684">IF(0=(1-$J$8*$K$8*$B2250^2),0,-1*(1-$J$8*$K$8*$B2250^2)/($B2250*$K$8))</f>
        <v>-0.17562634481764372</v>
      </c>
      <c r="K2253" s="26">
        <v>1</v>
      </c>
      <c r="L2253" s="27">
        <v>0</v>
      </c>
      <c r="N2253" s="24">
        <f t="shared" ref="N2253" si="7685">D2253*I2250+F2253*I2253-E2253*J2250-G2253*J2253</f>
        <v>0</v>
      </c>
      <c r="O2253" s="28">
        <f t="shared" ref="O2253" si="7686">(D2253*J2250+E2253*I2250+F2253*J2253+G2253*I2253)</f>
        <v>-0.17562634481764372</v>
      </c>
      <c r="P2253" s="26">
        <f t="shared" ref="P2253" si="7687">D2253*K2250+F2253*K2253-E2253*L2250-G2253*L2253</f>
        <v>1</v>
      </c>
      <c r="Q2253" s="27">
        <f t="shared" ref="Q2253" si="7688">(D2253*L2250+E2253*K2250+F2253*L2253+G2253*K2253)</f>
        <v>0</v>
      </c>
      <c r="S2253" s="24">
        <v>0</v>
      </c>
      <c r="T2253" s="28">
        <v>0</v>
      </c>
      <c r="U2253" s="26">
        <v>1</v>
      </c>
      <c r="V2253" s="27">
        <v>0</v>
      </c>
      <c r="X2253" s="24">
        <f t="shared" ref="X2253" si="7689">N2253*S2250+P2253*S2253-O2253*T2250-Q2253*T2253</f>
        <v>0</v>
      </c>
      <c r="Y2253" s="28">
        <f t="shared" ref="Y2253" si="7690">(N2253*T2250+O2253*S2250+P2253*T2253+Q2253*S2253)</f>
        <v>-0.17562634481764372</v>
      </c>
      <c r="Z2253" s="26">
        <f t="shared" ref="Z2253" si="7691">N2253*U2250+P2253*U2253-O2253*V2250-Q2253*V2253</f>
        <v>-0.13902256442454641</v>
      </c>
      <c r="AA2253" s="27">
        <f t="shared" ref="AA2253" si="7692">(N2253*V2250+O2253*U2250+P2253*V2253+Q2253*U2253)</f>
        <v>0</v>
      </c>
      <c r="AB2253" s="8"/>
      <c r="AC2253" s="39">
        <f t="shared" ref="AC2253" si="7693">(180/PI())*ATAN(-1*(($X$8*Y2250+AA2250+$X$8*Y2253+AA2253)/($X$8*X2250+Z2250+$X$8*X2253+Z2253)))</f>
        <v>-87.236132563878044</v>
      </c>
      <c r="AE2253" s="218">
        <f t="shared" ref="AE2253" si="7694">20*LOG(((($X$8*X2250+Z2250-$X$8*Y2253-Z2253)^2+($X$8*Y2250+AA2250-$X$8*Y2253-AA2253)^2)/(($X$8*X2250+Z2250+$X$8*X2253+Z2253)^2+($X$8*Y2250+AA2250+$X$8*Y2253+AA2253)^2))^0.5)</f>
        <v>-0.55209857091698911</v>
      </c>
      <c r="AF2253" s="9"/>
      <c r="AG2253" s="29"/>
      <c r="AH2253" s="29"/>
      <c r="AI2253" s="29"/>
      <c r="AJ2253" s="29"/>
    </row>
    <row r="2254" spans="2:36" ht="18.649999999999999" customHeight="1">
      <c r="AE2254" s="33"/>
    </row>
    <row r="2255" spans="2:36" ht="18.649999999999999" customHeight="1" thickBot="1">
      <c r="E2255" s="21" t="s">
        <v>0</v>
      </c>
      <c r="J2255" s="21" t="s">
        <v>1</v>
      </c>
      <c r="O2255" s="21" t="s">
        <v>2</v>
      </c>
      <c r="T2255" s="21" t="s">
        <v>3</v>
      </c>
      <c r="Y2255" s="21" t="s">
        <v>4</v>
      </c>
    </row>
    <row r="2256" spans="2:36" ht="18.649999999999999" customHeight="1" thickBot="1">
      <c r="B2256" s="20"/>
      <c r="D2256" s="235" t="s">
        <v>6</v>
      </c>
      <c r="E2256" s="236"/>
      <c r="F2256" s="237" t="s">
        <v>7</v>
      </c>
      <c r="G2256" s="238"/>
      <c r="I2256" s="235" t="s">
        <v>8</v>
      </c>
      <c r="J2256" s="236"/>
      <c r="K2256" s="237" t="s">
        <v>9</v>
      </c>
      <c r="L2256" s="238"/>
      <c r="N2256" s="235" t="s">
        <v>10</v>
      </c>
      <c r="O2256" s="236"/>
      <c r="P2256" s="237" t="s">
        <v>11</v>
      </c>
      <c r="Q2256" s="238"/>
      <c r="S2256" s="235" t="s">
        <v>6</v>
      </c>
      <c r="T2256" s="236"/>
      <c r="U2256" s="237" t="s">
        <v>7</v>
      </c>
      <c r="V2256" s="238"/>
      <c r="X2256" s="235" t="s">
        <v>10</v>
      </c>
      <c r="Y2256" s="236"/>
      <c r="Z2256" s="237" t="s">
        <v>11</v>
      </c>
      <c r="AA2256" s="238"/>
      <c r="AB2256" s="4"/>
      <c r="AC2256" s="212" t="s">
        <v>70</v>
      </c>
      <c r="AE2256" s="213" t="s">
        <v>37</v>
      </c>
      <c r="AF2256" s="9"/>
      <c r="AG2256" s="29"/>
      <c r="AH2256" s="29"/>
      <c r="AI2256" s="29"/>
      <c r="AJ2256" s="29"/>
    </row>
    <row r="2257" spans="2:36" ht="18.649999999999999" customHeight="1" thickTop="1" thickBot="1">
      <c r="B2257" s="40">
        <f t="shared" ref="B2257" si="7695">B2250+$E$5</f>
        <v>1.0594999999999826</v>
      </c>
      <c r="D2257" s="24">
        <v>1</v>
      </c>
      <c r="E2257" s="25">
        <v>0</v>
      </c>
      <c r="F2257" s="26">
        <v>0</v>
      </c>
      <c r="G2257" s="27">
        <f t="shared" ref="G2257" si="7696">-1/($E$8*$B2257)</f>
        <v>-6.4824274357073914</v>
      </c>
      <c r="I2257" s="24">
        <v>1</v>
      </c>
      <c r="J2257" s="28">
        <v>0</v>
      </c>
      <c r="K2257" s="26">
        <v>0</v>
      </c>
      <c r="L2257" s="27">
        <v>0</v>
      </c>
      <c r="N2257" s="24">
        <f t="shared" ref="N2257" si="7697">D2257*I2257+F2257*I2260-E2257*J2257-G2257*J2260</f>
        <v>-0.13234178477258518</v>
      </c>
      <c r="O2257" s="28">
        <f t="shared" ref="O2257" si="7698">(D2257*J2257+E2257*I2257+F2257*J2260+G2257*I2260)</f>
        <v>0</v>
      </c>
      <c r="P2257" s="26">
        <f t="shared" ref="P2257" si="7699">D2257*K2257+F2257*K2260-E2257*L2257-G2257*L2260</f>
        <v>0</v>
      </c>
      <c r="Q2257" s="27">
        <f t="shared" ref="Q2257" si="7700">(D2257*L2257+E2257*K2257+F2257*L2260+G2257*K2260)</f>
        <v>-6.4824274357073914</v>
      </c>
      <c r="S2257" s="24">
        <v>1</v>
      </c>
      <c r="T2257" s="25">
        <v>0</v>
      </c>
      <c r="U2257" s="26">
        <v>0</v>
      </c>
      <c r="V2257" s="27">
        <f t="shared" ref="V2257" si="7701">-1/($T$8*$B2257)</f>
        <v>-6.4824274357073914</v>
      </c>
      <c r="X2257" s="24">
        <f t="shared" ref="X2257" si="7702">N2257*S2257+P2257*S2260-O2257*T2257-Q2257*T2260</f>
        <v>-0.13234178477258518</v>
      </c>
      <c r="Y2257" s="28">
        <f t="shared" ref="Y2257" si="7703">(N2257*T2257+O2257*S2257+P2257*T2260+Q2257*S2260)</f>
        <v>0</v>
      </c>
      <c r="Z2257" s="26">
        <f t="shared" ref="Z2257" si="7704">N2257*U2257+P2257*U2260-O2257*V2257-Q2257*V2260</f>
        <v>0</v>
      </c>
      <c r="AA2257" s="27">
        <f t="shared" ref="AA2257" si="7705">(N2257*V2257+O2257*U2257+P2257*V2260+Q2257*U2260)</f>
        <v>-5.6245314192071021</v>
      </c>
      <c r="AB2257" s="8"/>
      <c r="AC2257" s="214">
        <f t="shared" ref="AC2257" si="7706">20*LOG((2*$X$8)/(($X$8*X2257+Z2257+$Z$8*X2260+Z2260)^2+($X$8*Y2257+AA2257+$X$8*Y2260+AA2260)^2)^0.5)</f>
        <v>-9.2558144356117253</v>
      </c>
      <c r="AE2257" s="215">
        <f t="shared" ref="AE2257" si="7707">((X2257^2+Y2257^2)/(X2260^2+Y2260^2))^0.5</f>
        <v>0.75762992060969048</v>
      </c>
      <c r="AF2257" s="9"/>
      <c r="AG2257" s="29"/>
      <c r="AH2257" s="29"/>
      <c r="AI2257" s="29"/>
      <c r="AJ2257" s="29"/>
    </row>
    <row r="2258" spans="2:36" ht="18.649999999999999" customHeight="1" thickBot="1">
      <c r="D2258" s="30"/>
      <c r="G2258" s="31"/>
      <c r="I2258" s="30"/>
      <c r="K2258" s="239" t="s">
        <v>15</v>
      </c>
      <c r="L2258" s="240"/>
      <c r="N2258" s="30"/>
      <c r="P2258" s="239" t="s">
        <v>17</v>
      </c>
      <c r="Q2258" s="240"/>
      <c r="S2258" s="30"/>
      <c r="V2258" s="31"/>
      <c r="X2258" s="30"/>
      <c r="AA2258" s="31"/>
      <c r="AE2258" s="216"/>
      <c r="AF2258" s="9"/>
      <c r="AG2258" s="29"/>
      <c r="AH2258" s="29"/>
      <c r="AI2258" s="29"/>
      <c r="AJ2258" s="29"/>
    </row>
    <row r="2259" spans="2:36" ht="18.649999999999999" customHeight="1" thickBot="1">
      <c r="D2259" s="235" t="s">
        <v>12</v>
      </c>
      <c r="E2259" s="236"/>
      <c r="F2259" s="237" t="s">
        <v>13</v>
      </c>
      <c r="G2259" s="238"/>
      <c r="I2259" s="235" t="s">
        <v>14</v>
      </c>
      <c r="J2259" s="236"/>
      <c r="K2259" s="241"/>
      <c r="L2259" s="242"/>
      <c r="N2259" s="235" t="s">
        <v>16</v>
      </c>
      <c r="O2259" s="236"/>
      <c r="P2259" s="241"/>
      <c r="Q2259" s="242"/>
      <c r="S2259" s="235" t="s">
        <v>12</v>
      </c>
      <c r="T2259" s="236"/>
      <c r="U2259" s="237" t="s">
        <v>13</v>
      </c>
      <c r="V2259" s="238"/>
      <c r="X2259" s="235" t="s">
        <v>16</v>
      </c>
      <c r="Y2259" s="236"/>
      <c r="Z2259" s="237" t="s">
        <v>17</v>
      </c>
      <c r="AA2259" s="238"/>
      <c r="AB2259" s="4"/>
      <c r="AC2259" s="37" t="s">
        <v>71</v>
      </c>
      <c r="AE2259" s="217" t="s">
        <v>72</v>
      </c>
      <c r="AF2259" s="9"/>
      <c r="AG2259" s="29"/>
      <c r="AH2259" s="29"/>
      <c r="AI2259" s="29"/>
      <c r="AJ2259" s="29"/>
    </row>
    <row r="2260" spans="2:36" ht="18.649999999999999" customHeight="1" thickTop="1" thickBot="1">
      <c r="D2260" s="24">
        <v>0</v>
      </c>
      <c r="E2260" s="28">
        <v>0</v>
      </c>
      <c r="F2260" s="26">
        <v>1</v>
      </c>
      <c r="G2260" s="27">
        <v>0</v>
      </c>
      <c r="I2260" s="24">
        <v>0</v>
      </c>
      <c r="J2260" s="28">
        <f t="shared" ref="J2260" si="7708">IF(0=(1-$J$8*$K$8*$B2257^2),0,-1*(1-$J$8*$K$8*$B2257^2)/($B2257*$K$8))</f>
        <v>-0.17467866721272737</v>
      </c>
      <c r="K2260" s="26">
        <v>1</v>
      </c>
      <c r="L2260" s="27">
        <v>0</v>
      </c>
      <c r="N2260" s="24">
        <f t="shared" ref="N2260" si="7709">D2260*I2257+F2260*I2260-E2260*J2257-G2260*J2260</f>
        <v>0</v>
      </c>
      <c r="O2260" s="28">
        <f t="shared" ref="O2260" si="7710">(D2260*J2257+E2260*I2257+F2260*J2260+G2260*I2260)</f>
        <v>-0.17467866721272737</v>
      </c>
      <c r="P2260" s="26">
        <f t="shared" ref="P2260" si="7711">D2260*K2257+F2260*K2260-E2260*L2257-G2260*L2260</f>
        <v>1</v>
      </c>
      <c r="Q2260" s="27">
        <f t="shared" ref="Q2260" si="7712">(D2260*L2257+E2260*K2257+F2260*L2260+G2260*K2260)</f>
        <v>0</v>
      </c>
      <c r="S2260" s="24">
        <v>0</v>
      </c>
      <c r="T2260" s="28">
        <v>0</v>
      </c>
      <c r="U2260" s="26">
        <v>1</v>
      </c>
      <c r="V2260" s="27">
        <v>0</v>
      </c>
      <c r="X2260" s="24">
        <f t="shared" ref="X2260" si="7713">N2260*S2257+P2260*S2260-O2260*T2257-Q2260*T2260</f>
        <v>0</v>
      </c>
      <c r="Y2260" s="28">
        <f t="shared" ref="Y2260" si="7714">(N2260*T2257+O2260*S2257+P2260*T2260+Q2260*S2260)</f>
        <v>-0.17467866721272737</v>
      </c>
      <c r="Z2260" s="26">
        <f t="shared" ref="Z2260" si="7715">N2260*U2257+P2260*U2260-O2260*V2257-Q2260*V2260</f>
        <v>-0.13234178477258518</v>
      </c>
      <c r="AA2260" s="27">
        <f t="shared" ref="AA2260" si="7716">(N2260*V2257+O2260*U2257+P2260*V2260+Q2260*U2260)</f>
        <v>0</v>
      </c>
      <c r="AB2260" s="8"/>
      <c r="AC2260" s="39">
        <f t="shared" ref="AC2260" si="7717">(180/PI())*ATAN(-1*(($X$8*Y2257+AA2257+$X$8*Y2260+AA2260)/($X$8*X2257+Z2257+$X$8*X2260+Z2260)))</f>
        <v>-87.38675889247115</v>
      </c>
      <c r="AE2260" s="218">
        <f t="shared" ref="AE2260" si="7718">20*LOG(((($X$8*X2257+Z2257-$X$8*Y2260-Z2260)^2+($X$8*Y2257+AA2257-$X$8*Y2260-AA2260)^2)/(($X$8*X2257+Z2257+$X$8*X2260+Z2260)^2+($X$8*Y2257+AA2257+$X$8*Y2260+AA2260)^2))^0.5)</f>
        <v>-0.54425963208132333</v>
      </c>
      <c r="AF2260" s="9"/>
      <c r="AG2260" s="29"/>
      <c r="AH2260" s="29"/>
      <c r="AI2260" s="29"/>
      <c r="AJ2260" s="29"/>
    </row>
    <row r="2261" spans="2:36" ht="18.649999999999999" customHeight="1">
      <c r="AE2261" s="33"/>
    </row>
    <row r="2262" spans="2:36" ht="18.649999999999999" customHeight="1" thickBot="1">
      <c r="E2262" s="21" t="s">
        <v>0</v>
      </c>
      <c r="J2262" s="21" t="s">
        <v>1</v>
      </c>
      <c r="O2262" s="21" t="s">
        <v>2</v>
      </c>
      <c r="T2262" s="21" t="s">
        <v>3</v>
      </c>
      <c r="Y2262" s="21" t="s">
        <v>4</v>
      </c>
    </row>
    <row r="2263" spans="2:36" ht="18.649999999999999" customHeight="1" thickBot="1">
      <c r="B2263" s="20"/>
      <c r="D2263" s="235" t="s">
        <v>6</v>
      </c>
      <c r="E2263" s="236"/>
      <c r="F2263" s="237" t="s">
        <v>7</v>
      </c>
      <c r="G2263" s="238"/>
      <c r="I2263" s="235" t="s">
        <v>8</v>
      </c>
      <c r="J2263" s="236"/>
      <c r="K2263" s="237" t="s">
        <v>9</v>
      </c>
      <c r="L2263" s="238"/>
      <c r="N2263" s="235" t="s">
        <v>10</v>
      </c>
      <c r="O2263" s="236"/>
      <c r="P2263" s="237" t="s">
        <v>11</v>
      </c>
      <c r="Q2263" s="238"/>
      <c r="S2263" s="235" t="s">
        <v>6</v>
      </c>
      <c r="T2263" s="236"/>
      <c r="U2263" s="237" t="s">
        <v>7</v>
      </c>
      <c r="V2263" s="238"/>
      <c r="X2263" s="235" t="s">
        <v>10</v>
      </c>
      <c r="Y2263" s="236"/>
      <c r="Z2263" s="237" t="s">
        <v>11</v>
      </c>
      <c r="AA2263" s="238"/>
      <c r="AB2263" s="4"/>
      <c r="AC2263" s="212" t="s">
        <v>70</v>
      </c>
      <c r="AE2263" s="213" t="s">
        <v>37</v>
      </c>
      <c r="AF2263" s="9"/>
      <c r="AG2263" s="29"/>
      <c r="AH2263" s="29"/>
      <c r="AI2263" s="29"/>
      <c r="AJ2263" s="29"/>
    </row>
    <row r="2264" spans="2:36" ht="18.649999999999999" customHeight="1" thickTop="1" thickBot="1">
      <c r="B2264" s="40">
        <f t="shared" ref="B2264" si="7719">B2257+$E$5</f>
        <v>1.0599999999999825</v>
      </c>
      <c r="D2264" s="24">
        <v>1</v>
      </c>
      <c r="E2264" s="25">
        <v>0</v>
      </c>
      <c r="F2264" s="26">
        <v>0</v>
      </c>
      <c r="G2264" s="27">
        <f t="shared" ref="G2264" si="7720">-1/($E$8*$B2264)</f>
        <v>-6.4793696869169626</v>
      </c>
      <c r="I2264" s="24">
        <v>1</v>
      </c>
      <c r="J2264" s="28">
        <v>0</v>
      </c>
      <c r="K2264" s="26">
        <v>0</v>
      </c>
      <c r="L2264" s="27">
        <v>0</v>
      </c>
      <c r="N2264" s="24">
        <f t="shared" ref="N2264" si="7721">D2264*I2264+F2264*I2267-E2264*J2264-G2264*J2267</f>
        <v>-0.12567045682421796</v>
      </c>
      <c r="O2264" s="28">
        <f t="shared" ref="O2264" si="7722">(D2264*J2264+E2264*I2264+F2264*J2267+G2264*I2267)</f>
        <v>0</v>
      </c>
      <c r="P2264" s="26">
        <f t="shared" ref="P2264" si="7723">D2264*K2264+F2264*K2267-E2264*L2264-G2264*L2267</f>
        <v>0</v>
      </c>
      <c r="Q2264" s="27">
        <f t="shared" ref="Q2264" si="7724">(D2264*L2264+E2264*K2264+F2264*L2267+G2264*K2267)</f>
        <v>-6.4793696869169626</v>
      </c>
      <c r="S2264" s="24">
        <v>1</v>
      </c>
      <c r="T2264" s="25">
        <v>0</v>
      </c>
      <c r="U2264" s="26">
        <v>0</v>
      </c>
      <c r="V2264" s="27">
        <f t="shared" ref="V2264" si="7725">-1/($T$8*$B2264)</f>
        <v>-6.4793696869169626</v>
      </c>
      <c r="X2264" s="24">
        <f t="shared" ref="X2264" si="7726">N2264*S2264+P2264*S2267-O2264*T2264-Q2264*T2267</f>
        <v>-0.12567045682421796</v>
      </c>
      <c r="Y2264" s="28">
        <f t="shared" ref="Y2264" si="7727">(N2264*T2264+O2264*S2264+P2264*T2267+Q2264*S2267)</f>
        <v>0</v>
      </c>
      <c r="Z2264" s="26">
        <f t="shared" ref="Z2264" si="7728">N2264*U2264+P2264*U2267-O2264*V2264-Q2264*V2267</f>
        <v>0</v>
      </c>
      <c r="AA2264" s="27">
        <f t="shared" ref="AA2264" si="7729">(N2264*V2264+O2264*U2264+P2264*V2267+Q2264*U2267)</f>
        <v>-5.665104338429118</v>
      </c>
      <c r="AB2264" s="8"/>
      <c r="AC2264" s="214">
        <f t="shared" ref="AC2264" si="7730">20*LOG((2*$X$8)/(($X$8*X2264+Z2264+$Z$8*X2267+Z2267)^2+($X$8*Y2264+AA2264+$X$8*Y2267+AA2267)^2)^0.5)</f>
        <v>-9.3139653520923531</v>
      </c>
      <c r="AE2264" s="215">
        <f t="shared" ref="AE2264" si="7731">((X2264^2+Y2264^2)/(X2267^2+Y2267^2))^0.5</f>
        <v>0.72336032588532129</v>
      </c>
      <c r="AF2264" s="9"/>
      <c r="AG2264" s="29"/>
      <c r="AH2264" s="29"/>
      <c r="AI2264" s="29"/>
      <c r="AJ2264" s="29"/>
    </row>
    <row r="2265" spans="2:36" ht="18.649999999999999" customHeight="1" thickBot="1">
      <c r="D2265" s="30"/>
      <c r="G2265" s="31"/>
      <c r="I2265" s="30"/>
      <c r="K2265" s="239" t="s">
        <v>15</v>
      </c>
      <c r="L2265" s="240"/>
      <c r="N2265" s="30"/>
      <c r="P2265" s="239" t="s">
        <v>17</v>
      </c>
      <c r="Q2265" s="240"/>
      <c r="S2265" s="30"/>
      <c r="V2265" s="31"/>
      <c r="X2265" s="30"/>
      <c r="AA2265" s="31"/>
      <c r="AE2265" s="216"/>
      <c r="AF2265" s="9"/>
      <c r="AG2265" s="29"/>
      <c r="AH2265" s="29"/>
      <c r="AI2265" s="29"/>
      <c r="AJ2265" s="29"/>
    </row>
    <row r="2266" spans="2:36" ht="18.649999999999999" customHeight="1" thickBot="1">
      <c r="D2266" s="235" t="s">
        <v>12</v>
      </c>
      <c r="E2266" s="236"/>
      <c r="F2266" s="237" t="s">
        <v>13</v>
      </c>
      <c r="G2266" s="238"/>
      <c r="I2266" s="235" t="s">
        <v>14</v>
      </c>
      <c r="J2266" s="236"/>
      <c r="K2266" s="241"/>
      <c r="L2266" s="242"/>
      <c r="N2266" s="235" t="s">
        <v>16</v>
      </c>
      <c r="O2266" s="236"/>
      <c r="P2266" s="241"/>
      <c r="Q2266" s="242"/>
      <c r="S2266" s="235" t="s">
        <v>12</v>
      </c>
      <c r="T2266" s="236"/>
      <c r="U2266" s="237" t="s">
        <v>13</v>
      </c>
      <c r="V2266" s="238"/>
      <c r="X2266" s="235" t="s">
        <v>16</v>
      </c>
      <c r="Y2266" s="236"/>
      <c r="Z2266" s="237" t="s">
        <v>17</v>
      </c>
      <c r="AA2266" s="238"/>
      <c r="AB2266" s="4"/>
      <c r="AC2266" s="37" t="s">
        <v>71</v>
      </c>
      <c r="AE2266" s="217" t="s">
        <v>72</v>
      </c>
      <c r="AF2266" s="9"/>
      <c r="AG2266" s="29"/>
      <c r="AH2266" s="29"/>
      <c r="AI2266" s="29"/>
      <c r="AJ2266" s="29"/>
    </row>
    <row r="2267" spans="2:36" ht="18.649999999999999" customHeight="1" thickTop="1" thickBot="1">
      <c r="D2267" s="24">
        <v>0</v>
      </c>
      <c r="E2267" s="28">
        <v>0</v>
      </c>
      <c r="F2267" s="26">
        <v>1</v>
      </c>
      <c r="G2267" s="27">
        <v>0</v>
      </c>
      <c r="I2267" s="24">
        <v>0</v>
      </c>
      <c r="J2267" s="28">
        <f t="shared" ref="J2267" si="7732">IF(0=(1-$J$8*$K$8*$B2264^2),0,-1*(1-$J$8*$K$8*$B2264^2)/($B2264*$K$8))</f>
        <v>-0.17373147562441968</v>
      </c>
      <c r="K2267" s="26">
        <v>1</v>
      </c>
      <c r="L2267" s="27">
        <v>0</v>
      </c>
      <c r="N2267" s="24">
        <f t="shared" ref="N2267" si="7733">D2267*I2264+F2267*I2267-E2267*J2264-G2267*J2267</f>
        <v>0</v>
      </c>
      <c r="O2267" s="28">
        <f t="shared" ref="O2267" si="7734">(D2267*J2264+E2267*I2264+F2267*J2267+G2267*I2267)</f>
        <v>-0.17373147562441968</v>
      </c>
      <c r="P2267" s="26">
        <f t="shared" ref="P2267" si="7735">D2267*K2264+F2267*K2267-E2267*L2264-G2267*L2267</f>
        <v>1</v>
      </c>
      <c r="Q2267" s="27">
        <f t="shared" ref="Q2267" si="7736">(D2267*L2264+E2267*K2264+F2267*L2267+G2267*K2267)</f>
        <v>0</v>
      </c>
      <c r="S2267" s="24">
        <v>0</v>
      </c>
      <c r="T2267" s="28">
        <v>0</v>
      </c>
      <c r="U2267" s="26">
        <v>1</v>
      </c>
      <c r="V2267" s="27">
        <v>0</v>
      </c>
      <c r="X2267" s="24">
        <f t="shared" ref="X2267" si="7737">N2267*S2264+P2267*S2267-O2267*T2264-Q2267*T2267</f>
        <v>0</v>
      </c>
      <c r="Y2267" s="28">
        <f t="shared" ref="Y2267" si="7738">(N2267*T2264+O2267*S2264+P2267*T2267+Q2267*S2267)</f>
        <v>-0.17373147562441968</v>
      </c>
      <c r="Z2267" s="26">
        <f t="shared" ref="Z2267" si="7739">N2267*U2264+P2267*U2267-O2267*V2264-Q2267*V2267</f>
        <v>-0.12567045682421796</v>
      </c>
      <c r="AA2267" s="27">
        <f t="shared" ref="AA2267" si="7740">(N2267*V2264+O2267*U2264+P2267*V2267+Q2267*U2267)</f>
        <v>0</v>
      </c>
      <c r="AB2267" s="8"/>
      <c r="AC2267" s="39">
        <f t="shared" ref="AC2267" si="7741">(180/PI())*ATAN(-1*(($X$8*Y2264+AA2264+$X$8*Y2267+AA2267)/($X$8*X2264+Z2264+$X$8*X2267+Z2267)))</f>
        <v>-87.535144152051146</v>
      </c>
      <c r="AE2267" s="218">
        <f t="shared" ref="AE2267" si="7742">20*LOG(((($X$8*X2264+Z2264-$X$8*Y2267-Z2267)^2+($X$8*Y2264+AA2264-$X$8*Y2267-AA2267)^2)/(($X$8*X2264+Z2264+$X$8*X2267+Z2267)^2+($X$8*Y2264+AA2264+$X$8*Y2267+AA2267)^2))^0.5)</f>
        <v>-0.53660187734384102</v>
      </c>
      <c r="AF2267" s="9"/>
      <c r="AG2267" s="29"/>
      <c r="AH2267" s="29"/>
      <c r="AI2267" s="29"/>
      <c r="AJ2267" s="29"/>
    </row>
    <row r="2268" spans="2:36" ht="18.649999999999999" customHeight="1">
      <c r="AE2268" s="33"/>
    </row>
    <row r="2269" spans="2:36" ht="18.649999999999999" customHeight="1" thickBot="1">
      <c r="E2269" s="21" t="s">
        <v>0</v>
      </c>
      <c r="J2269" s="21" t="s">
        <v>1</v>
      </c>
      <c r="O2269" s="21" t="s">
        <v>2</v>
      </c>
      <c r="T2269" s="21" t="s">
        <v>3</v>
      </c>
      <c r="Y2269" s="21" t="s">
        <v>4</v>
      </c>
    </row>
    <row r="2270" spans="2:36" ht="18.649999999999999" customHeight="1" thickBot="1">
      <c r="B2270" s="20"/>
      <c r="D2270" s="235" t="s">
        <v>6</v>
      </c>
      <c r="E2270" s="236"/>
      <c r="F2270" s="237" t="s">
        <v>7</v>
      </c>
      <c r="G2270" s="238"/>
      <c r="I2270" s="235" t="s">
        <v>8</v>
      </c>
      <c r="J2270" s="236"/>
      <c r="K2270" s="237" t="s">
        <v>9</v>
      </c>
      <c r="L2270" s="238"/>
      <c r="N2270" s="235" t="s">
        <v>10</v>
      </c>
      <c r="O2270" s="236"/>
      <c r="P2270" s="237" t="s">
        <v>11</v>
      </c>
      <c r="Q2270" s="238"/>
      <c r="S2270" s="235" t="s">
        <v>6</v>
      </c>
      <c r="T2270" s="236"/>
      <c r="U2270" s="237" t="s">
        <v>7</v>
      </c>
      <c r="V2270" s="238"/>
      <c r="X2270" s="235" t="s">
        <v>10</v>
      </c>
      <c r="Y2270" s="236"/>
      <c r="Z2270" s="237" t="s">
        <v>11</v>
      </c>
      <c r="AA2270" s="238"/>
      <c r="AB2270" s="4"/>
      <c r="AC2270" s="212" t="s">
        <v>70</v>
      </c>
      <c r="AE2270" s="213" t="s">
        <v>37</v>
      </c>
      <c r="AF2270" s="9"/>
      <c r="AG2270" s="29"/>
      <c r="AH2270" s="29"/>
      <c r="AI2270" s="29"/>
      <c r="AJ2270" s="29"/>
    </row>
    <row r="2271" spans="2:36" ht="18.649999999999999" customHeight="1" thickTop="1" thickBot="1">
      <c r="B2271" s="40">
        <f t="shared" ref="B2271" si="7743">B2264+$E$5</f>
        <v>1.0604999999999825</v>
      </c>
      <c r="D2271" s="24">
        <v>1</v>
      </c>
      <c r="E2271" s="25">
        <v>0</v>
      </c>
      <c r="F2271" s="26">
        <v>0</v>
      </c>
      <c r="G2271" s="27">
        <f t="shared" ref="G2271" si="7744">-1/($E$8*$B2271)</f>
        <v>-6.476314821435154</v>
      </c>
      <c r="I2271" s="24">
        <v>1</v>
      </c>
      <c r="J2271" s="28">
        <v>0</v>
      </c>
      <c r="K2271" s="26">
        <v>0</v>
      </c>
      <c r="L2271" s="27">
        <v>0</v>
      </c>
      <c r="N2271" s="24">
        <f t="shared" ref="N2271" si="7745">D2271*I2271+F2271*I2274-E2271*J2271-G2271*J2274</f>
        <v>-0.11900856275865124</v>
      </c>
      <c r="O2271" s="28">
        <f t="shared" ref="O2271" si="7746">(D2271*J2271+E2271*I2271+F2271*J2274+G2271*I2274)</f>
        <v>0</v>
      </c>
      <c r="P2271" s="26">
        <f t="shared" ref="P2271" si="7747">D2271*K2271+F2271*K2274-E2271*L2271-G2271*L2274</f>
        <v>0</v>
      </c>
      <c r="Q2271" s="27">
        <f t="shared" ref="Q2271" si="7748">(D2271*L2271+E2271*K2271+F2271*L2274+G2271*K2274)</f>
        <v>-6.476314821435154</v>
      </c>
      <c r="S2271" s="24">
        <v>1</v>
      </c>
      <c r="T2271" s="25">
        <v>0</v>
      </c>
      <c r="U2271" s="26">
        <v>0</v>
      </c>
      <c r="V2271" s="27">
        <f t="shared" ref="V2271" si="7749">-1/($T$8*$B2271)</f>
        <v>-6.476314821435154</v>
      </c>
      <c r="X2271" s="24">
        <f t="shared" ref="X2271" si="7750">N2271*S2271+P2271*S2274-O2271*T2271-Q2271*T2274</f>
        <v>-0.11900856275865124</v>
      </c>
      <c r="Y2271" s="28">
        <f t="shared" ref="Y2271" si="7751">(N2271*T2271+O2271*S2271+P2271*T2274+Q2271*S2274)</f>
        <v>0</v>
      </c>
      <c r="Z2271" s="26">
        <f t="shared" ref="Z2271" si="7752">N2271*U2271+P2271*U2274-O2271*V2271-Q2271*V2274</f>
        <v>0</v>
      </c>
      <c r="AA2271" s="27">
        <f t="shared" ref="AA2271" si="7753">(N2271*V2271+O2271*U2271+P2271*V2274+Q2271*U2274)</f>
        <v>-5.7055779025636051</v>
      </c>
      <c r="AB2271" s="8"/>
      <c r="AC2271" s="214">
        <f t="shared" ref="AC2271" si="7754">20*LOG((2*$X$8)/(($X$8*X2271+Z2271+$Z$8*X2274+Z2274)^2+($X$8*Y2271+AA2271+$X$8*Y2274+AA2274)^2)^0.5)</f>
        <v>-9.3716419238307225</v>
      </c>
      <c r="AE2271" s="215">
        <f t="shared" ref="AE2271" si="7755">((X2271^2+Y2271^2)/(X2274^2+Y2274^2))^0.5</f>
        <v>0.68876766856142635</v>
      </c>
      <c r="AF2271" s="9"/>
      <c r="AG2271" s="29"/>
      <c r="AH2271" s="29"/>
      <c r="AI2271" s="29"/>
      <c r="AJ2271" s="29"/>
    </row>
    <row r="2272" spans="2:36" ht="18.649999999999999" customHeight="1" thickBot="1">
      <c r="D2272" s="30"/>
      <c r="G2272" s="31"/>
      <c r="I2272" s="30"/>
      <c r="K2272" s="239" t="s">
        <v>15</v>
      </c>
      <c r="L2272" s="240"/>
      <c r="N2272" s="30"/>
      <c r="P2272" s="239" t="s">
        <v>17</v>
      </c>
      <c r="Q2272" s="240"/>
      <c r="S2272" s="30"/>
      <c r="V2272" s="31"/>
      <c r="X2272" s="30"/>
      <c r="AA2272" s="31"/>
      <c r="AE2272" s="216"/>
      <c r="AF2272" s="9"/>
      <c r="AG2272" s="29"/>
      <c r="AH2272" s="29"/>
      <c r="AI2272" s="29"/>
      <c r="AJ2272" s="29"/>
    </row>
    <row r="2273" spans="2:36" ht="18.649999999999999" customHeight="1" thickBot="1">
      <c r="D2273" s="235" t="s">
        <v>12</v>
      </c>
      <c r="E2273" s="236"/>
      <c r="F2273" s="237" t="s">
        <v>13</v>
      </c>
      <c r="G2273" s="238"/>
      <c r="I2273" s="235" t="s">
        <v>14</v>
      </c>
      <c r="J2273" s="236"/>
      <c r="K2273" s="241"/>
      <c r="L2273" s="242"/>
      <c r="N2273" s="235" t="s">
        <v>16</v>
      </c>
      <c r="O2273" s="236"/>
      <c r="P2273" s="241"/>
      <c r="Q2273" s="242"/>
      <c r="S2273" s="235" t="s">
        <v>12</v>
      </c>
      <c r="T2273" s="236"/>
      <c r="U2273" s="237" t="s">
        <v>13</v>
      </c>
      <c r="V2273" s="238"/>
      <c r="X2273" s="235" t="s">
        <v>16</v>
      </c>
      <c r="Y2273" s="236"/>
      <c r="Z2273" s="237" t="s">
        <v>17</v>
      </c>
      <c r="AA2273" s="238"/>
      <c r="AB2273" s="4"/>
      <c r="AC2273" s="37" t="s">
        <v>71</v>
      </c>
      <c r="AE2273" s="217" t="s">
        <v>72</v>
      </c>
      <c r="AF2273" s="9"/>
      <c r="AG2273" s="29"/>
      <c r="AH2273" s="29"/>
      <c r="AI2273" s="29"/>
      <c r="AJ2273" s="29"/>
    </row>
    <row r="2274" spans="2:36" ht="18.649999999999999" customHeight="1" thickTop="1" thickBot="1">
      <c r="D2274" s="24">
        <v>0</v>
      </c>
      <c r="E2274" s="28">
        <v>0</v>
      </c>
      <c r="F2274" s="26">
        <v>1</v>
      </c>
      <c r="G2274" s="27">
        <v>0</v>
      </c>
      <c r="I2274" s="24">
        <v>0</v>
      </c>
      <c r="J2274" s="28">
        <f t="shared" ref="J2274" si="7756">IF(0=(1-$J$8*$K$8*$B2271^2),0,-1*(1-$J$8*$K$8*$B2271^2)/($B2271*$K$8))</f>
        <v>-0.1727847693652852</v>
      </c>
      <c r="K2274" s="26">
        <v>1</v>
      </c>
      <c r="L2274" s="27">
        <v>0</v>
      </c>
      <c r="N2274" s="24">
        <f t="shared" ref="N2274" si="7757">D2274*I2271+F2274*I2274-E2274*J2271-G2274*J2274</f>
        <v>0</v>
      </c>
      <c r="O2274" s="28">
        <f t="shared" ref="O2274" si="7758">(D2274*J2271+E2274*I2271+F2274*J2274+G2274*I2274)</f>
        <v>-0.1727847693652852</v>
      </c>
      <c r="P2274" s="26">
        <f t="shared" ref="P2274" si="7759">D2274*K2271+F2274*K2274-E2274*L2271-G2274*L2274</f>
        <v>1</v>
      </c>
      <c r="Q2274" s="27">
        <f t="shared" ref="Q2274" si="7760">(D2274*L2271+E2274*K2271+F2274*L2274+G2274*K2274)</f>
        <v>0</v>
      </c>
      <c r="S2274" s="24">
        <v>0</v>
      </c>
      <c r="T2274" s="28">
        <v>0</v>
      </c>
      <c r="U2274" s="26">
        <v>1</v>
      </c>
      <c r="V2274" s="27">
        <v>0</v>
      </c>
      <c r="X2274" s="24">
        <f t="shared" ref="X2274" si="7761">N2274*S2271+P2274*S2274-O2274*T2271-Q2274*T2274</f>
        <v>0</v>
      </c>
      <c r="Y2274" s="28">
        <f t="shared" ref="Y2274" si="7762">(N2274*T2271+O2274*S2271+P2274*T2274+Q2274*S2274)</f>
        <v>-0.1727847693652852</v>
      </c>
      <c r="Z2274" s="26">
        <f t="shared" ref="Z2274" si="7763">N2274*U2271+P2274*U2274-O2274*V2271-Q2274*V2274</f>
        <v>-0.11900856275865124</v>
      </c>
      <c r="AA2274" s="27">
        <f t="shared" ref="AA2274" si="7764">(N2274*V2271+O2274*U2271+P2274*V2274+Q2274*U2274)</f>
        <v>0</v>
      </c>
      <c r="AB2274" s="8"/>
      <c r="AC2274" s="39">
        <f t="shared" ref="AC2274" si="7765">(180/PI())*ATAN(-1*(($X$8*Y2271+AA2271+$X$8*Y2274+AA2274)/($X$8*X2271+Z2271+$X$8*X2274+Z2274)))</f>
        <v>-87.681338812524316</v>
      </c>
      <c r="AE2274" s="218">
        <f t="shared" ref="AE2274" si="7766">20*LOG(((($X$8*X2271+Z2271-$X$8*Y2274-Z2274)^2+($X$8*Y2271+AA2271-$X$8*Y2274-AA2274)^2)/(($X$8*X2271+Z2271+$X$8*X2274+Z2274)^2+($X$8*Y2271+AA2271+$X$8*Y2274+AA2274)^2))^0.5)</f>
        <v>-0.52911973305858795</v>
      </c>
      <c r="AF2274" s="9"/>
      <c r="AG2274" s="29"/>
      <c r="AH2274" s="29"/>
      <c r="AI2274" s="29"/>
      <c r="AJ2274" s="29"/>
    </row>
    <row r="2275" spans="2:36" ht="18.649999999999999" customHeight="1">
      <c r="AE2275" s="33"/>
    </row>
    <row r="2276" spans="2:36" ht="18.649999999999999" customHeight="1" thickBot="1">
      <c r="E2276" s="21" t="s">
        <v>0</v>
      </c>
      <c r="J2276" s="21" t="s">
        <v>1</v>
      </c>
      <c r="O2276" s="21" t="s">
        <v>2</v>
      </c>
      <c r="T2276" s="21" t="s">
        <v>3</v>
      </c>
      <c r="Y2276" s="21" t="s">
        <v>4</v>
      </c>
    </row>
    <row r="2277" spans="2:36" ht="18.649999999999999" customHeight="1" thickBot="1">
      <c r="B2277" s="20"/>
      <c r="D2277" s="235" t="s">
        <v>6</v>
      </c>
      <c r="E2277" s="236"/>
      <c r="F2277" s="237" t="s">
        <v>7</v>
      </c>
      <c r="G2277" s="238"/>
      <c r="I2277" s="235" t="s">
        <v>8</v>
      </c>
      <c r="J2277" s="236"/>
      <c r="K2277" s="237" t="s">
        <v>9</v>
      </c>
      <c r="L2277" s="238"/>
      <c r="N2277" s="235" t="s">
        <v>10</v>
      </c>
      <c r="O2277" s="236"/>
      <c r="P2277" s="237" t="s">
        <v>11</v>
      </c>
      <c r="Q2277" s="238"/>
      <c r="S2277" s="235" t="s">
        <v>6</v>
      </c>
      <c r="T2277" s="236"/>
      <c r="U2277" s="237" t="s">
        <v>7</v>
      </c>
      <c r="V2277" s="238"/>
      <c r="X2277" s="235" t="s">
        <v>10</v>
      </c>
      <c r="Y2277" s="236"/>
      <c r="Z2277" s="237" t="s">
        <v>11</v>
      </c>
      <c r="AA2277" s="238"/>
      <c r="AB2277" s="4"/>
      <c r="AC2277" s="212" t="s">
        <v>70</v>
      </c>
      <c r="AE2277" s="213" t="s">
        <v>37</v>
      </c>
      <c r="AF2277" s="9"/>
      <c r="AG2277" s="29"/>
      <c r="AH2277" s="29"/>
      <c r="AI2277" s="29"/>
      <c r="AJ2277" s="29"/>
    </row>
    <row r="2278" spans="2:36" ht="18.649999999999999" customHeight="1" thickTop="1" thickBot="1">
      <c r="B2278" s="40">
        <f t="shared" ref="B2278" si="7767">B2271+$E$5</f>
        <v>1.0609999999999824</v>
      </c>
      <c r="D2278" s="24">
        <v>1</v>
      </c>
      <c r="E2278" s="25">
        <v>0</v>
      </c>
      <c r="F2278" s="26">
        <v>0</v>
      </c>
      <c r="G2278" s="27">
        <f t="shared" ref="G2278" si="7768">-1/($E$8*$B2278)</f>
        <v>-6.4732628351856567</v>
      </c>
      <c r="I2278" s="24">
        <v>1</v>
      </c>
      <c r="J2278" s="28">
        <v>0</v>
      </c>
      <c r="K2278" s="26">
        <v>0</v>
      </c>
      <c r="L2278" s="27">
        <v>0</v>
      </c>
      <c r="N2278" s="24">
        <f t="shared" ref="N2278" si="7769">D2278*I2278+F2278*I2281-E2278*J2278-G2278*J2281</f>
        <v>-0.11235608479707326</v>
      </c>
      <c r="O2278" s="28">
        <f t="shared" ref="O2278" si="7770">(D2278*J2278+E2278*I2278+F2278*J2281+G2278*I2281)</f>
        <v>0</v>
      </c>
      <c r="P2278" s="26">
        <f t="shared" ref="P2278" si="7771">D2278*K2278+F2278*K2281-E2278*L2278-G2278*L2281</f>
        <v>0</v>
      </c>
      <c r="Q2278" s="27">
        <f t="shared" ref="Q2278" si="7772">(D2278*L2278+E2278*K2278+F2278*L2281+G2278*K2281)</f>
        <v>-6.4732628351856567</v>
      </c>
      <c r="S2278" s="24">
        <v>1</v>
      </c>
      <c r="T2278" s="25">
        <v>0</v>
      </c>
      <c r="U2278" s="26">
        <v>0</v>
      </c>
      <c r="V2278" s="27">
        <f t="shared" ref="V2278" si="7773">-1/($T$8*$B2278)</f>
        <v>-6.4732628351856567</v>
      </c>
      <c r="X2278" s="24">
        <f t="shared" ref="X2278" si="7774">N2278*S2278+P2278*S2281-O2278*T2278-Q2278*T2281</f>
        <v>-0.11235608479707326</v>
      </c>
      <c r="Y2278" s="28">
        <f t="shared" ref="Y2278" si="7775">(N2278*T2278+O2278*S2278+P2278*T2281+Q2278*S2281)</f>
        <v>0</v>
      </c>
      <c r="Z2278" s="26">
        <f t="shared" ref="Z2278" si="7776">N2278*U2278+P2278*U2281-O2278*V2278-Q2278*V2281</f>
        <v>0</v>
      </c>
      <c r="AA2278" s="27">
        <f t="shared" ref="AA2278" si="7777">(N2278*V2278+O2278*U2278+P2278*V2281+Q2278*U2281)</f>
        <v>-5.7459523671617942</v>
      </c>
      <c r="AB2278" s="8"/>
      <c r="AC2278" s="214">
        <f t="shared" ref="AC2278" si="7778">20*LOG((2*$X$8)/(($X$8*X2278+Z2278+$Z$8*X2281+Z2281)^2+($X$8*Y2278+AA2278+$X$8*Y2281+AA2281)^2)^0.5)</f>
        <v>-9.4288499868420992</v>
      </c>
      <c r="AE2278" s="215">
        <f t="shared" ref="AE2278" si="7779">((X2278^2+Y2278^2)/(X2281^2+Y2281^2))^0.5</f>
        <v>0.653846801365361</v>
      </c>
      <c r="AF2278" s="9"/>
      <c r="AG2278" s="29"/>
      <c r="AH2278" s="29"/>
      <c r="AI2278" s="29"/>
      <c r="AJ2278" s="29"/>
    </row>
    <row r="2279" spans="2:36" ht="18.649999999999999" customHeight="1" thickBot="1">
      <c r="D2279" s="30"/>
      <c r="G2279" s="31"/>
      <c r="I2279" s="30"/>
      <c r="K2279" s="239" t="s">
        <v>15</v>
      </c>
      <c r="L2279" s="240"/>
      <c r="N2279" s="30"/>
      <c r="P2279" s="239" t="s">
        <v>17</v>
      </c>
      <c r="Q2279" s="240"/>
      <c r="S2279" s="30"/>
      <c r="V2279" s="31"/>
      <c r="X2279" s="30"/>
      <c r="AA2279" s="31"/>
      <c r="AE2279" s="216"/>
      <c r="AF2279" s="9"/>
      <c r="AG2279" s="29"/>
      <c r="AH2279" s="29"/>
      <c r="AI2279" s="29"/>
      <c r="AJ2279" s="29"/>
    </row>
    <row r="2280" spans="2:36" ht="18.649999999999999" customHeight="1" thickBot="1">
      <c r="D2280" s="235" t="s">
        <v>12</v>
      </c>
      <c r="E2280" s="236"/>
      <c r="F2280" s="237" t="s">
        <v>13</v>
      </c>
      <c r="G2280" s="238"/>
      <c r="I2280" s="235" t="s">
        <v>14</v>
      </c>
      <c r="J2280" s="236"/>
      <c r="K2280" s="241"/>
      <c r="L2280" s="242"/>
      <c r="N2280" s="235" t="s">
        <v>16</v>
      </c>
      <c r="O2280" s="236"/>
      <c r="P2280" s="241"/>
      <c r="Q2280" s="242"/>
      <c r="S2280" s="235" t="s">
        <v>12</v>
      </c>
      <c r="T2280" s="236"/>
      <c r="U2280" s="237" t="s">
        <v>13</v>
      </c>
      <c r="V2280" s="238"/>
      <c r="X2280" s="235" t="s">
        <v>16</v>
      </c>
      <c r="Y2280" s="236"/>
      <c r="Z2280" s="237" t="s">
        <v>17</v>
      </c>
      <c r="AA2280" s="238"/>
      <c r="AB2280" s="4"/>
      <c r="AC2280" s="37" t="s">
        <v>71</v>
      </c>
      <c r="AE2280" s="217" t="s">
        <v>72</v>
      </c>
      <c r="AF2280" s="9"/>
      <c r="AG2280" s="29"/>
      <c r="AH2280" s="29"/>
      <c r="AI2280" s="29"/>
      <c r="AJ2280" s="29"/>
    </row>
    <row r="2281" spans="2:36" ht="18.649999999999999" customHeight="1" thickTop="1" thickBot="1">
      <c r="D2281" s="24">
        <v>0</v>
      </c>
      <c r="E2281" s="28">
        <v>0</v>
      </c>
      <c r="F2281" s="26">
        <v>1</v>
      </c>
      <c r="G2281" s="27">
        <v>0</v>
      </c>
      <c r="I2281" s="24">
        <v>0</v>
      </c>
      <c r="J2281" s="28">
        <f t="shared" ref="J2281" si="7780">IF(0=(1-$J$8*$K$8*$B2278^2),0,-1*(1-$J$8*$K$8*$B2278^2)/($B2278*$K$8))</f>
        <v>-0.17183854774918469</v>
      </c>
      <c r="K2281" s="26">
        <v>1</v>
      </c>
      <c r="L2281" s="27">
        <v>0</v>
      </c>
      <c r="N2281" s="24">
        <f t="shared" ref="N2281" si="7781">D2281*I2278+F2281*I2281-E2281*J2278-G2281*J2281</f>
        <v>0</v>
      </c>
      <c r="O2281" s="28">
        <f t="shared" ref="O2281" si="7782">(D2281*J2278+E2281*I2278+F2281*J2281+G2281*I2281)</f>
        <v>-0.17183854774918469</v>
      </c>
      <c r="P2281" s="26">
        <f t="shared" ref="P2281" si="7783">D2281*K2278+F2281*K2281-E2281*L2278-G2281*L2281</f>
        <v>1</v>
      </c>
      <c r="Q2281" s="27">
        <f t="shared" ref="Q2281" si="7784">(D2281*L2278+E2281*K2278+F2281*L2281+G2281*K2281)</f>
        <v>0</v>
      </c>
      <c r="S2281" s="24">
        <v>0</v>
      </c>
      <c r="T2281" s="28">
        <v>0</v>
      </c>
      <c r="U2281" s="26">
        <v>1</v>
      </c>
      <c r="V2281" s="27">
        <v>0</v>
      </c>
      <c r="X2281" s="24">
        <f t="shared" ref="X2281" si="7785">N2281*S2278+P2281*S2281-O2281*T2278-Q2281*T2281</f>
        <v>0</v>
      </c>
      <c r="Y2281" s="28">
        <f t="shared" ref="Y2281" si="7786">(N2281*T2278+O2281*S2278+P2281*T2281+Q2281*S2281)</f>
        <v>-0.17183854774918469</v>
      </c>
      <c r="Z2281" s="26">
        <f t="shared" ref="Z2281" si="7787">N2281*U2278+P2281*U2281-O2281*V2278-Q2281*V2281</f>
        <v>-0.11235608479707326</v>
      </c>
      <c r="AA2281" s="27">
        <f t="shared" ref="AA2281" si="7788">(N2281*V2278+O2281*U2278+P2281*V2281+Q2281*U2281)</f>
        <v>0</v>
      </c>
      <c r="AB2281" s="8"/>
      <c r="AC2281" s="39">
        <f t="shared" ref="AC2281" si="7789">(180/PI())*ATAN(-1*(($X$8*Y2278+AA2278+$X$8*Y2281+AA2281)/($X$8*X2278+Z2278+$X$8*X2281+Z2281)))</f>
        <v>-87.825391891910513</v>
      </c>
      <c r="AE2281" s="218">
        <f t="shared" ref="AE2281" si="7790">20*LOG(((($X$8*X2278+Z2278-$X$8*Y2281-Z2281)^2+($X$8*Y2278+AA2278-$X$8*Y2281-AA2281)^2)/(($X$8*X2278+Z2278+$X$8*X2281+Z2281)^2+($X$8*Y2278+AA2278+$X$8*Y2281+AA2281)^2))^0.5)</f>
        <v>-0.52180783703604772</v>
      </c>
      <c r="AF2281" s="9"/>
      <c r="AG2281" s="29"/>
      <c r="AH2281" s="29"/>
      <c r="AI2281" s="29"/>
      <c r="AJ2281" s="29"/>
    </row>
    <row r="2282" spans="2:36" ht="18.649999999999999" customHeight="1">
      <c r="AE2282" s="33"/>
    </row>
    <row r="2283" spans="2:36" ht="18.649999999999999" customHeight="1" thickBot="1">
      <c r="E2283" s="21" t="s">
        <v>0</v>
      </c>
      <c r="J2283" s="21" t="s">
        <v>1</v>
      </c>
      <c r="O2283" s="21" t="s">
        <v>2</v>
      </c>
      <c r="T2283" s="21" t="s">
        <v>3</v>
      </c>
      <c r="Y2283" s="21" t="s">
        <v>4</v>
      </c>
    </row>
    <row r="2284" spans="2:36" ht="18.649999999999999" customHeight="1" thickBot="1">
      <c r="B2284" s="20"/>
      <c r="D2284" s="235" t="s">
        <v>6</v>
      </c>
      <c r="E2284" s="236"/>
      <c r="F2284" s="237" t="s">
        <v>7</v>
      </c>
      <c r="G2284" s="238"/>
      <c r="I2284" s="235" t="s">
        <v>8</v>
      </c>
      <c r="J2284" s="236"/>
      <c r="K2284" s="237" t="s">
        <v>9</v>
      </c>
      <c r="L2284" s="238"/>
      <c r="N2284" s="235" t="s">
        <v>10</v>
      </c>
      <c r="O2284" s="236"/>
      <c r="P2284" s="237" t="s">
        <v>11</v>
      </c>
      <c r="Q2284" s="238"/>
      <c r="S2284" s="235" t="s">
        <v>6</v>
      </c>
      <c r="T2284" s="236"/>
      <c r="U2284" s="237" t="s">
        <v>7</v>
      </c>
      <c r="V2284" s="238"/>
      <c r="X2284" s="235" t="s">
        <v>10</v>
      </c>
      <c r="Y2284" s="236"/>
      <c r="Z2284" s="237" t="s">
        <v>11</v>
      </c>
      <c r="AA2284" s="238"/>
      <c r="AB2284" s="4"/>
      <c r="AC2284" s="212" t="s">
        <v>70</v>
      </c>
      <c r="AE2284" s="213" t="s">
        <v>37</v>
      </c>
      <c r="AF2284" s="9"/>
      <c r="AG2284" s="29"/>
      <c r="AH2284" s="29"/>
      <c r="AI2284" s="29"/>
      <c r="AJ2284" s="29"/>
    </row>
    <row r="2285" spans="2:36" ht="18.649999999999999" customHeight="1" thickTop="1" thickBot="1">
      <c r="B2285" s="40">
        <f t="shared" ref="B2285" si="7791">B2278+$E$5</f>
        <v>1.0614999999999823</v>
      </c>
      <c r="D2285" s="24">
        <v>1</v>
      </c>
      <c r="E2285" s="25">
        <v>0</v>
      </c>
      <c r="F2285" s="26">
        <v>0</v>
      </c>
      <c r="G2285" s="27">
        <f t="shared" ref="G2285" si="7792">-1/($E$8*$B2285)</f>
        <v>-6.4702137240998425</v>
      </c>
      <c r="I2285" s="24">
        <v>1</v>
      </c>
      <c r="J2285" s="28">
        <v>0</v>
      </c>
      <c r="K2285" s="26">
        <v>0</v>
      </c>
      <c r="L2285" s="27">
        <v>0</v>
      </c>
      <c r="N2285" s="24">
        <f t="shared" ref="N2285" si="7793">D2285*I2285+F2285*I2288-E2285*J2285-G2285*J2288</f>
        <v>-0.10571300520253568</v>
      </c>
      <c r="O2285" s="28">
        <f t="shared" ref="O2285" si="7794">(D2285*J2285+E2285*I2285+F2285*J2288+G2285*I2288)</f>
        <v>0</v>
      </c>
      <c r="P2285" s="26">
        <f t="shared" ref="P2285" si="7795">D2285*K2285+F2285*K2288-E2285*L2285-G2285*L2288</f>
        <v>0</v>
      </c>
      <c r="Q2285" s="27">
        <f t="shared" ref="Q2285" si="7796">(D2285*L2285+E2285*K2285+F2285*L2288+G2285*K2288)</f>
        <v>-6.4702137240998425</v>
      </c>
      <c r="S2285" s="24">
        <v>1</v>
      </c>
      <c r="T2285" s="25">
        <v>0</v>
      </c>
      <c r="U2285" s="26">
        <v>0</v>
      </c>
      <c r="V2285" s="27">
        <f t="shared" ref="V2285" si="7797">-1/($T$8*$B2285)</f>
        <v>-6.4702137240998425</v>
      </c>
      <c r="X2285" s="24">
        <f t="shared" ref="X2285" si="7798">N2285*S2285+P2285*S2288-O2285*T2285-Q2285*T2288</f>
        <v>-0.10571300520253568</v>
      </c>
      <c r="Y2285" s="28">
        <f t="shared" ref="Y2285" si="7799">(N2285*T2285+O2285*S2285+P2285*T2288+Q2285*S2288)</f>
        <v>0</v>
      </c>
      <c r="Z2285" s="26">
        <f t="shared" ref="Z2285" si="7800">N2285*U2285+P2285*U2288-O2285*V2285-Q2285*V2288</f>
        <v>0</v>
      </c>
      <c r="AA2285" s="27">
        <f t="shared" ref="AA2285" si="7801">(N2285*V2285+O2285*U2285+P2285*V2288+Q2285*U2288)</f>
        <v>-5.7862279870225581</v>
      </c>
      <c r="AB2285" s="8"/>
      <c r="AC2285" s="214">
        <f t="shared" ref="AC2285" si="7802">20*LOG((2*$X$8)/(($X$8*X2285+Z2285+$Z$8*X2288+Z2288)^2+($X$8*Y2285+AA2285+$X$8*Y2288+AA2288)^2)^0.5)</f>
        <v>-9.4855952948463109</v>
      </c>
      <c r="AE2285" s="215">
        <f t="shared" ref="AE2285" si="7803">((X2285^2+Y2285^2)/(X2288^2+Y2288^2))^0.5</f>
        <v>0.61859246826168734</v>
      </c>
      <c r="AF2285" s="9"/>
      <c r="AG2285" s="29"/>
      <c r="AH2285" s="29"/>
      <c r="AI2285" s="29"/>
      <c r="AJ2285" s="29"/>
    </row>
    <row r="2286" spans="2:36" ht="18.649999999999999" customHeight="1" thickBot="1">
      <c r="D2286" s="30"/>
      <c r="G2286" s="31"/>
      <c r="I2286" s="30"/>
      <c r="K2286" s="239" t="s">
        <v>15</v>
      </c>
      <c r="L2286" s="240"/>
      <c r="N2286" s="30"/>
      <c r="P2286" s="239" t="s">
        <v>17</v>
      </c>
      <c r="Q2286" s="240"/>
      <c r="S2286" s="30"/>
      <c r="V2286" s="31"/>
      <c r="X2286" s="30"/>
      <c r="AA2286" s="31"/>
      <c r="AE2286" s="216"/>
      <c r="AF2286" s="9"/>
      <c r="AG2286" s="29"/>
      <c r="AH2286" s="29"/>
      <c r="AI2286" s="29"/>
      <c r="AJ2286" s="29"/>
    </row>
    <row r="2287" spans="2:36" ht="18.649999999999999" customHeight="1" thickBot="1">
      <c r="D2287" s="235" t="s">
        <v>12</v>
      </c>
      <c r="E2287" s="236"/>
      <c r="F2287" s="237" t="s">
        <v>13</v>
      </c>
      <c r="G2287" s="238"/>
      <c r="I2287" s="235" t="s">
        <v>14</v>
      </c>
      <c r="J2287" s="236"/>
      <c r="K2287" s="241"/>
      <c r="L2287" s="242"/>
      <c r="N2287" s="235" t="s">
        <v>16</v>
      </c>
      <c r="O2287" s="236"/>
      <c r="P2287" s="241"/>
      <c r="Q2287" s="242"/>
      <c r="S2287" s="235" t="s">
        <v>12</v>
      </c>
      <c r="T2287" s="236"/>
      <c r="U2287" s="237" t="s">
        <v>13</v>
      </c>
      <c r="V2287" s="238"/>
      <c r="X2287" s="235" t="s">
        <v>16</v>
      </c>
      <c r="Y2287" s="236"/>
      <c r="Z2287" s="237" t="s">
        <v>17</v>
      </c>
      <c r="AA2287" s="238"/>
      <c r="AB2287" s="4"/>
      <c r="AC2287" s="37" t="s">
        <v>71</v>
      </c>
      <c r="AE2287" s="217" t="s">
        <v>72</v>
      </c>
      <c r="AF2287" s="9"/>
      <c r="AG2287" s="29"/>
      <c r="AH2287" s="29"/>
      <c r="AI2287" s="29"/>
      <c r="AJ2287" s="29"/>
    </row>
    <row r="2288" spans="2:36" ht="18.649999999999999" customHeight="1" thickTop="1" thickBot="1">
      <c r="D2288" s="24">
        <v>0</v>
      </c>
      <c r="E2288" s="28">
        <v>0</v>
      </c>
      <c r="F2288" s="26">
        <v>1</v>
      </c>
      <c r="G2288" s="27">
        <v>0</v>
      </c>
      <c r="I2288" s="24">
        <v>0</v>
      </c>
      <c r="J2288" s="28">
        <f t="shared" ref="J2288" si="7804">IF(0=(1-$J$8*$K$8*$B2285^2),0,-1*(1-$J$8*$K$8*$B2285^2)/($B2285*$K$8))</f>
        <v>-0.17089281009127191</v>
      </c>
      <c r="K2288" s="26">
        <v>1</v>
      </c>
      <c r="L2288" s="27">
        <v>0</v>
      </c>
      <c r="N2288" s="24">
        <f t="shared" ref="N2288" si="7805">D2288*I2285+F2288*I2288-E2288*J2285-G2288*J2288</f>
        <v>0</v>
      </c>
      <c r="O2288" s="28">
        <f t="shared" ref="O2288" si="7806">(D2288*J2285+E2288*I2285+F2288*J2288+G2288*I2288)</f>
        <v>-0.17089281009127191</v>
      </c>
      <c r="P2288" s="26">
        <f t="shared" ref="P2288" si="7807">D2288*K2285+F2288*K2288-E2288*L2285-G2288*L2288</f>
        <v>1</v>
      </c>
      <c r="Q2288" s="27">
        <f t="shared" ref="Q2288" si="7808">(D2288*L2285+E2288*K2285+F2288*L2288+G2288*K2288)</f>
        <v>0</v>
      </c>
      <c r="S2288" s="24">
        <v>0</v>
      </c>
      <c r="T2288" s="28">
        <v>0</v>
      </c>
      <c r="U2288" s="26">
        <v>1</v>
      </c>
      <c r="V2288" s="27">
        <v>0</v>
      </c>
      <c r="X2288" s="24">
        <f t="shared" ref="X2288" si="7809">N2288*S2285+P2288*S2288-O2288*T2285-Q2288*T2288</f>
        <v>0</v>
      </c>
      <c r="Y2288" s="28">
        <f t="shared" ref="Y2288" si="7810">(N2288*T2285+O2288*S2285+P2288*T2288+Q2288*S2288)</f>
        <v>-0.17089281009127191</v>
      </c>
      <c r="Z2288" s="26">
        <f t="shared" ref="Z2288" si="7811">N2288*U2285+P2288*U2288-O2288*V2285-Q2288*V2288</f>
        <v>-0.10571300520253568</v>
      </c>
      <c r="AA2288" s="27">
        <f t="shared" ref="AA2288" si="7812">(N2288*V2285+O2288*U2285+P2288*V2288+Q2288*U2288)</f>
        <v>0</v>
      </c>
      <c r="AB2288" s="8"/>
      <c r="AC2288" s="39">
        <f t="shared" ref="AC2288" si="7813">(180/PI())*ATAN(-1*(($X$8*Y2285+AA2285+$X$8*Y2288+AA2288)/($X$8*X2285+Z2285+$X$8*X2288+Z2288)))</f>
        <v>-87.967351006119884</v>
      </c>
      <c r="AE2288" s="218">
        <f t="shared" ref="AE2288" si="7814">20*LOG(((($X$8*X2285+Z2285-$X$8*Y2288-Z2288)^2+($X$8*Y2285+AA2285-$X$8*Y2288-AA2288)^2)/(($X$8*X2285+Z2285+$X$8*X2288+Z2288)^2+($X$8*Y2285+AA2285+$X$8*Y2288+AA2288)^2))^0.5)</f>
        <v>-0.51466102908443001</v>
      </c>
      <c r="AF2288" s="9"/>
      <c r="AG2288" s="29"/>
      <c r="AH2288" s="29"/>
      <c r="AI2288" s="29"/>
      <c r="AJ2288" s="29"/>
    </row>
    <row r="2289" spans="2:36" ht="18.649999999999999" customHeight="1">
      <c r="AE2289" s="33"/>
    </row>
    <row r="2290" spans="2:36" ht="18.649999999999999" customHeight="1" thickBot="1">
      <c r="E2290" s="21" t="s">
        <v>0</v>
      </c>
      <c r="J2290" s="21" t="s">
        <v>1</v>
      </c>
      <c r="O2290" s="21" t="s">
        <v>2</v>
      </c>
      <c r="T2290" s="21" t="s">
        <v>3</v>
      </c>
      <c r="Y2290" s="21" t="s">
        <v>4</v>
      </c>
    </row>
    <row r="2291" spans="2:36" ht="18.649999999999999" customHeight="1" thickBot="1">
      <c r="B2291" s="20"/>
      <c r="D2291" s="235" t="s">
        <v>6</v>
      </c>
      <c r="E2291" s="236"/>
      <c r="F2291" s="237" t="s">
        <v>7</v>
      </c>
      <c r="G2291" s="238"/>
      <c r="I2291" s="235" t="s">
        <v>8</v>
      </c>
      <c r="J2291" s="236"/>
      <c r="K2291" s="237" t="s">
        <v>9</v>
      </c>
      <c r="L2291" s="238"/>
      <c r="N2291" s="235" t="s">
        <v>10</v>
      </c>
      <c r="O2291" s="236"/>
      <c r="P2291" s="237" t="s">
        <v>11</v>
      </c>
      <c r="Q2291" s="238"/>
      <c r="S2291" s="235" t="s">
        <v>6</v>
      </c>
      <c r="T2291" s="236"/>
      <c r="U2291" s="237" t="s">
        <v>7</v>
      </c>
      <c r="V2291" s="238"/>
      <c r="X2291" s="235" t="s">
        <v>10</v>
      </c>
      <c r="Y2291" s="236"/>
      <c r="Z2291" s="237" t="s">
        <v>11</v>
      </c>
      <c r="AA2291" s="238"/>
      <c r="AB2291" s="4"/>
      <c r="AC2291" s="212" t="s">
        <v>70</v>
      </c>
      <c r="AE2291" s="213" t="s">
        <v>37</v>
      </c>
      <c r="AF2291" s="9"/>
      <c r="AG2291" s="29"/>
      <c r="AH2291" s="29"/>
      <c r="AI2291" s="29"/>
      <c r="AJ2291" s="29"/>
    </row>
    <row r="2292" spans="2:36" ht="18.649999999999999" customHeight="1" thickTop="1" thickBot="1">
      <c r="B2292" s="40">
        <f t="shared" ref="B2292" si="7815">B2285+$E$5</f>
        <v>1.0619999999999823</v>
      </c>
      <c r="D2292" s="24">
        <v>1</v>
      </c>
      <c r="E2292" s="25">
        <v>0</v>
      </c>
      <c r="F2292" s="26">
        <v>0</v>
      </c>
      <c r="G2292" s="27">
        <f t="shared" ref="G2292" si="7816">-1/($E$8*$B2292)</f>
        <v>-6.4671674841167439</v>
      </c>
      <c r="I2292" s="24">
        <v>1</v>
      </c>
      <c r="J2292" s="28">
        <v>0</v>
      </c>
      <c r="K2292" s="26">
        <v>0</v>
      </c>
      <c r="L2292" s="27">
        <v>0</v>
      </c>
      <c r="N2292" s="24">
        <f t="shared" ref="N2292" si="7817">D2292*I2292+F2292*I2295-E2292*J2292-G2292*J2295</f>
        <v>-9.9079306279831414E-2</v>
      </c>
      <c r="O2292" s="28">
        <f t="shared" ref="O2292" si="7818">(D2292*J2292+E2292*I2292+F2292*J2295+G2292*I2295)</f>
        <v>0</v>
      </c>
      <c r="P2292" s="26">
        <f t="shared" ref="P2292" si="7819">D2292*K2292+F2292*K2295-E2292*L2292-G2292*L2295</f>
        <v>0</v>
      </c>
      <c r="Q2292" s="27">
        <f t="shared" ref="Q2292" si="7820">(D2292*L2292+E2292*K2292+F2292*L2295+G2292*K2295)</f>
        <v>-6.4671674841167439</v>
      </c>
      <c r="S2292" s="24">
        <v>1</v>
      </c>
      <c r="T2292" s="25">
        <v>0</v>
      </c>
      <c r="U2292" s="26">
        <v>0</v>
      </c>
      <c r="V2292" s="27">
        <f t="shared" ref="V2292" si="7821">-1/($T$8*$B2292)</f>
        <v>-6.4671674841167439</v>
      </c>
      <c r="X2292" s="24">
        <f t="shared" ref="X2292" si="7822">N2292*S2292+P2292*S2295-O2292*T2292-Q2292*T2295</f>
        <v>-9.9079306279831414E-2</v>
      </c>
      <c r="Y2292" s="28">
        <f t="shared" ref="Y2292" si="7823">(N2292*T2292+O2292*S2292+P2292*T2295+Q2292*S2295)</f>
        <v>0</v>
      </c>
      <c r="Z2292" s="26">
        <f t="shared" ref="Z2292" si="7824">N2292*U2292+P2292*U2295-O2292*V2292-Q2292*V2295</f>
        <v>0</v>
      </c>
      <c r="AA2292" s="27">
        <f t="shared" ref="AA2292" si="7825">(N2292*V2292+O2292*U2292+P2292*V2295+Q2292*U2295)</f>
        <v>-5.8264050161949745</v>
      </c>
      <c r="AB2292" s="8"/>
      <c r="AC2292" s="214">
        <f t="shared" ref="AC2292" si="7826">20*LOG((2*$X$8)/(($X$8*X2292+Z2292+$Z$8*X2295+Z2295)^2+($X$8*Y2292+AA2292+$X$8*Y2295+AA2295)^2)^0.5)</f>
        <v>-9.5418835198127603</v>
      </c>
      <c r="AE2292" s="215">
        <f t="shared" ref="AE2292" si="7827">((X2292^2+Y2292^2)/(X2295^2+Y2295^2))^0.5</f>
        <v>0.58299930156143631</v>
      </c>
      <c r="AF2292" s="9"/>
      <c r="AG2292" s="29"/>
      <c r="AH2292" s="29"/>
      <c r="AI2292" s="29"/>
      <c r="AJ2292" s="29"/>
    </row>
    <row r="2293" spans="2:36" ht="18.649999999999999" customHeight="1" thickBot="1">
      <c r="D2293" s="30"/>
      <c r="G2293" s="31"/>
      <c r="I2293" s="30"/>
      <c r="K2293" s="239" t="s">
        <v>15</v>
      </c>
      <c r="L2293" s="240"/>
      <c r="N2293" s="30"/>
      <c r="P2293" s="239" t="s">
        <v>17</v>
      </c>
      <c r="Q2293" s="240"/>
      <c r="S2293" s="30"/>
      <c r="V2293" s="31"/>
      <c r="X2293" s="30"/>
      <c r="AA2293" s="31"/>
      <c r="AE2293" s="216"/>
      <c r="AF2293" s="9"/>
      <c r="AG2293" s="29"/>
      <c r="AH2293" s="29"/>
      <c r="AI2293" s="29"/>
      <c r="AJ2293" s="29"/>
    </row>
    <row r="2294" spans="2:36" ht="18.649999999999999" customHeight="1" thickBot="1">
      <c r="D2294" s="235" t="s">
        <v>12</v>
      </c>
      <c r="E2294" s="236"/>
      <c r="F2294" s="237" t="s">
        <v>13</v>
      </c>
      <c r="G2294" s="238"/>
      <c r="I2294" s="235" t="s">
        <v>14</v>
      </c>
      <c r="J2294" s="236"/>
      <c r="K2294" s="241"/>
      <c r="L2294" s="242"/>
      <c r="N2294" s="235" t="s">
        <v>16</v>
      </c>
      <c r="O2294" s="236"/>
      <c r="P2294" s="241"/>
      <c r="Q2294" s="242"/>
      <c r="S2294" s="235" t="s">
        <v>12</v>
      </c>
      <c r="T2294" s="236"/>
      <c r="U2294" s="237" t="s">
        <v>13</v>
      </c>
      <c r="V2294" s="238"/>
      <c r="X2294" s="235" t="s">
        <v>16</v>
      </c>
      <c r="Y2294" s="236"/>
      <c r="Z2294" s="237" t="s">
        <v>17</v>
      </c>
      <c r="AA2294" s="238"/>
      <c r="AB2294" s="4"/>
      <c r="AC2294" s="37" t="s">
        <v>71</v>
      </c>
      <c r="AE2294" s="217" t="s">
        <v>72</v>
      </c>
      <c r="AF2294" s="9"/>
      <c r="AG2294" s="29"/>
      <c r="AH2294" s="29"/>
      <c r="AI2294" s="29"/>
      <c r="AJ2294" s="29"/>
    </row>
    <row r="2295" spans="2:36" ht="18.649999999999999" customHeight="1" thickTop="1" thickBot="1">
      <c r="D2295" s="24">
        <v>0</v>
      </c>
      <c r="E2295" s="28">
        <v>0</v>
      </c>
      <c r="F2295" s="26">
        <v>1</v>
      </c>
      <c r="G2295" s="27">
        <v>0</v>
      </c>
      <c r="I2295" s="24">
        <v>0</v>
      </c>
      <c r="J2295" s="28">
        <f t="shared" ref="J2295" si="7828">IF(0=(1-$J$8*$K$8*$B2292^2),0,-1*(1-$J$8*$K$8*$B2292^2)/($B2292*$K$8))</f>
        <v>-0.16994755570798992</v>
      </c>
      <c r="K2295" s="26">
        <v>1</v>
      </c>
      <c r="L2295" s="27">
        <v>0</v>
      </c>
      <c r="N2295" s="24">
        <f t="shared" ref="N2295" si="7829">D2295*I2292+F2295*I2295-E2295*J2292-G2295*J2295</f>
        <v>0</v>
      </c>
      <c r="O2295" s="28">
        <f t="shared" ref="O2295" si="7830">(D2295*J2292+E2295*I2292+F2295*J2295+G2295*I2295)</f>
        <v>-0.16994755570798992</v>
      </c>
      <c r="P2295" s="26">
        <f t="shared" ref="P2295" si="7831">D2295*K2292+F2295*K2295-E2295*L2292-G2295*L2295</f>
        <v>1</v>
      </c>
      <c r="Q2295" s="27">
        <f t="shared" ref="Q2295" si="7832">(D2295*L2292+E2295*K2292+F2295*L2295+G2295*K2295)</f>
        <v>0</v>
      </c>
      <c r="S2295" s="24">
        <v>0</v>
      </c>
      <c r="T2295" s="28">
        <v>0</v>
      </c>
      <c r="U2295" s="26">
        <v>1</v>
      </c>
      <c r="V2295" s="27">
        <v>0</v>
      </c>
      <c r="X2295" s="24">
        <f t="shared" ref="X2295" si="7833">N2295*S2292+P2295*S2295-O2295*T2292-Q2295*T2295</f>
        <v>0</v>
      </c>
      <c r="Y2295" s="28">
        <f t="shared" ref="Y2295" si="7834">(N2295*T2292+O2295*S2292+P2295*T2295+Q2295*S2295)</f>
        <v>-0.16994755570798992</v>
      </c>
      <c r="Z2295" s="26">
        <f t="shared" ref="Z2295" si="7835">N2295*U2292+P2295*U2295-O2295*V2292-Q2295*V2295</f>
        <v>-9.9079306279831414E-2</v>
      </c>
      <c r="AA2295" s="27">
        <f t="shared" ref="AA2295" si="7836">(N2295*V2292+O2295*U2292+P2295*V2295+Q2295*U2295)</f>
        <v>0</v>
      </c>
      <c r="AB2295" s="8"/>
      <c r="AC2295" s="39">
        <f t="shared" ref="AC2295" si="7837">(180/PI())*ATAN(-1*(($X$8*Y2292+AA2292+$X$8*Y2295+AA2295)/($X$8*X2292+Z2292+$X$8*X2295+Z2295)))</f>
        <v>-88.107262416793318</v>
      </c>
      <c r="AE2295" s="218">
        <f t="shared" ref="AE2295" si="7838">20*LOG(((($X$8*X2292+Z2292-$X$8*Y2295-Z2295)^2+($X$8*Y2292+AA2292-$X$8*Y2295-AA2295)^2)/(($X$8*X2292+Z2292+$X$8*X2295+Z2295)^2+($X$8*Y2292+AA2292+$X$8*Y2295+AA2295)^2))^0.5)</f>
        <v>-0.50767434203506068</v>
      </c>
      <c r="AF2295" s="9"/>
      <c r="AG2295" s="29"/>
      <c r="AH2295" s="29"/>
      <c r="AI2295" s="29"/>
      <c r="AJ2295" s="29"/>
    </row>
    <row r="2296" spans="2:36" ht="18.649999999999999" customHeight="1">
      <c r="AE2296" s="33"/>
    </row>
    <row r="2297" spans="2:36" ht="18.649999999999999" customHeight="1" thickBot="1">
      <c r="E2297" s="21" t="s">
        <v>0</v>
      </c>
      <c r="J2297" s="21" t="s">
        <v>1</v>
      </c>
      <c r="O2297" s="21" t="s">
        <v>2</v>
      </c>
      <c r="T2297" s="21" t="s">
        <v>3</v>
      </c>
      <c r="Y2297" s="21" t="s">
        <v>4</v>
      </c>
    </row>
    <row r="2298" spans="2:36" ht="18.649999999999999" customHeight="1" thickBot="1">
      <c r="B2298" s="20"/>
      <c r="D2298" s="235" t="s">
        <v>6</v>
      </c>
      <c r="E2298" s="236"/>
      <c r="F2298" s="237" t="s">
        <v>7</v>
      </c>
      <c r="G2298" s="238"/>
      <c r="I2298" s="235" t="s">
        <v>8</v>
      </c>
      <c r="J2298" s="236"/>
      <c r="K2298" s="237" t="s">
        <v>9</v>
      </c>
      <c r="L2298" s="238"/>
      <c r="N2298" s="235" t="s">
        <v>10</v>
      </c>
      <c r="O2298" s="236"/>
      <c r="P2298" s="237" t="s">
        <v>11</v>
      </c>
      <c r="Q2298" s="238"/>
      <c r="S2298" s="235" t="s">
        <v>6</v>
      </c>
      <c r="T2298" s="236"/>
      <c r="U2298" s="237" t="s">
        <v>7</v>
      </c>
      <c r="V2298" s="238"/>
      <c r="X2298" s="235" t="s">
        <v>10</v>
      </c>
      <c r="Y2298" s="236"/>
      <c r="Z2298" s="237" t="s">
        <v>11</v>
      </c>
      <c r="AA2298" s="238"/>
      <c r="AB2298" s="4"/>
      <c r="AC2298" s="212" t="s">
        <v>70</v>
      </c>
      <c r="AE2298" s="213" t="s">
        <v>37</v>
      </c>
      <c r="AF2298" s="9"/>
      <c r="AG2298" s="29"/>
      <c r="AH2298" s="29"/>
      <c r="AI2298" s="29"/>
      <c r="AJ2298" s="29"/>
    </row>
    <row r="2299" spans="2:36" ht="18.649999999999999" customHeight="1" thickTop="1" thickBot="1">
      <c r="B2299" s="40">
        <f t="shared" ref="B2299" si="7839">B2292+$E$5</f>
        <v>1.0624999999999822</v>
      </c>
      <c r="D2299" s="24">
        <v>1</v>
      </c>
      <c r="E2299" s="25">
        <v>0</v>
      </c>
      <c r="F2299" s="26">
        <v>0</v>
      </c>
      <c r="G2299" s="27">
        <f t="shared" ref="G2299" si="7840">-1/($E$8*$B2299)</f>
        <v>-6.4641241111830423</v>
      </c>
      <c r="I2299" s="24">
        <v>1</v>
      </c>
      <c r="J2299" s="28">
        <v>0</v>
      </c>
      <c r="K2299" s="26">
        <v>0</v>
      </c>
      <c r="L2299" s="27">
        <v>0</v>
      </c>
      <c r="N2299" s="24">
        <f t="shared" ref="N2299" si="7841">D2299*I2299+F2299*I2302-E2299*J2299-G2299*J2302</f>
        <v>-9.2454970375380752E-2</v>
      </c>
      <c r="O2299" s="28">
        <f t="shared" ref="O2299" si="7842">(D2299*J2299+E2299*I2299+F2299*J2302+G2299*I2302)</f>
        <v>0</v>
      </c>
      <c r="P2299" s="26">
        <f t="shared" ref="P2299" si="7843">D2299*K2299+F2299*K2302-E2299*L2299-G2299*L2302</f>
        <v>0</v>
      </c>
      <c r="Q2299" s="27">
        <f t="shared" ref="Q2299" si="7844">(D2299*L2299+E2299*K2299+F2299*L2302+G2299*K2302)</f>
        <v>-6.4641241111830423</v>
      </c>
      <c r="S2299" s="24">
        <v>1</v>
      </c>
      <c r="T2299" s="25">
        <v>0</v>
      </c>
      <c r="U2299" s="26">
        <v>0</v>
      </c>
      <c r="V2299" s="27">
        <f t="shared" ref="V2299" si="7845">-1/($T$8*$B2299)</f>
        <v>-6.4641241111830423</v>
      </c>
      <c r="X2299" s="24">
        <f t="shared" ref="X2299" si="7846">N2299*S2299+P2299*S2302-O2299*T2299-Q2299*T2302</f>
        <v>-9.2454970375380752E-2</v>
      </c>
      <c r="Y2299" s="28">
        <f t="shared" ref="Y2299" si="7847">(N2299*T2299+O2299*S2299+P2299*T2302+Q2299*S2302)</f>
        <v>0</v>
      </c>
      <c r="Z2299" s="26">
        <f t="shared" ref="Z2299" si="7848">N2299*U2299+P2299*U2302-O2299*V2299-Q2299*V2302</f>
        <v>0</v>
      </c>
      <c r="AA2299" s="27">
        <f t="shared" ref="AA2299" si="7849">(N2299*V2299+O2299*U2299+P2299*V2302+Q2299*U2302)</f>
        <v>-5.8664837079808301</v>
      </c>
      <c r="AB2299" s="8"/>
      <c r="AC2299" s="214">
        <f t="shared" ref="AC2299" si="7850">20*LOG((2*$X$8)/(($X$8*X2299+Z2299+$Z$8*X2302+Z2302)^2+($X$8*Y2299+AA2299+$X$8*Y2302+AA2302)^2)^0.5)</f>
        <v>-9.5977202525673491</v>
      </c>
      <c r="AE2299" s="215">
        <f t="shared" ref="AE2299" si="7851">((X2299^2+Y2299^2)/(X2302^2+Y2302^2))^0.5</f>
        <v>0.5470618189387304</v>
      </c>
      <c r="AF2299" s="9"/>
      <c r="AG2299" s="29"/>
      <c r="AH2299" s="29"/>
      <c r="AI2299" s="29"/>
      <c r="AJ2299" s="29"/>
    </row>
    <row r="2300" spans="2:36" ht="18.649999999999999" customHeight="1" thickBot="1">
      <c r="D2300" s="30"/>
      <c r="G2300" s="31"/>
      <c r="I2300" s="30"/>
      <c r="K2300" s="239" t="s">
        <v>15</v>
      </c>
      <c r="L2300" s="240"/>
      <c r="N2300" s="30"/>
      <c r="P2300" s="239" t="s">
        <v>17</v>
      </c>
      <c r="Q2300" s="240"/>
      <c r="S2300" s="30"/>
      <c r="V2300" s="31"/>
      <c r="X2300" s="30"/>
      <c r="AA2300" s="31"/>
      <c r="AE2300" s="216"/>
      <c r="AF2300" s="9"/>
      <c r="AG2300" s="29"/>
      <c r="AH2300" s="29"/>
      <c r="AI2300" s="29"/>
      <c r="AJ2300" s="29"/>
    </row>
    <row r="2301" spans="2:36" ht="18.649999999999999" customHeight="1" thickBot="1">
      <c r="D2301" s="235" t="s">
        <v>12</v>
      </c>
      <c r="E2301" s="236"/>
      <c r="F2301" s="237" t="s">
        <v>13</v>
      </c>
      <c r="G2301" s="238"/>
      <c r="I2301" s="235" t="s">
        <v>14</v>
      </c>
      <c r="J2301" s="236"/>
      <c r="K2301" s="241"/>
      <c r="L2301" s="242"/>
      <c r="N2301" s="235" t="s">
        <v>16</v>
      </c>
      <c r="O2301" s="236"/>
      <c r="P2301" s="241"/>
      <c r="Q2301" s="242"/>
      <c r="S2301" s="235" t="s">
        <v>12</v>
      </c>
      <c r="T2301" s="236"/>
      <c r="U2301" s="237" t="s">
        <v>13</v>
      </c>
      <c r="V2301" s="238"/>
      <c r="X2301" s="235" t="s">
        <v>16</v>
      </c>
      <c r="Y2301" s="236"/>
      <c r="Z2301" s="237" t="s">
        <v>17</v>
      </c>
      <c r="AA2301" s="238"/>
      <c r="AB2301" s="4"/>
      <c r="AC2301" s="37" t="s">
        <v>71</v>
      </c>
      <c r="AE2301" s="217" t="s">
        <v>72</v>
      </c>
      <c r="AF2301" s="9"/>
      <c r="AG2301" s="29"/>
      <c r="AH2301" s="29"/>
      <c r="AI2301" s="29"/>
      <c r="AJ2301" s="29"/>
    </row>
    <row r="2302" spans="2:36" ht="18.649999999999999" customHeight="1" thickTop="1" thickBot="1">
      <c r="D2302" s="24">
        <v>0</v>
      </c>
      <c r="E2302" s="28">
        <v>0</v>
      </c>
      <c r="F2302" s="26">
        <v>1</v>
      </c>
      <c r="G2302" s="27">
        <v>0</v>
      </c>
      <c r="I2302" s="24">
        <v>0</v>
      </c>
      <c r="J2302" s="28">
        <f t="shared" ref="J2302" si="7852">IF(0=(1-$J$8*$K$8*$B2299^2),0,-1*(1-$J$8*$K$8*$B2299^2)/($B2299*$K$8))</f>
        <v>-0.16900278391706858</v>
      </c>
      <c r="K2302" s="26">
        <v>1</v>
      </c>
      <c r="L2302" s="27">
        <v>0</v>
      </c>
      <c r="N2302" s="24">
        <f t="shared" ref="N2302" si="7853">D2302*I2299+F2302*I2302-E2302*J2299-G2302*J2302</f>
        <v>0</v>
      </c>
      <c r="O2302" s="28">
        <f t="shared" ref="O2302" si="7854">(D2302*J2299+E2302*I2299+F2302*J2302+G2302*I2302)</f>
        <v>-0.16900278391706858</v>
      </c>
      <c r="P2302" s="26">
        <f t="shared" ref="P2302" si="7855">D2302*K2299+F2302*K2302-E2302*L2299-G2302*L2302</f>
        <v>1</v>
      </c>
      <c r="Q2302" s="27">
        <f t="shared" ref="Q2302" si="7856">(D2302*L2299+E2302*K2299+F2302*L2302+G2302*K2302)</f>
        <v>0</v>
      </c>
      <c r="S2302" s="24">
        <v>0</v>
      </c>
      <c r="T2302" s="28">
        <v>0</v>
      </c>
      <c r="U2302" s="26">
        <v>1</v>
      </c>
      <c r="V2302" s="27">
        <v>0</v>
      </c>
      <c r="X2302" s="24">
        <f t="shared" ref="X2302" si="7857">N2302*S2299+P2302*S2302-O2302*T2299-Q2302*T2302</f>
        <v>0</v>
      </c>
      <c r="Y2302" s="28">
        <f t="shared" ref="Y2302" si="7858">(N2302*T2299+O2302*S2299+P2302*T2302+Q2302*S2302)</f>
        <v>-0.16900278391706858</v>
      </c>
      <c r="Z2302" s="26">
        <f t="shared" ref="Z2302" si="7859">N2302*U2299+P2302*U2302-O2302*V2299-Q2302*V2302</f>
        <v>-9.2454970375380752E-2</v>
      </c>
      <c r="AA2302" s="27">
        <f t="shared" ref="AA2302" si="7860">(N2302*V2299+O2302*U2299+P2302*V2302+Q2302*U2302)</f>
        <v>0</v>
      </c>
      <c r="AB2302" s="8"/>
      <c r="AC2302" s="39">
        <f t="shared" ref="AC2302" si="7861">(180/PI())*ATAN(-1*(($X$8*Y2299+AA2299+$X$8*Y2302+AA2302)/($X$8*X2299+Z2299+$X$8*X2302+Z2302)))</f>
        <v>-88.245171077288404</v>
      </c>
      <c r="AE2302" s="218">
        <f t="shared" ref="AE2302" si="7862">20*LOG(((($X$8*X2299+Z2299-$X$8*Y2302-Z2302)^2+($X$8*Y2299+AA2299-$X$8*Y2302-AA2302)^2)/(($X$8*X2299+Z2299+$X$8*X2302+Z2302)^2+($X$8*Y2299+AA2299+$X$8*Y2302+AA2302)^2))^0.5)</f>
        <v>-0.50084299322415105</v>
      </c>
      <c r="AF2302" s="9"/>
      <c r="AG2302" s="29"/>
      <c r="AH2302" s="29"/>
      <c r="AI2302" s="29"/>
      <c r="AJ2302" s="29"/>
    </row>
    <row r="2303" spans="2:36" ht="18.649999999999999" customHeight="1">
      <c r="AE2303" s="33"/>
    </row>
    <row r="2304" spans="2:36" ht="18.649999999999999" customHeight="1" thickBot="1">
      <c r="E2304" s="21" t="s">
        <v>0</v>
      </c>
      <c r="J2304" s="21" t="s">
        <v>1</v>
      </c>
      <c r="O2304" s="21" t="s">
        <v>2</v>
      </c>
      <c r="T2304" s="21" t="s">
        <v>3</v>
      </c>
      <c r="Y2304" s="21" t="s">
        <v>4</v>
      </c>
    </row>
    <row r="2305" spans="2:36" ht="18.649999999999999" customHeight="1" thickBot="1">
      <c r="B2305" s="20"/>
      <c r="D2305" s="235" t="s">
        <v>6</v>
      </c>
      <c r="E2305" s="236"/>
      <c r="F2305" s="237" t="s">
        <v>7</v>
      </c>
      <c r="G2305" s="238"/>
      <c r="I2305" s="235" t="s">
        <v>8</v>
      </c>
      <c r="J2305" s="236"/>
      <c r="K2305" s="237" t="s">
        <v>9</v>
      </c>
      <c r="L2305" s="238"/>
      <c r="N2305" s="235" t="s">
        <v>10</v>
      </c>
      <c r="O2305" s="236"/>
      <c r="P2305" s="237" t="s">
        <v>11</v>
      </c>
      <c r="Q2305" s="238"/>
      <c r="S2305" s="235" t="s">
        <v>6</v>
      </c>
      <c r="T2305" s="236"/>
      <c r="U2305" s="237" t="s">
        <v>7</v>
      </c>
      <c r="V2305" s="238"/>
      <c r="X2305" s="235" t="s">
        <v>10</v>
      </c>
      <c r="Y2305" s="236"/>
      <c r="Z2305" s="237" t="s">
        <v>11</v>
      </c>
      <c r="AA2305" s="238"/>
      <c r="AB2305" s="4"/>
      <c r="AC2305" s="212" t="s">
        <v>70</v>
      </c>
      <c r="AE2305" s="213" t="s">
        <v>37</v>
      </c>
      <c r="AF2305" s="9"/>
      <c r="AG2305" s="29"/>
      <c r="AH2305" s="29"/>
      <c r="AI2305" s="29"/>
      <c r="AJ2305" s="29"/>
    </row>
    <row r="2306" spans="2:36" ht="18.649999999999999" customHeight="1" thickTop="1" thickBot="1">
      <c r="B2306" s="40">
        <f t="shared" ref="B2306" si="7863">B2299+$E$5</f>
        <v>1.0629999999999822</v>
      </c>
      <c r="D2306" s="24">
        <v>1</v>
      </c>
      <c r="E2306" s="25">
        <v>0</v>
      </c>
      <c r="F2306" s="26">
        <v>0</v>
      </c>
      <c r="G2306" s="27">
        <f t="shared" ref="G2306" si="7864">-1/($E$8*$B2306)</f>
        <v>-6.4610836012530415</v>
      </c>
      <c r="I2306" s="24">
        <v>1</v>
      </c>
      <c r="J2306" s="28">
        <v>0</v>
      </c>
      <c r="K2306" s="26">
        <v>0</v>
      </c>
      <c r="L2306" s="27">
        <v>0</v>
      </c>
      <c r="N2306" s="24">
        <f t="shared" ref="N2306" si="7865">D2306*I2306+F2306*I2309-E2306*J2306-G2306*J2309</f>
        <v>-8.5839979877112782E-2</v>
      </c>
      <c r="O2306" s="28">
        <f t="shared" ref="O2306" si="7866">(D2306*J2306+E2306*I2306+F2306*J2309+G2306*I2309)</f>
        <v>0</v>
      </c>
      <c r="P2306" s="26">
        <f t="shared" ref="P2306" si="7867">D2306*K2306+F2306*K2309-E2306*L2306-G2306*L2309</f>
        <v>0</v>
      </c>
      <c r="Q2306" s="27">
        <f t="shared" ref="Q2306" si="7868">(D2306*L2306+E2306*K2306+F2306*L2309+G2306*K2309)</f>
        <v>-6.4610836012530415</v>
      </c>
      <c r="S2306" s="24">
        <v>1</v>
      </c>
      <c r="T2306" s="25">
        <v>0</v>
      </c>
      <c r="U2306" s="26">
        <v>0</v>
      </c>
      <c r="V2306" s="27">
        <f t="shared" ref="V2306" si="7869">-1/($T$8*$B2306)</f>
        <v>-6.4610836012530415</v>
      </c>
      <c r="X2306" s="24">
        <f t="shared" ref="X2306" si="7870">N2306*S2306+P2306*S2309-O2306*T2306-Q2306*T2309</f>
        <v>-8.5839979877112782E-2</v>
      </c>
      <c r="Y2306" s="28">
        <f t="shared" ref="Y2306" si="7871">(N2306*T2306+O2306*S2306+P2306*T2309+Q2306*S2309)</f>
        <v>0</v>
      </c>
      <c r="Z2306" s="26">
        <f t="shared" ref="Z2306" si="7872">N2306*U2306+P2306*U2309-O2306*V2306-Q2306*V2309</f>
        <v>0</v>
      </c>
      <c r="AA2306" s="27">
        <f t="shared" ref="AA2306" si="7873">(N2306*V2306+O2306*U2306+P2306*V2309+Q2306*U2309)</f>
        <v>-5.9064643149371374</v>
      </c>
      <c r="AB2306" s="8"/>
      <c r="AC2306" s="214">
        <f t="shared" ref="AC2306" si="7874">20*LOG((2*$X$8)/(($X$8*X2306+Z2306+$Z$8*X2309+Z2309)^2+($X$8*Y2306+AA2306+$X$8*Y2309+AA2309)^2)^0.5)</f>
        <v>-9.6531110034549013</v>
      </c>
      <c r="AE2306" s="215">
        <f t="shared" ref="AE2306" si="7875">((X2306^2+Y2306^2)/(X2309^2+Y2309^2))^0.5</f>
        <v>0.51077442035121245</v>
      </c>
      <c r="AF2306" s="9"/>
      <c r="AG2306" s="29"/>
      <c r="AH2306" s="29"/>
      <c r="AI2306" s="29"/>
      <c r="AJ2306" s="29"/>
    </row>
    <row r="2307" spans="2:36" ht="18.649999999999999" customHeight="1" thickBot="1">
      <c r="D2307" s="30"/>
      <c r="G2307" s="31"/>
      <c r="I2307" s="30"/>
      <c r="K2307" s="239" t="s">
        <v>15</v>
      </c>
      <c r="L2307" s="240"/>
      <c r="N2307" s="30"/>
      <c r="P2307" s="239" t="s">
        <v>17</v>
      </c>
      <c r="Q2307" s="240"/>
      <c r="S2307" s="30"/>
      <c r="V2307" s="31"/>
      <c r="X2307" s="30"/>
      <c r="AA2307" s="31"/>
      <c r="AE2307" s="216"/>
      <c r="AF2307" s="9"/>
      <c r="AG2307" s="29"/>
      <c r="AH2307" s="29"/>
      <c r="AI2307" s="29"/>
      <c r="AJ2307" s="29"/>
    </row>
    <row r="2308" spans="2:36" ht="18.649999999999999" customHeight="1" thickBot="1">
      <c r="D2308" s="235" t="s">
        <v>12</v>
      </c>
      <c r="E2308" s="236"/>
      <c r="F2308" s="237" t="s">
        <v>13</v>
      </c>
      <c r="G2308" s="238"/>
      <c r="I2308" s="235" t="s">
        <v>14</v>
      </c>
      <c r="J2308" s="236"/>
      <c r="K2308" s="241"/>
      <c r="L2308" s="242"/>
      <c r="N2308" s="235" t="s">
        <v>16</v>
      </c>
      <c r="O2308" s="236"/>
      <c r="P2308" s="241"/>
      <c r="Q2308" s="242"/>
      <c r="S2308" s="235" t="s">
        <v>12</v>
      </c>
      <c r="T2308" s="236"/>
      <c r="U2308" s="237" t="s">
        <v>13</v>
      </c>
      <c r="V2308" s="238"/>
      <c r="X2308" s="235" t="s">
        <v>16</v>
      </c>
      <c r="Y2308" s="236"/>
      <c r="Z2308" s="237" t="s">
        <v>17</v>
      </c>
      <c r="AA2308" s="238"/>
      <c r="AB2308" s="4"/>
      <c r="AC2308" s="37" t="s">
        <v>71</v>
      </c>
      <c r="AE2308" s="217" t="s">
        <v>72</v>
      </c>
      <c r="AF2308" s="9"/>
      <c r="AG2308" s="29"/>
      <c r="AH2308" s="29"/>
      <c r="AI2308" s="29"/>
      <c r="AJ2308" s="29"/>
    </row>
    <row r="2309" spans="2:36" ht="18.649999999999999" customHeight="1" thickTop="1" thickBot="1">
      <c r="D2309" s="24">
        <v>0</v>
      </c>
      <c r="E2309" s="28">
        <v>0</v>
      </c>
      <c r="F2309" s="26">
        <v>1</v>
      </c>
      <c r="G2309" s="27">
        <v>0</v>
      </c>
      <c r="I2309" s="24">
        <v>0</v>
      </c>
      <c r="J2309" s="28">
        <f t="shared" ref="J2309" si="7876">IF(0=(1-$J$8*$K$8*$B2306^2),0,-1*(1-$J$8*$K$8*$B2306^2)/($B2306*$K$8))</f>
        <v>-0.1680584940375216</v>
      </c>
      <c r="K2309" s="26">
        <v>1</v>
      </c>
      <c r="L2309" s="27">
        <v>0</v>
      </c>
      <c r="N2309" s="24">
        <f t="shared" ref="N2309" si="7877">D2309*I2306+F2309*I2309-E2309*J2306-G2309*J2309</f>
        <v>0</v>
      </c>
      <c r="O2309" s="28">
        <f t="shared" ref="O2309" si="7878">(D2309*J2306+E2309*I2306+F2309*J2309+G2309*I2309)</f>
        <v>-0.1680584940375216</v>
      </c>
      <c r="P2309" s="26">
        <f t="shared" ref="P2309" si="7879">D2309*K2306+F2309*K2309-E2309*L2306-G2309*L2309</f>
        <v>1</v>
      </c>
      <c r="Q2309" s="27">
        <f t="shared" ref="Q2309" si="7880">(D2309*L2306+E2309*K2306+F2309*L2309+G2309*K2309)</f>
        <v>0</v>
      </c>
      <c r="S2309" s="24">
        <v>0</v>
      </c>
      <c r="T2309" s="28">
        <v>0</v>
      </c>
      <c r="U2309" s="26">
        <v>1</v>
      </c>
      <c r="V2309" s="27">
        <v>0</v>
      </c>
      <c r="X2309" s="24">
        <f t="shared" ref="X2309" si="7881">N2309*S2306+P2309*S2309-O2309*T2306-Q2309*T2309</f>
        <v>0</v>
      </c>
      <c r="Y2309" s="28">
        <f t="shared" ref="Y2309" si="7882">(N2309*T2306+O2309*S2306+P2309*T2309+Q2309*S2309)</f>
        <v>-0.1680584940375216</v>
      </c>
      <c r="Z2309" s="26">
        <f t="shared" ref="Z2309" si="7883">N2309*U2306+P2309*U2309-O2309*V2306-Q2309*V2309</f>
        <v>-8.5839979877112782E-2</v>
      </c>
      <c r="AA2309" s="27">
        <f t="shared" ref="AA2309" si="7884">(N2309*V2306+O2309*U2306+P2309*V2309+Q2309*U2309)</f>
        <v>0</v>
      </c>
      <c r="AB2309" s="8"/>
      <c r="AC2309" s="39">
        <f t="shared" ref="AC2309" si="7885">(180/PI())*ATAN(-1*(($X$8*Y2306+AA2306+$X$8*Y2309+AA2309)/($X$8*X2306+Z2306+$X$8*X2309+Z2309)))</f>
        <v>-88.381120676889211</v>
      </c>
      <c r="AE2309" s="218">
        <f t="shared" ref="AE2309" si="7886">20*LOG(((($X$8*X2306+Z2306-$X$8*Y2309-Z2309)^2+($X$8*Y2306+AA2306-$X$8*Y2309-AA2309)^2)/(($X$8*X2306+Z2306+$X$8*X2309+Z2309)^2+($X$8*Y2306+AA2306+$X$8*Y2309+AA2309)^2))^0.5)</f>
        <v>-0.49416237640491606</v>
      </c>
      <c r="AF2309" s="9"/>
      <c r="AG2309" s="29"/>
      <c r="AH2309" s="29"/>
      <c r="AI2309" s="29"/>
      <c r="AJ2309" s="29"/>
    </row>
    <row r="2310" spans="2:36" ht="18.649999999999999" customHeight="1">
      <c r="AE2310" s="33"/>
    </row>
    <row r="2311" spans="2:36" ht="18.649999999999999" customHeight="1" thickBot="1">
      <c r="E2311" s="21" t="s">
        <v>0</v>
      </c>
      <c r="J2311" s="21" t="s">
        <v>1</v>
      </c>
      <c r="O2311" s="21" t="s">
        <v>2</v>
      </c>
      <c r="T2311" s="21" t="s">
        <v>3</v>
      </c>
      <c r="Y2311" s="21" t="s">
        <v>4</v>
      </c>
    </row>
    <row r="2312" spans="2:36" ht="18.649999999999999" customHeight="1" thickBot="1">
      <c r="B2312" s="20"/>
      <c r="D2312" s="235" t="s">
        <v>6</v>
      </c>
      <c r="E2312" s="236"/>
      <c r="F2312" s="237" t="s">
        <v>7</v>
      </c>
      <c r="G2312" s="238"/>
      <c r="I2312" s="235" t="s">
        <v>8</v>
      </c>
      <c r="J2312" s="236"/>
      <c r="K2312" s="237" t="s">
        <v>9</v>
      </c>
      <c r="L2312" s="238"/>
      <c r="N2312" s="235" t="s">
        <v>10</v>
      </c>
      <c r="O2312" s="236"/>
      <c r="P2312" s="237" t="s">
        <v>11</v>
      </c>
      <c r="Q2312" s="238"/>
      <c r="S2312" s="235" t="s">
        <v>6</v>
      </c>
      <c r="T2312" s="236"/>
      <c r="U2312" s="237" t="s">
        <v>7</v>
      </c>
      <c r="V2312" s="238"/>
      <c r="X2312" s="235" t="s">
        <v>10</v>
      </c>
      <c r="Y2312" s="236"/>
      <c r="Z2312" s="237" t="s">
        <v>11</v>
      </c>
      <c r="AA2312" s="238"/>
      <c r="AB2312" s="4"/>
      <c r="AC2312" s="212" t="s">
        <v>70</v>
      </c>
      <c r="AE2312" s="213" t="s">
        <v>37</v>
      </c>
      <c r="AF2312" s="9"/>
      <c r="AG2312" s="29"/>
      <c r="AH2312" s="29"/>
      <c r="AI2312" s="29"/>
      <c r="AJ2312" s="29"/>
    </row>
    <row r="2313" spans="2:36" ht="18.649999999999999" customHeight="1" thickTop="1" thickBot="1">
      <c r="B2313" s="40">
        <f t="shared" ref="B2313" si="7887">B2306+$E$5</f>
        <v>1.0634999999999821</v>
      </c>
      <c r="D2313" s="24">
        <v>1</v>
      </c>
      <c r="E2313" s="25">
        <v>0</v>
      </c>
      <c r="F2313" s="26">
        <v>0</v>
      </c>
      <c r="G2313" s="27">
        <f t="shared" ref="G2313" si="7888">-1/($E$8*$B2313)</f>
        <v>-6.4580459502886534</v>
      </c>
      <c r="I2313" s="24">
        <v>1</v>
      </c>
      <c r="J2313" s="28">
        <v>0</v>
      </c>
      <c r="K2313" s="26">
        <v>0</v>
      </c>
      <c r="L2313" s="27">
        <v>0</v>
      </c>
      <c r="N2313" s="24">
        <f t="shared" ref="N2313" si="7889">D2313*I2313+F2313*I2316-E2313*J2313-G2313*J2316</f>
        <v>-7.9234317214347927E-2</v>
      </c>
      <c r="O2313" s="28">
        <f t="shared" ref="O2313" si="7890">(D2313*J2313+E2313*I2313+F2313*J2316+G2313*I2316)</f>
        <v>0</v>
      </c>
      <c r="P2313" s="26">
        <f t="shared" ref="P2313" si="7891">D2313*K2313+F2313*K2316-E2313*L2313-G2313*L2316</f>
        <v>0</v>
      </c>
      <c r="Q2313" s="27">
        <f t="shared" ref="Q2313" si="7892">(D2313*L2313+E2313*K2313+F2313*L2316+G2313*K2316)</f>
        <v>-6.4580459502886534</v>
      </c>
      <c r="S2313" s="24">
        <v>1</v>
      </c>
      <c r="T2313" s="25">
        <v>0</v>
      </c>
      <c r="U2313" s="26">
        <v>0</v>
      </c>
      <c r="V2313" s="27">
        <f t="shared" ref="V2313" si="7893">-1/($T$8*$B2313)</f>
        <v>-6.4580459502886534</v>
      </c>
      <c r="X2313" s="24">
        <f t="shared" ref="X2313" si="7894">N2313*S2313+P2313*S2316-O2313*T2313-Q2313*T2316</f>
        <v>-7.9234317214347927E-2</v>
      </c>
      <c r="Y2313" s="28">
        <f t="shared" ref="Y2313" si="7895">(N2313*T2313+O2313*S2313+P2313*T2316+Q2313*S2316)</f>
        <v>0</v>
      </c>
      <c r="Z2313" s="26">
        <f t="shared" ref="Z2313" si="7896">N2313*U2313+P2313*U2316-O2313*V2313-Q2313*V2316</f>
        <v>0</v>
      </c>
      <c r="AA2313" s="27">
        <f t="shared" ref="AA2313" si="7897">(N2313*V2313+O2313*U2313+P2313*V2316+Q2313*U2316)</f>
        <v>-5.9463470888786469</v>
      </c>
      <c r="AB2313" s="8"/>
      <c r="AC2313" s="214">
        <f t="shared" ref="AC2313" si="7898">20*LOG((2*$X$8)/(($X$8*X2313+Z2313+$Z$8*X2316+Z2316)^2+($X$8*Y2313+AA2313+$X$8*Y2316+AA2316)^2)^0.5)</f>
        <v>-9.7080612030509243</v>
      </c>
      <c r="AE2313" s="215">
        <f t="shared" ref="AE2313" si="7899">((X2313^2+Y2313^2)/(X2316^2+Y2316^2))^0.5</f>
        <v>0.47413138486067719</v>
      </c>
      <c r="AF2313" s="9"/>
      <c r="AG2313" s="29"/>
      <c r="AH2313" s="29"/>
      <c r="AI2313" s="29"/>
      <c r="AJ2313" s="29"/>
    </row>
    <row r="2314" spans="2:36" ht="18.649999999999999" customHeight="1" thickBot="1">
      <c r="D2314" s="30"/>
      <c r="G2314" s="31"/>
      <c r="I2314" s="30"/>
      <c r="K2314" s="239" t="s">
        <v>15</v>
      </c>
      <c r="L2314" s="240"/>
      <c r="N2314" s="30"/>
      <c r="P2314" s="239" t="s">
        <v>17</v>
      </c>
      <c r="Q2314" s="240"/>
      <c r="S2314" s="30"/>
      <c r="V2314" s="31"/>
      <c r="X2314" s="30"/>
      <c r="AA2314" s="31"/>
      <c r="AE2314" s="216"/>
      <c r="AF2314" s="9"/>
      <c r="AG2314" s="29"/>
      <c r="AH2314" s="29"/>
      <c r="AI2314" s="29"/>
      <c r="AJ2314" s="29"/>
    </row>
    <row r="2315" spans="2:36" ht="18.649999999999999" customHeight="1" thickBot="1">
      <c r="D2315" s="235" t="s">
        <v>12</v>
      </c>
      <c r="E2315" s="236"/>
      <c r="F2315" s="237" t="s">
        <v>13</v>
      </c>
      <c r="G2315" s="238"/>
      <c r="I2315" s="235" t="s">
        <v>14</v>
      </c>
      <c r="J2315" s="236"/>
      <c r="K2315" s="241"/>
      <c r="L2315" s="242"/>
      <c r="N2315" s="235" t="s">
        <v>16</v>
      </c>
      <c r="O2315" s="236"/>
      <c r="P2315" s="241"/>
      <c r="Q2315" s="242"/>
      <c r="S2315" s="235" t="s">
        <v>12</v>
      </c>
      <c r="T2315" s="236"/>
      <c r="U2315" s="237" t="s">
        <v>13</v>
      </c>
      <c r="V2315" s="238"/>
      <c r="X2315" s="235" t="s">
        <v>16</v>
      </c>
      <c r="Y2315" s="236"/>
      <c r="Z2315" s="237" t="s">
        <v>17</v>
      </c>
      <c r="AA2315" s="238"/>
      <c r="AB2315" s="4"/>
      <c r="AC2315" s="37" t="s">
        <v>71</v>
      </c>
      <c r="AE2315" s="217" t="s">
        <v>72</v>
      </c>
      <c r="AF2315" s="9"/>
      <c r="AG2315" s="29"/>
      <c r="AH2315" s="29"/>
      <c r="AI2315" s="29"/>
      <c r="AJ2315" s="29"/>
    </row>
    <row r="2316" spans="2:36" ht="18.649999999999999" customHeight="1" thickTop="1" thickBot="1">
      <c r="D2316" s="24">
        <v>0</v>
      </c>
      <c r="E2316" s="28">
        <v>0</v>
      </c>
      <c r="F2316" s="26">
        <v>1</v>
      </c>
      <c r="G2316" s="27">
        <v>0</v>
      </c>
      <c r="I2316" s="24">
        <v>0</v>
      </c>
      <c r="J2316" s="28">
        <f t="shared" ref="J2316" si="7900">IF(0=(1-$J$8*$K$8*$B2313^2),0,-1*(1-$J$8*$K$8*$B2313^2)/($B2313*$K$8))</f>
        <v>-0.16711468538964325</v>
      </c>
      <c r="K2316" s="26">
        <v>1</v>
      </c>
      <c r="L2316" s="27">
        <v>0</v>
      </c>
      <c r="N2316" s="24">
        <f t="shared" ref="N2316" si="7901">D2316*I2313+F2316*I2316-E2316*J2313-G2316*J2316</f>
        <v>0</v>
      </c>
      <c r="O2316" s="28">
        <f t="shared" ref="O2316" si="7902">(D2316*J2313+E2316*I2313+F2316*J2316+G2316*I2316)</f>
        <v>-0.16711468538964325</v>
      </c>
      <c r="P2316" s="26">
        <f t="shared" ref="P2316" si="7903">D2316*K2313+F2316*K2316-E2316*L2313-G2316*L2316</f>
        <v>1</v>
      </c>
      <c r="Q2316" s="27">
        <f t="shared" ref="Q2316" si="7904">(D2316*L2313+E2316*K2313+F2316*L2316+G2316*K2316)</f>
        <v>0</v>
      </c>
      <c r="S2316" s="24">
        <v>0</v>
      </c>
      <c r="T2316" s="28">
        <v>0</v>
      </c>
      <c r="U2316" s="26">
        <v>1</v>
      </c>
      <c r="V2316" s="27">
        <v>0</v>
      </c>
      <c r="X2316" s="24">
        <f t="shared" ref="X2316" si="7905">N2316*S2313+P2316*S2316-O2316*T2313-Q2316*T2316</f>
        <v>0</v>
      </c>
      <c r="Y2316" s="28">
        <f t="shared" ref="Y2316" si="7906">(N2316*T2313+O2316*S2313+P2316*T2316+Q2316*S2316)</f>
        <v>-0.16711468538964325</v>
      </c>
      <c r="Z2316" s="26">
        <f t="shared" ref="Z2316" si="7907">N2316*U2313+P2316*U2316-O2316*V2313-Q2316*V2316</f>
        <v>-7.9234317214347927E-2</v>
      </c>
      <c r="AA2316" s="27">
        <f t="shared" ref="AA2316" si="7908">(N2316*V2313+O2316*U2313+P2316*V2316+Q2316*U2316)</f>
        <v>0</v>
      </c>
      <c r="AB2316" s="8"/>
      <c r="AC2316" s="39">
        <f t="shared" ref="AC2316" si="7909">(180/PI())*ATAN(-1*(($X$8*Y2313+AA2313+$X$8*Y2316+AA2316)/($X$8*X2313+Z2313+$X$8*X2316+Z2316)))</f>
        <v>-88.515153683314892</v>
      </c>
      <c r="AE2316" s="218">
        <f t="shared" ref="AE2316" si="7910">20*LOG(((($X$8*X2313+Z2313-$X$8*Y2316-Z2316)^2+($X$8*Y2313+AA2313-$X$8*Y2316-AA2316)^2)/(($X$8*X2313+Z2313+$X$8*X2316+Z2316)^2+($X$8*Y2313+AA2313+$X$8*Y2316+AA2316)^2))^0.5)</f>
        <v>-0.48762805406574683</v>
      </c>
      <c r="AF2316" s="9"/>
      <c r="AG2316" s="29"/>
      <c r="AH2316" s="29"/>
      <c r="AI2316" s="29"/>
      <c r="AJ2316" s="29"/>
    </row>
    <row r="2317" spans="2:36" ht="18.649999999999999" customHeight="1">
      <c r="AE2317" s="33"/>
    </row>
    <row r="2318" spans="2:36" ht="18.649999999999999" customHeight="1" thickBot="1">
      <c r="E2318" s="21" t="s">
        <v>0</v>
      </c>
      <c r="J2318" s="21" t="s">
        <v>1</v>
      </c>
      <c r="O2318" s="21" t="s">
        <v>2</v>
      </c>
      <c r="T2318" s="21" t="s">
        <v>3</v>
      </c>
      <c r="Y2318" s="21" t="s">
        <v>4</v>
      </c>
    </row>
    <row r="2319" spans="2:36" ht="18.649999999999999" customHeight="1" thickBot="1">
      <c r="B2319" s="20"/>
      <c r="D2319" s="235" t="s">
        <v>6</v>
      </c>
      <c r="E2319" s="236"/>
      <c r="F2319" s="237" t="s">
        <v>7</v>
      </c>
      <c r="G2319" s="238"/>
      <c r="I2319" s="235" t="s">
        <v>8</v>
      </c>
      <c r="J2319" s="236"/>
      <c r="K2319" s="237" t="s">
        <v>9</v>
      </c>
      <c r="L2319" s="238"/>
      <c r="N2319" s="235" t="s">
        <v>10</v>
      </c>
      <c r="O2319" s="236"/>
      <c r="P2319" s="237" t="s">
        <v>11</v>
      </c>
      <c r="Q2319" s="238"/>
      <c r="S2319" s="235" t="s">
        <v>6</v>
      </c>
      <c r="T2319" s="236"/>
      <c r="U2319" s="237" t="s">
        <v>7</v>
      </c>
      <c r="V2319" s="238"/>
      <c r="X2319" s="235" t="s">
        <v>10</v>
      </c>
      <c r="Y2319" s="236"/>
      <c r="Z2319" s="237" t="s">
        <v>11</v>
      </c>
      <c r="AA2319" s="238"/>
      <c r="AB2319" s="4"/>
      <c r="AC2319" s="212" t="s">
        <v>70</v>
      </c>
      <c r="AE2319" s="213" t="s">
        <v>37</v>
      </c>
      <c r="AF2319" s="9"/>
      <c r="AG2319" s="29"/>
      <c r="AH2319" s="29"/>
      <c r="AI2319" s="29"/>
      <c r="AJ2319" s="29"/>
    </row>
    <row r="2320" spans="2:36" ht="18.649999999999999" customHeight="1" thickTop="1" thickBot="1">
      <c r="B2320" s="40">
        <f t="shared" ref="B2320" si="7911">B2313+$E$5</f>
        <v>1.0639999999999821</v>
      </c>
      <c r="D2320" s="24">
        <v>1</v>
      </c>
      <c r="E2320" s="25">
        <v>0</v>
      </c>
      <c r="F2320" s="26">
        <v>0</v>
      </c>
      <c r="G2320" s="27">
        <f t="shared" ref="G2320" si="7912">-1/($E$8*$B2320)</f>
        <v>-6.4550111542593829</v>
      </c>
      <c r="I2320" s="24">
        <v>1</v>
      </c>
      <c r="J2320" s="28">
        <v>0</v>
      </c>
      <c r="K2320" s="26">
        <v>0</v>
      </c>
      <c r="L2320" s="27">
        <v>0</v>
      </c>
      <c r="N2320" s="24">
        <f t="shared" ref="N2320" si="7913">D2320*I2320+F2320*I2323-E2320*J2320-G2320*J2323</f>
        <v>-7.2637964857680926E-2</v>
      </c>
      <c r="O2320" s="28">
        <f t="shared" ref="O2320" si="7914">(D2320*J2320+E2320*I2320+F2320*J2323+G2320*I2323)</f>
        <v>0</v>
      </c>
      <c r="P2320" s="26">
        <f t="shared" ref="P2320" si="7915">D2320*K2320+F2320*K2323-E2320*L2320-G2320*L2323</f>
        <v>0</v>
      </c>
      <c r="Q2320" s="27">
        <f t="shared" ref="Q2320" si="7916">(D2320*L2320+E2320*K2320+F2320*L2323+G2320*K2323)</f>
        <v>-6.4550111542593829</v>
      </c>
      <c r="S2320" s="24">
        <v>1</v>
      </c>
      <c r="T2320" s="25">
        <v>0</v>
      </c>
      <c r="U2320" s="26">
        <v>0</v>
      </c>
      <c r="V2320" s="27">
        <f t="shared" ref="V2320" si="7917">-1/($T$8*$B2320)</f>
        <v>-6.4550111542593829</v>
      </c>
      <c r="X2320" s="24">
        <f t="shared" ref="X2320" si="7918">N2320*S2320+P2320*S2323-O2320*T2320-Q2320*T2323</f>
        <v>-7.2637964857680926E-2</v>
      </c>
      <c r="Y2320" s="28">
        <f t="shared" ref="Y2320" si="7919">(N2320*T2320+O2320*S2320+P2320*T2323+Q2320*S2323)</f>
        <v>0</v>
      </c>
      <c r="Z2320" s="26">
        <f t="shared" ref="Z2320" si="7920">N2320*U2320+P2320*U2323-O2320*V2320-Q2320*V2323</f>
        <v>0</v>
      </c>
      <c r="AA2320" s="27">
        <f t="shared" ref="AA2320" si="7921">(N2320*V2320+O2320*U2320+P2320*V2323+Q2320*U2323)</f>
        <v>-5.9861322808803514</v>
      </c>
      <c r="AB2320" s="8"/>
      <c r="AC2320" s="214">
        <f t="shared" ref="AC2320" si="7922">20*LOG((2*$X$8)/(($X$8*X2320+Z2320+$Z$8*X2323+Z2323)^2+($X$8*Y2320+AA2320+$X$8*Y2323+AA2323)^2)^0.5)</f>
        <v>-9.7625762029172076</v>
      </c>
      <c r="AE2320" s="215">
        <f t="shared" ref="AE2320" si="7923">((X2320^2+Y2320^2)/(X2323^2+Y2323^2))^0.5</f>
        <v>0.43712686735010625</v>
      </c>
      <c r="AF2320" s="9"/>
      <c r="AG2320" s="29"/>
      <c r="AH2320" s="29"/>
      <c r="AI2320" s="29"/>
      <c r="AJ2320" s="29"/>
    </row>
    <row r="2321" spans="2:36" ht="18.649999999999999" customHeight="1" thickBot="1">
      <c r="D2321" s="30"/>
      <c r="G2321" s="31"/>
      <c r="I2321" s="30"/>
      <c r="K2321" s="239" t="s">
        <v>15</v>
      </c>
      <c r="L2321" s="240"/>
      <c r="N2321" s="30"/>
      <c r="P2321" s="239" t="s">
        <v>17</v>
      </c>
      <c r="Q2321" s="240"/>
      <c r="S2321" s="30"/>
      <c r="V2321" s="31"/>
      <c r="X2321" s="30"/>
      <c r="AA2321" s="31"/>
      <c r="AE2321" s="216"/>
      <c r="AF2321" s="9"/>
      <c r="AG2321" s="29"/>
      <c r="AH2321" s="29"/>
      <c r="AI2321" s="29"/>
      <c r="AJ2321" s="29"/>
    </row>
    <row r="2322" spans="2:36" ht="18.649999999999999" customHeight="1" thickBot="1">
      <c r="D2322" s="235" t="s">
        <v>12</v>
      </c>
      <c r="E2322" s="236"/>
      <c r="F2322" s="237" t="s">
        <v>13</v>
      </c>
      <c r="G2322" s="238"/>
      <c r="I2322" s="235" t="s">
        <v>14</v>
      </c>
      <c r="J2322" s="236"/>
      <c r="K2322" s="241"/>
      <c r="L2322" s="242"/>
      <c r="N2322" s="235" t="s">
        <v>16</v>
      </c>
      <c r="O2322" s="236"/>
      <c r="P2322" s="241"/>
      <c r="Q2322" s="242"/>
      <c r="S2322" s="235" t="s">
        <v>12</v>
      </c>
      <c r="T2322" s="236"/>
      <c r="U2322" s="237" t="s">
        <v>13</v>
      </c>
      <c r="V2322" s="238"/>
      <c r="X2322" s="235" t="s">
        <v>16</v>
      </c>
      <c r="Y2322" s="236"/>
      <c r="Z2322" s="237" t="s">
        <v>17</v>
      </c>
      <c r="AA2322" s="238"/>
      <c r="AB2322" s="4"/>
      <c r="AC2322" s="37" t="s">
        <v>71</v>
      </c>
      <c r="AE2322" s="217" t="s">
        <v>72</v>
      </c>
      <c r="AF2322" s="9"/>
      <c r="AG2322" s="29"/>
      <c r="AH2322" s="29"/>
      <c r="AI2322" s="29"/>
      <c r="AJ2322" s="29"/>
    </row>
    <row r="2323" spans="2:36" ht="18.649999999999999" customHeight="1" thickTop="1" thickBot="1">
      <c r="D2323" s="24">
        <v>0</v>
      </c>
      <c r="E2323" s="28">
        <v>0</v>
      </c>
      <c r="F2323" s="26">
        <v>1</v>
      </c>
      <c r="G2323" s="27">
        <v>0</v>
      </c>
      <c r="I2323" s="24">
        <v>0</v>
      </c>
      <c r="J2323" s="28">
        <f t="shared" ref="J2323" si="7924">IF(0=(1-$J$8*$K$8*$B2320^2),0,-1*(1-$J$8*$K$8*$B2320^2)/($B2320*$K$8))</f>
        <v>-0.16617135729500537</v>
      </c>
      <c r="K2323" s="26">
        <v>1</v>
      </c>
      <c r="L2323" s="27">
        <v>0</v>
      </c>
      <c r="N2323" s="24">
        <f t="shared" ref="N2323" si="7925">D2323*I2320+F2323*I2323-E2323*J2320-G2323*J2323</f>
        <v>0</v>
      </c>
      <c r="O2323" s="28">
        <f t="shared" ref="O2323" si="7926">(D2323*J2320+E2323*I2320+F2323*J2323+G2323*I2323)</f>
        <v>-0.16617135729500537</v>
      </c>
      <c r="P2323" s="26">
        <f t="shared" ref="P2323" si="7927">D2323*K2320+F2323*K2323-E2323*L2320-G2323*L2323</f>
        <v>1</v>
      </c>
      <c r="Q2323" s="27">
        <f t="shared" ref="Q2323" si="7928">(D2323*L2320+E2323*K2320+F2323*L2323+G2323*K2323)</f>
        <v>0</v>
      </c>
      <c r="S2323" s="24">
        <v>0</v>
      </c>
      <c r="T2323" s="28">
        <v>0</v>
      </c>
      <c r="U2323" s="26">
        <v>1</v>
      </c>
      <c r="V2323" s="27">
        <v>0</v>
      </c>
      <c r="X2323" s="24">
        <f t="shared" ref="X2323" si="7929">N2323*S2320+P2323*S2323-O2323*T2320-Q2323*T2323</f>
        <v>0</v>
      </c>
      <c r="Y2323" s="28">
        <f t="shared" ref="Y2323" si="7930">(N2323*T2320+O2323*S2320+P2323*T2323+Q2323*S2323)</f>
        <v>-0.16617135729500537</v>
      </c>
      <c r="Z2323" s="26">
        <f t="shared" ref="Z2323" si="7931">N2323*U2320+P2323*U2323-O2323*V2320-Q2323*V2323</f>
        <v>-7.2637964857680926E-2</v>
      </c>
      <c r="AA2323" s="27">
        <f t="shared" ref="AA2323" si="7932">(N2323*V2320+O2323*U2320+P2323*V2323+Q2323*U2323)</f>
        <v>0</v>
      </c>
      <c r="AB2323" s="8"/>
      <c r="AC2323" s="39">
        <f t="shared" ref="AC2323" si="7933">(180/PI())*ATAN(-1*(($X$8*Y2320+AA2320+$X$8*Y2323+AA2323)/($X$8*X2320+Z2320+$X$8*X2323+Z2323)))</f>
        <v>-88.647311383598463</v>
      </c>
      <c r="AE2323" s="218">
        <f t="shared" ref="AE2323" si="7934">20*LOG(((($X$8*X2320+Z2320-$X$8*Y2323-Z2323)^2+($X$8*Y2320+AA2320-$X$8*Y2323-AA2323)^2)/(($X$8*X2320+Z2320+$X$8*X2323+Z2323)^2+($X$8*Y2320+AA2320+$X$8*Y2323+AA2323)^2))^0.5)</f>
        <v>-0.48123575013149261</v>
      </c>
      <c r="AF2323" s="9"/>
      <c r="AG2323" s="29"/>
      <c r="AH2323" s="29"/>
      <c r="AI2323" s="29"/>
      <c r="AJ2323" s="29"/>
    </row>
    <row r="2324" spans="2:36" ht="18.649999999999999" customHeight="1">
      <c r="AE2324" s="33"/>
    </row>
    <row r="2325" spans="2:36" ht="18.649999999999999" customHeight="1" thickBot="1">
      <c r="E2325" s="21" t="s">
        <v>0</v>
      </c>
      <c r="J2325" s="21" t="s">
        <v>1</v>
      </c>
      <c r="O2325" s="21" t="s">
        <v>2</v>
      </c>
      <c r="T2325" s="21" t="s">
        <v>3</v>
      </c>
      <c r="Y2325" s="21" t="s">
        <v>4</v>
      </c>
    </row>
    <row r="2326" spans="2:36" ht="18.649999999999999" customHeight="1" thickBot="1">
      <c r="B2326" s="20"/>
      <c r="D2326" s="235" t="s">
        <v>6</v>
      </c>
      <c r="E2326" s="236"/>
      <c r="F2326" s="237" t="s">
        <v>7</v>
      </c>
      <c r="G2326" s="238"/>
      <c r="I2326" s="235" t="s">
        <v>8</v>
      </c>
      <c r="J2326" s="236"/>
      <c r="K2326" s="237" t="s">
        <v>9</v>
      </c>
      <c r="L2326" s="238"/>
      <c r="N2326" s="235" t="s">
        <v>10</v>
      </c>
      <c r="O2326" s="236"/>
      <c r="P2326" s="237" t="s">
        <v>11</v>
      </c>
      <c r="Q2326" s="238"/>
      <c r="S2326" s="235" t="s">
        <v>6</v>
      </c>
      <c r="T2326" s="236"/>
      <c r="U2326" s="237" t="s">
        <v>7</v>
      </c>
      <c r="V2326" s="238"/>
      <c r="X2326" s="235" t="s">
        <v>10</v>
      </c>
      <c r="Y2326" s="236"/>
      <c r="Z2326" s="237" t="s">
        <v>11</v>
      </c>
      <c r="AA2326" s="238"/>
      <c r="AB2326" s="4"/>
      <c r="AC2326" s="212" t="s">
        <v>70</v>
      </c>
      <c r="AE2326" s="213" t="s">
        <v>37</v>
      </c>
      <c r="AF2326" s="9"/>
      <c r="AG2326" s="29"/>
      <c r="AH2326" s="29"/>
      <c r="AI2326" s="29"/>
      <c r="AJ2326" s="29"/>
    </row>
    <row r="2327" spans="2:36" ht="18.649999999999999" customHeight="1" thickTop="1" thickBot="1">
      <c r="B2327" s="40">
        <f t="shared" ref="B2327" si="7935">B2320+$E$5</f>
        <v>1.064499999999982</v>
      </c>
      <c r="D2327" s="24">
        <v>1</v>
      </c>
      <c r="E2327" s="25">
        <v>0</v>
      </c>
      <c r="F2327" s="26">
        <v>0</v>
      </c>
      <c r="G2327" s="27">
        <f t="shared" ref="G2327" si="7936">-1/($E$8*$B2327)</f>
        <v>-6.4519792091423049</v>
      </c>
      <c r="I2327" s="24">
        <v>1</v>
      </c>
      <c r="J2327" s="28">
        <v>0</v>
      </c>
      <c r="K2327" s="26">
        <v>0</v>
      </c>
      <c r="L2327" s="27">
        <v>0</v>
      </c>
      <c r="N2327" s="24">
        <f t="shared" ref="N2327" si="7937">D2327*I2327+F2327*I2330-E2327*J2327-G2327*J2330</f>
        <v>-6.6050905318864039E-2</v>
      </c>
      <c r="O2327" s="28">
        <f t="shared" ref="O2327" si="7938">(D2327*J2327+E2327*I2327+F2327*J2330+G2327*I2330)</f>
        <v>0</v>
      </c>
      <c r="P2327" s="26">
        <f t="shared" ref="P2327" si="7939">D2327*K2327+F2327*K2330-E2327*L2327-G2327*L2330</f>
        <v>0</v>
      </c>
      <c r="Q2327" s="27">
        <f t="shared" ref="Q2327" si="7940">(D2327*L2327+E2327*K2327+F2327*L2330+G2327*K2330)</f>
        <v>-6.4519792091423049</v>
      </c>
      <c r="S2327" s="24">
        <v>1</v>
      </c>
      <c r="T2327" s="25">
        <v>0</v>
      </c>
      <c r="U2327" s="26">
        <v>0</v>
      </c>
      <c r="V2327" s="27">
        <f t="shared" ref="V2327" si="7941">-1/($T$8*$B2327)</f>
        <v>-6.4519792091423049</v>
      </c>
      <c r="X2327" s="24">
        <f t="shared" ref="X2327" si="7942">N2327*S2327+P2327*S2330-O2327*T2327-Q2327*T2330</f>
        <v>-6.6050905318864039E-2</v>
      </c>
      <c r="Y2327" s="28">
        <f t="shared" ref="Y2327" si="7943">(N2327*T2327+O2327*S2327+P2327*T2330+Q2327*S2330)</f>
        <v>0</v>
      </c>
      <c r="Z2327" s="26">
        <f t="shared" ref="Z2327" si="7944">N2327*U2327+P2327*U2330-O2327*V2327-Q2327*V2330</f>
        <v>0</v>
      </c>
      <c r="AA2327" s="27">
        <f t="shared" ref="AA2327" si="7945">(N2327*V2327+O2327*U2327+P2327*V2330+Q2327*U2330)</f>
        <v>-6.0258201412799677</v>
      </c>
      <c r="AB2327" s="8"/>
      <c r="AC2327" s="214">
        <f t="shared" ref="AC2327" si="7946">20*LOG((2*$X$8)/(($X$8*X2327+Z2327+$Z$8*X2330+Z2330)^2+($X$8*Y2327+AA2327+$X$8*Y2330+AA2330)^2)^0.5)</f>
        <v>-9.8166612763960259</v>
      </c>
      <c r="AE2327" s="215">
        <f t="shared" ref="AE2327" si="7947">((X2327^2+Y2327^2)/(X2330^2+Y2330^2))^0.5</f>
        <v>0.39975489513314588</v>
      </c>
      <c r="AF2327" s="9"/>
      <c r="AG2327" s="29"/>
      <c r="AH2327" s="29"/>
      <c r="AI2327" s="29"/>
      <c r="AJ2327" s="29"/>
    </row>
    <row r="2328" spans="2:36" ht="18.649999999999999" customHeight="1" thickBot="1">
      <c r="D2328" s="30"/>
      <c r="G2328" s="31"/>
      <c r="I2328" s="30"/>
      <c r="K2328" s="239" t="s">
        <v>15</v>
      </c>
      <c r="L2328" s="240"/>
      <c r="N2328" s="30"/>
      <c r="P2328" s="239" t="s">
        <v>17</v>
      </c>
      <c r="Q2328" s="240"/>
      <c r="S2328" s="30"/>
      <c r="V2328" s="31"/>
      <c r="X2328" s="30"/>
      <c r="AA2328" s="31"/>
      <c r="AE2328" s="216"/>
      <c r="AF2328" s="9"/>
      <c r="AG2328" s="29"/>
      <c r="AH2328" s="29"/>
      <c r="AI2328" s="29"/>
      <c r="AJ2328" s="29"/>
    </row>
    <row r="2329" spans="2:36" ht="18.649999999999999" customHeight="1" thickBot="1">
      <c r="D2329" s="235" t="s">
        <v>12</v>
      </c>
      <c r="E2329" s="236"/>
      <c r="F2329" s="237" t="s">
        <v>13</v>
      </c>
      <c r="G2329" s="238"/>
      <c r="I2329" s="235" t="s">
        <v>14</v>
      </c>
      <c r="J2329" s="236"/>
      <c r="K2329" s="241"/>
      <c r="L2329" s="242"/>
      <c r="N2329" s="235" t="s">
        <v>16</v>
      </c>
      <c r="O2329" s="236"/>
      <c r="P2329" s="241"/>
      <c r="Q2329" s="242"/>
      <c r="S2329" s="235" t="s">
        <v>12</v>
      </c>
      <c r="T2329" s="236"/>
      <c r="U2329" s="237" t="s">
        <v>13</v>
      </c>
      <c r="V2329" s="238"/>
      <c r="X2329" s="235" t="s">
        <v>16</v>
      </c>
      <c r="Y2329" s="236"/>
      <c r="Z2329" s="237" t="s">
        <v>17</v>
      </c>
      <c r="AA2329" s="238"/>
      <c r="AB2329" s="4"/>
      <c r="AC2329" s="37" t="s">
        <v>71</v>
      </c>
      <c r="AE2329" s="217" t="s">
        <v>72</v>
      </c>
      <c r="AF2329" s="9"/>
      <c r="AG2329" s="29"/>
      <c r="AH2329" s="29"/>
      <c r="AI2329" s="29"/>
      <c r="AJ2329" s="29"/>
    </row>
    <row r="2330" spans="2:36" ht="18.649999999999999" customHeight="1" thickTop="1" thickBot="1">
      <c r="D2330" s="24">
        <v>0</v>
      </c>
      <c r="E2330" s="28">
        <v>0</v>
      </c>
      <c r="F2330" s="26">
        <v>1</v>
      </c>
      <c r="G2330" s="27">
        <v>0</v>
      </c>
      <c r="I2330" s="24">
        <v>0</v>
      </c>
      <c r="J2330" s="28">
        <f t="shared" ref="J2330" si="7948">IF(0=(1-$J$8*$K$8*$B2327^2),0,-1*(1-$J$8*$K$8*$B2327^2)/($B2327*$K$8))</f>
        <v>-0.16522850907645434</v>
      </c>
      <c r="K2330" s="26">
        <v>1</v>
      </c>
      <c r="L2330" s="27">
        <v>0</v>
      </c>
      <c r="N2330" s="24">
        <f t="shared" ref="N2330" si="7949">D2330*I2327+F2330*I2330-E2330*J2327-G2330*J2330</f>
        <v>0</v>
      </c>
      <c r="O2330" s="28">
        <f t="shared" ref="O2330" si="7950">(D2330*J2327+E2330*I2327+F2330*J2330+G2330*I2330)</f>
        <v>-0.16522850907645434</v>
      </c>
      <c r="P2330" s="26">
        <f t="shared" ref="P2330" si="7951">D2330*K2327+F2330*K2330-E2330*L2327-G2330*L2330</f>
        <v>1</v>
      </c>
      <c r="Q2330" s="27">
        <f t="shared" ref="Q2330" si="7952">(D2330*L2327+E2330*K2327+F2330*L2330+G2330*K2330)</f>
        <v>0</v>
      </c>
      <c r="S2330" s="24">
        <v>0</v>
      </c>
      <c r="T2330" s="28">
        <v>0</v>
      </c>
      <c r="U2330" s="26">
        <v>1</v>
      </c>
      <c r="V2330" s="27">
        <v>0</v>
      </c>
      <c r="X2330" s="24">
        <f t="shared" ref="X2330" si="7953">N2330*S2327+P2330*S2330-O2330*T2327-Q2330*T2330</f>
        <v>0</v>
      </c>
      <c r="Y2330" s="28">
        <f t="shared" ref="Y2330" si="7954">(N2330*T2327+O2330*S2327+P2330*T2330+Q2330*S2330)</f>
        <v>-0.16522850907645434</v>
      </c>
      <c r="Z2330" s="26">
        <f t="shared" ref="Z2330" si="7955">N2330*U2327+P2330*U2330-O2330*V2327-Q2330*V2330</f>
        <v>-6.6050905318864039E-2</v>
      </c>
      <c r="AA2330" s="27">
        <f t="shared" ref="AA2330" si="7956">(N2330*V2327+O2330*U2327+P2330*V2330+Q2330*U2330)</f>
        <v>0</v>
      </c>
      <c r="AB2330" s="8"/>
      <c r="AC2330" s="39">
        <f t="shared" ref="AC2330" si="7957">(180/PI())*ATAN(-1*(($X$8*Y2327+AA2327+$X$8*Y2330+AA2330)/($X$8*X2327+Z2327+$X$8*X2330+Z2330)))</f>
        <v>-88.777633923404224</v>
      </c>
      <c r="AE2330" s="218">
        <f t="shared" ref="AE2330" si="7958">20*LOG(((($X$8*X2327+Z2327-$X$8*Y2330-Z2330)^2+($X$8*Y2327+AA2327-$X$8*Y2330-AA2330)^2)/(($X$8*X2327+Z2327+$X$8*X2330+Z2330)^2+($X$8*Y2327+AA2327+$X$8*Y2330+AA2330)^2))^0.5)</f>
        <v>-0.47498134302654005</v>
      </c>
      <c r="AF2330" s="9"/>
      <c r="AG2330" s="29"/>
      <c r="AH2330" s="29"/>
      <c r="AI2330" s="29"/>
      <c r="AJ2330" s="29"/>
    </row>
    <row r="2331" spans="2:36" ht="18.649999999999999" customHeight="1">
      <c r="AE2331" s="33"/>
    </row>
    <row r="2332" spans="2:36" ht="18.649999999999999" customHeight="1" thickBot="1">
      <c r="E2332" s="21" t="s">
        <v>0</v>
      </c>
      <c r="J2332" s="21" t="s">
        <v>1</v>
      </c>
      <c r="O2332" s="21" t="s">
        <v>2</v>
      </c>
      <c r="T2332" s="21" t="s">
        <v>3</v>
      </c>
      <c r="Y2332" s="21" t="s">
        <v>4</v>
      </c>
    </row>
    <row r="2333" spans="2:36" ht="18.649999999999999" customHeight="1" thickBot="1">
      <c r="B2333" s="20"/>
      <c r="D2333" s="235" t="s">
        <v>6</v>
      </c>
      <c r="E2333" s="236"/>
      <c r="F2333" s="237" t="s">
        <v>7</v>
      </c>
      <c r="G2333" s="238"/>
      <c r="I2333" s="235" t="s">
        <v>8</v>
      </c>
      <c r="J2333" s="236"/>
      <c r="K2333" s="237" t="s">
        <v>9</v>
      </c>
      <c r="L2333" s="238"/>
      <c r="N2333" s="235" t="s">
        <v>10</v>
      </c>
      <c r="O2333" s="236"/>
      <c r="P2333" s="237" t="s">
        <v>11</v>
      </c>
      <c r="Q2333" s="238"/>
      <c r="S2333" s="235" t="s">
        <v>6</v>
      </c>
      <c r="T2333" s="236"/>
      <c r="U2333" s="237" t="s">
        <v>7</v>
      </c>
      <c r="V2333" s="238"/>
      <c r="X2333" s="235" t="s">
        <v>10</v>
      </c>
      <c r="Y2333" s="236"/>
      <c r="Z2333" s="237" t="s">
        <v>11</v>
      </c>
      <c r="AA2333" s="238"/>
      <c r="AB2333" s="4"/>
      <c r="AC2333" s="212" t="s">
        <v>70</v>
      </c>
      <c r="AE2333" s="213" t="s">
        <v>37</v>
      </c>
      <c r="AF2333" s="9"/>
      <c r="AG2333" s="29"/>
      <c r="AH2333" s="29"/>
      <c r="AI2333" s="29"/>
      <c r="AJ2333" s="29"/>
    </row>
    <row r="2334" spans="2:36" ht="18.649999999999999" customHeight="1" thickTop="1" thickBot="1">
      <c r="B2334" s="40">
        <f t="shared" ref="B2334" si="7959">B2327+$E$5</f>
        <v>1.064999999999982</v>
      </c>
      <c r="D2334" s="24">
        <v>1</v>
      </c>
      <c r="E2334" s="25">
        <v>0</v>
      </c>
      <c r="F2334" s="26">
        <v>0</v>
      </c>
      <c r="G2334" s="27">
        <f t="shared" ref="G2334" si="7960">-1/($E$8*$B2334)</f>
        <v>-6.4489501109220511</v>
      </c>
      <c r="I2334" s="24">
        <v>1</v>
      </c>
      <c r="J2334" s="28">
        <v>0</v>
      </c>
      <c r="K2334" s="26">
        <v>0</v>
      </c>
      <c r="L2334" s="27">
        <v>0</v>
      </c>
      <c r="N2334" s="24">
        <f t="shared" ref="N2334" si="7961">D2334*I2334+F2334*I2337-E2334*J2334-G2334*J2337</f>
        <v>-5.9473121150696029E-2</v>
      </c>
      <c r="O2334" s="28">
        <f t="shared" ref="O2334" si="7962">(D2334*J2334+E2334*I2334+F2334*J2337+G2334*I2337)</f>
        <v>0</v>
      </c>
      <c r="P2334" s="26">
        <f t="shared" ref="P2334" si="7963">D2334*K2334+F2334*K2337-E2334*L2334-G2334*L2337</f>
        <v>0</v>
      </c>
      <c r="Q2334" s="27">
        <f t="shared" ref="Q2334" si="7964">(D2334*L2334+E2334*K2334+F2334*L2337+G2334*K2337)</f>
        <v>-6.4489501109220511</v>
      </c>
      <c r="S2334" s="24">
        <v>1</v>
      </c>
      <c r="T2334" s="25">
        <v>0</v>
      </c>
      <c r="U2334" s="26">
        <v>0</v>
      </c>
      <c r="V2334" s="27">
        <f t="shared" ref="V2334" si="7965">-1/($T$8*$B2334)</f>
        <v>-6.4489501109220511</v>
      </c>
      <c r="X2334" s="24">
        <f t="shared" ref="X2334" si="7966">N2334*S2334+P2334*S2337-O2334*T2334-Q2334*T2337</f>
        <v>-5.9473121150696029E-2</v>
      </c>
      <c r="Y2334" s="28">
        <f t="shared" ref="Y2334" si="7967">(N2334*T2334+O2334*S2334+P2334*T2337+Q2334*S2337)</f>
        <v>0</v>
      </c>
      <c r="Z2334" s="26">
        <f t="shared" ref="Z2334" si="7968">N2334*U2334+P2334*U2337-O2334*V2334-Q2334*V2337</f>
        <v>0</v>
      </c>
      <c r="AA2334" s="27">
        <f t="shared" ref="AA2334" si="7969">(N2334*V2334+O2334*U2334+P2334*V2337+Q2334*U2337)</f>
        <v>-6.0654109196803896</v>
      </c>
      <c r="AB2334" s="8"/>
      <c r="AC2334" s="214">
        <f t="shared" ref="AC2334" si="7970">20*LOG((2*$X$8)/(($X$8*X2334+Z2334+$Z$8*X2337+Z2337)^2+($X$8*Y2334+AA2334+$X$8*Y2337+AA2337)^2)^0.5)</f>
        <v>-9.8703216194383323</v>
      </c>
      <c r="AE2334" s="215">
        <f t="shared" ref="AE2334" si="7971">((X2334^2+Y2334^2)/(X2337^2+Y2337^2))^0.5</f>
        <v>0.36200936445192583</v>
      </c>
      <c r="AF2334" s="9"/>
      <c r="AG2334" s="29"/>
      <c r="AH2334" s="29"/>
      <c r="AI2334" s="29"/>
      <c r="AJ2334" s="29"/>
    </row>
    <row r="2335" spans="2:36" ht="18.649999999999999" customHeight="1" thickBot="1">
      <c r="D2335" s="30"/>
      <c r="G2335" s="31"/>
      <c r="I2335" s="30"/>
      <c r="K2335" s="239" t="s">
        <v>15</v>
      </c>
      <c r="L2335" s="240"/>
      <c r="N2335" s="30"/>
      <c r="P2335" s="239" t="s">
        <v>17</v>
      </c>
      <c r="Q2335" s="240"/>
      <c r="S2335" s="30"/>
      <c r="V2335" s="31"/>
      <c r="X2335" s="30"/>
      <c r="AA2335" s="31"/>
      <c r="AE2335" s="216"/>
      <c r="AF2335" s="9"/>
      <c r="AG2335" s="29"/>
      <c r="AH2335" s="29"/>
      <c r="AI2335" s="29"/>
      <c r="AJ2335" s="29"/>
    </row>
    <row r="2336" spans="2:36" ht="18.649999999999999" customHeight="1" thickBot="1">
      <c r="D2336" s="235" t="s">
        <v>12</v>
      </c>
      <c r="E2336" s="236"/>
      <c r="F2336" s="237" t="s">
        <v>13</v>
      </c>
      <c r="G2336" s="238"/>
      <c r="I2336" s="235" t="s">
        <v>14</v>
      </c>
      <c r="J2336" s="236"/>
      <c r="K2336" s="241"/>
      <c r="L2336" s="242"/>
      <c r="N2336" s="235" t="s">
        <v>16</v>
      </c>
      <c r="O2336" s="236"/>
      <c r="P2336" s="241"/>
      <c r="Q2336" s="242"/>
      <c r="S2336" s="235" t="s">
        <v>12</v>
      </c>
      <c r="T2336" s="236"/>
      <c r="U2336" s="237" t="s">
        <v>13</v>
      </c>
      <c r="V2336" s="238"/>
      <c r="X2336" s="235" t="s">
        <v>16</v>
      </c>
      <c r="Y2336" s="236"/>
      <c r="Z2336" s="237" t="s">
        <v>17</v>
      </c>
      <c r="AA2336" s="238"/>
      <c r="AB2336" s="4"/>
      <c r="AC2336" s="37" t="s">
        <v>71</v>
      </c>
      <c r="AE2336" s="217" t="s">
        <v>72</v>
      </c>
      <c r="AF2336" s="9"/>
      <c r="AG2336" s="29"/>
      <c r="AH2336" s="29"/>
      <c r="AI2336" s="29"/>
      <c r="AJ2336" s="29"/>
    </row>
    <row r="2337" spans="2:36" ht="18.649999999999999" customHeight="1" thickTop="1" thickBot="1">
      <c r="D2337" s="24">
        <v>0</v>
      </c>
      <c r="E2337" s="28">
        <v>0</v>
      </c>
      <c r="F2337" s="26">
        <v>1</v>
      </c>
      <c r="G2337" s="27">
        <v>0</v>
      </c>
      <c r="I2337" s="24">
        <v>0</v>
      </c>
      <c r="J2337" s="28">
        <f t="shared" ref="J2337" si="7972">IF(0=(1-$J$8*$K$8*$B2334^2),0,-1*(1-$J$8*$K$8*$B2334^2)/($B2334*$K$8))</f>
        <v>-0.16428614005810876</v>
      </c>
      <c r="K2337" s="26">
        <v>1</v>
      </c>
      <c r="L2337" s="27">
        <v>0</v>
      </c>
      <c r="N2337" s="24">
        <f t="shared" ref="N2337" si="7973">D2337*I2334+F2337*I2337-E2337*J2334-G2337*J2337</f>
        <v>0</v>
      </c>
      <c r="O2337" s="28">
        <f t="shared" ref="O2337" si="7974">(D2337*J2334+E2337*I2334+F2337*J2337+G2337*I2337)</f>
        <v>-0.16428614005810876</v>
      </c>
      <c r="P2337" s="26">
        <f t="shared" ref="P2337" si="7975">D2337*K2334+F2337*K2337-E2337*L2334-G2337*L2337</f>
        <v>1</v>
      </c>
      <c r="Q2337" s="27">
        <f t="shared" ref="Q2337" si="7976">(D2337*L2334+E2337*K2334+F2337*L2337+G2337*K2337)</f>
        <v>0</v>
      </c>
      <c r="S2337" s="24">
        <v>0</v>
      </c>
      <c r="T2337" s="28">
        <v>0</v>
      </c>
      <c r="U2337" s="26">
        <v>1</v>
      </c>
      <c r="V2337" s="27">
        <v>0</v>
      </c>
      <c r="X2337" s="24">
        <f t="shared" ref="X2337" si="7977">N2337*S2334+P2337*S2337-O2337*T2334-Q2337*T2337</f>
        <v>0</v>
      </c>
      <c r="Y2337" s="28">
        <f t="shared" ref="Y2337" si="7978">(N2337*T2334+O2337*S2334+P2337*T2337+Q2337*S2337)</f>
        <v>-0.16428614005810876</v>
      </c>
      <c r="Z2337" s="26">
        <f t="shared" ref="Z2337" si="7979">N2337*U2334+P2337*U2337-O2337*V2334-Q2337*V2337</f>
        <v>-5.9473121150696029E-2</v>
      </c>
      <c r="AA2337" s="27">
        <f t="shared" ref="AA2337" si="7980">(N2337*V2334+O2337*U2334+P2337*V2337+Q2337*U2337)</f>
        <v>0</v>
      </c>
      <c r="AB2337" s="8"/>
      <c r="AC2337" s="39">
        <f t="shared" ref="AC2337" si="7981">(180/PI())*ATAN(-1*(($X$8*Y2334+AA2334+$X$8*Y2337+AA2337)/($X$8*X2334+Z2334+$X$8*X2337+Z2337)))</f>
        <v>-88.906160344849098</v>
      </c>
      <c r="AE2337" s="218">
        <f t="shared" ref="AE2337" si="7982">20*LOG(((($X$8*X2334+Z2334-$X$8*Y2337-Z2337)^2+($X$8*Y2334+AA2334-$X$8*Y2337-AA2337)^2)/(($X$8*X2334+Z2334+$X$8*X2337+Z2337)^2+($X$8*Y2334+AA2334+$X$8*Y2337+AA2337)^2))^0.5)</f>
        <v>-0.46886085907950714</v>
      </c>
      <c r="AF2337" s="9"/>
      <c r="AG2337" s="29"/>
      <c r="AH2337" s="29"/>
      <c r="AI2337" s="29"/>
      <c r="AJ2337" s="29"/>
    </row>
    <row r="2338" spans="2:36" ht="18.649999999999999" customHeight="1">
      <c r="AE2338" s="33"/>
    </row>
    <row r="2339" spans="2:36" ht="18.649999999999999" customHeight="1" thickBot="1">
      <c r="E2339" s="21" t="s">
        <v>0</v>
      </c>
      <c r="J2339" s="21" t="s">
        <v>1</v>
      </c>
      <c r="O2339" s="21" t="s">
        <v>2</v>
      </c>
      <c r="T2339" s="21" t="s">
        <v>3</v>
      </c>
      <c r="Y2339" s="21" t="s">
        <v>4</v>
      </c>
    </row>
    <row r="2340" spans="2:36" ht="18.649999999999999" customHeight="1" thickBot="1">
      <c r="B2340" s="20"/>
      <c r="D2340" s="235" t="s">
        <v>6</v>
      </c>
      <c r="E2340" s="236"/>
      <c r="F2340" s="237" t="s">
        <v>7</v>
      </c>
      <c r="G2340" s="238"/>
      <c r="I2340" s="235" t="s">
        <v>8</v>
      </c>
      <c r="J2340" s="236"/>
      <c r="K2340" s="237" t="s">
        <v>9</v>
      </c>
      <c r="L2340" s="238"/>
      <c r="N2340" s="235" t="s">
        <v>10</v>
      </c>
      <c r="O2340" s="236"/>
      <c r="P2340" s="237" t="s">
        <v>11</v>
      </c>
      <c r="Q2340" s="238"/>
      <c r="S2340" s="235" t="s">
        <v>6</v>
      </c>
      <c r="T2340" s="236"/>
      <c r="U2340" s="237" t="s">
        <v>7</v>
      </c>
      <c r="V2340" s="238"/>
      <c r="X2340" s="235" t="s">
        <v>10</v>
      </c>
      <c r="Y2340" s="236"/>
      <c r="Z2340" s="237" t="s">
        <v>11</v>
      </c>
      <c r="AA2340" s="238"/>
      <c r="AB2340" s="4"/>
      <c r="AC2340" s="212" t="s">
        <v>70</v>
      </c>
      <c r="AE2340" s="213" t="s">
        <v>37</v>
      </c>
      <c r="AF2340" s="9"/>
      <c r="AG2340" s="29"/>
      <c r="AH2340" s="29"/>
      <c r="AI2340" s="29"/>
      <c r="AJ2340" s="29"/>
    </row>
    <row r="2341" spans="2:36" ht="18.649999999999999" customHeight="1" thickTop="1" thickBot="1">
      <c r="B2341" s="40">
        <f t="shared" ref="B2341" si="7983">B2334+$E$5</f>
        <v>1.0654999999999819</v>
      </c>
      <c r="D2341" s="24">
        <v>1</v>
      </c>
      <c r="E2341" s="25">
        <v>0</v>
      </c>
      <c r="F2341" s="26">
        <v>0</v>
      </c>
      <c r="G2341" s="27">
        <f t="shared" ref="G2341" si="7984">-1/($E$8*$B2341)</f>
        <v>-6.4459238555907872</v>
      </c>
      <c r="I2341" s="24">
        <v>1</v>
      </c>
      <c r="J2341" s="28">
        <v>0</v>
      </c>
      <c r="K2341" s="26">
        <v>0</v>
      </c>
      <c r="L2341" s="27">
        <v>0</v>
      </c>
      <c r="N2341" s="24">
        <f t="shared" ref="N2341" si="7985">D2341*I2341+F2341*I2344-E2341*J2341-G2341*J2344</f>
        <v>-5.2904594946898031E-2</v>
      </c>
      <c r="O2341" s="28">
        <f t="shared" ref="O2341" si="7986">(D2341*J2341+E2341*I2341+F2341*J2344+G2341*I2344)</f>
        <v>0</v>
      </c>
      <c r="P2341" s="26">
        <f t="shared" ref="P2341" si="7987">D2341*K2341+F2341*K2344-E2341*L2341-G2341*L2344</f>
        <v>0</v>
      </c>
      <c r="Q2341" s="27">
        <f t="shared" ref="Q2341" si="7988">(D2341*L2341+E2341*K2341+F2341*L2344+G2341*K2344)</f>
        <v>-6.4459238555907872</v>
      </c>
      <c r="S2341" s="24">
        <v>1</v>
      </c>
      <c r="T2341" s="25">
        <v>0</v>
      </c>
      <c r="U2341" s="26">
        <v>0</v>
      </c>
      <c r="V2341" s="27">
        <f t="shared" ref="V2341" si="7989">-1/($T$8*$B2341)</f>
        <v>-6.4459238555907872</v>
      </c>
      <c r="X2341" s="24">
        <f t="shared" ref="X2341" si="7990">N2341*S2341+P2341*S2344-O2341*T2341-Q2341*T2344</f>
        <v>-5.2904594946898031E-2</v>
      </c>
      <c r="Y2341" s="28">
        <f t="shared" ref="Y2341" si="7991">(N2341*T2341+O2341*S2341+P2341*T2344+Q2341*S2344)</f>
        <v>0</v>
      </c>
      <c r="Z2341" s="26">
        <f t="shared" ref="Z2341" si="7992">N2341*U2341+P2341*U2344-O2341*V2341-Q2341*V2344</f>
        <v>0</v>
      </c>
      <c r="AA2341" s="27">
        <f t="shared" ref="AA2341" si="7993">(N2341*V2341+O2341*U2341+P2341*V2344+Q2341*U2344)</f>
        <v>-6.1049048649522097</v>
      </c>
      <c r="AB2341" s="8"/>
      <c r="AC2341" s="214">
        <f t="shared" ref="AC2341" si="7994">20*LOG((2*$X$8)/(($X$8*X2341+Z2341+$Z$8*X2344+Z2344)^2+($X$8*Y2341+AA2341+$X$8*Y2344+AA2344)^2)^0.5)</f>
        <v>-9.9235623514616726</v>
      </c>
      <c r="AE2341" s="215">
        <f t="shared" ref="AE2341" si="7995">((X2341^2+Y2341^2)/(X2344^2+Y2344^2))^0.5</f>
        <v>0.32388403685879702</v>
      </c>
      <c r="AF2341" s="9"/>
      <c r="AG2341" s="29"/>
      <c r="AH2341" s="29"/>
      <c r="AI2341" s="29"/>
      <c r="AJ2341" s="29"/>
    </row>
    <row r="2342" spans="2:36" ht="18.649999999999999" customHeight="1" thickBot="1">
      <c r="D2342" s="30"/>
      <c r="G2342" s="31"/>
      <c r="I2342" s="30"/>
      <c r="K2342" s="239" t="s">
        <v>15</v>
      </c>
      <c r="L2342" s="240"/>
      <c r="N2342" s="30"/>
      <c r="P2342" s="239" t="s">
        <v>17</v>
      </c>
      <c r="Q2342" s="240"/>
      <c r="S2342" s="30"/>
      <c r="V2342" s="31"/>
      <c r="X2342" s="30"/>
      <c r="AA2342" s="31"/>
      <c r="AE2342" s="216"/>
      <c r="AF2342" s="9"/>
      <c r="AG2342" s="29"/>
      <c r="AH2342" s="29"/>
      <c r="AI2342" s="29"/>
      <c r="AJ2342" s="29"/>
    </row>
    <row r="2343" spans="2:36" ht="18.649999999999999" customHeight="1" thickBot="1">
      <c r="D2343" s="235" t="s">
        <v>12</v>
      </c>
      <c r="E2343" s="236"/>
      <c r="F2343" s="237" t="s">
        <v>13</v>
      </c>
      <c r="G2343" s="238"/>
      <c r="I2343" s="235" t="s">
        <v>14</v>
      </c>
      <c r="J2343" s="236"/>
      <c r="K2343" s="241"/>
      <c r="L2343" s="242"/>
      <c r="N2343" s="235" t="s">
        <v>16</v>
      </c>
      <c r="O2343" s="236"/>
      <c r="P2343" s="241"/>
      <c r="Q2343" s="242"/>
      <c r="S2343" s="235" t="s">
        <v>12</v>
      </c>
      <c r="T2343" s="236"/>
      <c r="U2343" s="237" t="s">
        <v>13</v>
      </c>
      <c r="V2343" s="238"/>
      <c r="X2343" s="235" t="s">
        <v>16</v>
      </c>
      <c r="Y2343" s="236"/>
      <c r="Z2343" s="237" t="s">
        <v>17</v>
      </c>
      <c r="AA2343" s="238"/>
      <c r="AB2343" s="4"/>
      <c r="AC2343" s="37" t="s">
        <v>71</v>
      </c>
      <c r="AE2343" s="217" t="s">
        <v>72</v>
      </c>
      <c r="AF2343" s="9"/>
      <c r="AG2343" s="29"/>
      <c r="AH2343" s="29"/>
      <c r="AI2343" s="29"/>
      <c r="AJ2343" s="29"/>
    </row>
    <row r="2344" spans="2:36" ht="18.649999999999999" customHeight="1" thickTop="1" thickBot="1">
      <c r="D2344" s="24">
        <v>0</v>
      </c>
      <c r="E2344" s="28">
        <v>0</v>
      </c>
      <c r="F2344" s="26">
        <v>1</v>
      </c>
      <c r="G2344" s="27">
        <v>0</v>
      </c>
      <c r="I2344" s="24">
        <v>0</v>
      </c>
      <c r="J2344" s="28">
        <f t="shared" ref="J2344" si="7996">IF(0=(1-$J$8*$K$8*$B2341^2),0,-1*(1-$J$8*$K$8*$B2341^2)/($B2341*$K$8))</f>
        <v>-0.16334424956535518</v>
      </c>
      <c r="K2344" s="26">
        <v>1</v>
      </c>
      <c r="L2344" s="27">
        <v>0</v>
      </c>
      <c r="N2344" s="24">
        <f t="shared" ref="N2344" si="7997">D2344*I2341+F2344*I2344-E2344*J2341-G2344*J2344</f>
        <v>0</v>
      </c>
      <c r="O2344" s="28">
        <f t="shared" ref="O2344" si="7998">(D2344*J2341+E2344*I2341+F2344*J2344+G2344*I2344)</f>
        <v>-0.16334424956535518</v>
      </c>
      <c r="P2344" s="26">
        <f t="shared" ref="P2344" si="7999">D2344*K2341+F2344*K2344-E2344*L2341-G2344*L2344</f>
        <v>1</v>
      </c>
      <c r="Q2344" s="27">
        <f t="shared" ref="Q2344" si="8000">(D2344*L2341+E2344*K2341+F2344*L2344+G2344*K2344)</f>
        <v>0</v>
      </c>
      <c r="S2344" s="24">
        <v>0</v>
      </c>
      <c r="T2344" s="28">
        <v>0</v>
      </c>
      <c r="U2344" s="26">
        <v>1</v>
      </c>
      <c r="V2344" s="27">
        <v>0</v>
      </c>
      <c r="X2344" s="24">
        <f t="shared" ref="X2344" si="8001">N2344*S2341+P2344*S2344-O2344*T2341-Q2344*T2344</f>
        <v>0</v>
      </c>
      <c r="Y2344" s="28">
        <f t="shared" ref="Y2344" si="8002">(N2344*T2341+O2344*S2341+P2344*T2344+Q2344*S2344)</f>
        <v>-0.16334424956535518</v>
      </c>
      <c r="Z2344" s="26">
        <f t="shared" ref="Z2344" si="8003">N2344*U2341+P2344*U2344-O2344*V2341-Q2344*V2344</f>
        <v>-5.2904594946898031E-2</v>
      </c>
      <c r="AA2344" s="27">
        <f t="shared" ref="AA2344" si="8004">(N2344*V2341+O2344*U2341+P2344*V2344+Q2344*U2344)</f>
        <v>0</v>
      </c>
      <c r="AB2344" s="8"/>
      <c r="AC2344" s="39">
        <f t="shared" ref="AC2344" si="8005">(180/PI())*ATAN(-1*(($X$8*Y2341+AA2341+$X$8*Y2344+AA2344)/($X$8*X2341+Z2341+$X$8*X2344+Z2344)))</f>
        <v>-89.032928622890964</v>
      </c>
      <c r="AE2344" s="218">
        <f t="shared" ref="AE2344" si="8006">20*LOG(((($X$8*X2341+Z2341-$X$8*Y2344-Z2344)^2+($X$8*Y2341+AA2341-$X$8*Y2344-AA2344)^2)/(($X$8*X2341+Z2341+$X$8*X2344+Z2344)^2+($X$8*Y2341+AA2341+$X$8*Y2344+AA2344)^2))^0.5)</f>
        <v>-0.46287046625070916</v>
      </c>
      <c r="AF2344" s="9"/>
      <c r="AG2344" s="29"/>
      <c r="AH2344" s="29"/>
      <c r="AI2344" s="29"/>
      <c r="AJ2344" s="29"/>
    </row>
    <row r="2345" spans="2:36" ht="18.649999999999999" customHeight="1">
      <c r="AE2345" s="33"/>
    </row>
    <row r="2346" spans="2:36" ht="18.649999999999999" customHeight="1" thickBot="1">
      <c r="E2346" s="21" t="s">
        <v>0</v>
      </c>
      <c r="J2346" s="21" t="s">
        <v>1</v>
      </c>
      <c r="O2346" s="21" t="s">
        <v>2</v>
      </c>
      <c r="T2346" s="21" t="s">
        <v>3</v>
      </c>
      <c r="Y2346" s="21" t="s">
        <v>4</v>
      </c>
    </row>
    <row r="2347" spans="2:36" ht="18.649999999999999" customHeight="1" thickBot="1">
      <c r="B2347" s="20"/>
      <c r="D2347" s="235" t="s">
        <v>6</v>
      </c>
      <c r="E2347" s="236"/>
      <c r="F2347" s="237" t="s">
        <v>7</v>
      </c>
      <c r="G2347" s="238"/>
      <c r="I2347" s="235" t="s">
        <v>8</v>
      </c>
      <c r="J2347" s="236"/>
      <c r="K2347" s="237" t="s">
        <v>9</v>
      </c>
      <c r="L2347" s="238"/>
      <c r="N2347" s="235" t="s">
        <v>10</v>
      </c>
      <c r="O2347" s="236"/>
      <c r="P2347" s="237" t="s">
        <v>11</v>
      </c>
      <c r="Q2347" s="238"/>
      <c r="S2347" s="235" t="s">
        <v>6</v>
      </c>
      <c r="T2347" s="236"/>
      <c r="U2347" s="237" t="s">
        <v>7</v>
      </c>
      <c r="V2347" s="238"/>
      <c r="X2347" s="235" t="s">
        <v>10</v>
      </c>
      <c r="Y2347" s="236"/>
      <c r="Z2347" s="237" t="s">
        <v>11</v>
      </c>
      <c r="AA2347" s="238"/>
      <c r="AB2347" s="4"/>
      <c r="AC2347" s="212" t="s">
        <v>70</v>
      </c>
      <c r="AE2347" s="213" t="s">
        <v>37</v>
      </c>
      <c r="AF2347" s="9"/>
      <c r="AG2347" s="29"/>
      <c r="AH2347" s="29"/>
      <c r="AI2347" s="29"/>
      <c r="AJ2347" s="29"/>
    </row>
    <row r="2348" spans="2:36" ht="18.649999999999999" customHeight="1" thickTop="1" thickBot="1">
      <c r="B2348" s="40">
        <f t="shared" ref="B2348" si="8007">B2341+$E$5</f>
        <v>1.0659999999999819</v>
      </c>
      <c r="D2348" s="24">
        <v>1</v>
      </c>
      <c r="E2348" s="25">
        <v>0</v>
      </c>
      <c r="F2348" s="26">
        <v>0</v>
      </c>
      <c r="G2348" s="27">
        <f t="shared" ref="G2348" si="8008">-1/($E$8*$B2348)</f>
        <v>-6.442900439148203</v>
      </c>
      <c r="I2348" s="24">
        <v>1</v>
      </c>
      <c r="J2348" s="28">
        <v>0</v>
      </c>
      <c r="K2348" s="26">
        <v>0</v>
      </c>
      <c r="L2348" s="27">
        <v>0</v>
      </c>
      <c r="N2348" s="24">
        <f t="shared" ref="N2348" si="8009">D2348*I2348+F2348*I2351-E2348*J2348-G2348*J2351</f>
        <v>-4.6345309342005647E-2</v>
      </c>
      <c r="O2348" s="28">
        <f t="shared" ref="O2348" si="8010">(D2348*J2348+E2348*I2348+F2348*J2351+G2348*I2351)</f>
        <v>0</v>
      </c>
      <c r="P2348" s="26">
        <f t="shared" ref="P2348" si="8011">D2348*K2348+F2348*K2351-E2348*L2348-G2348*L2351</f>
        <v>0</v>
      </c>
      <c r="Q2348" s="27">
        <f t="shared" ref="Q2348" si="8012">(D2348*L2348+E2348*K2348+F2348*L2351+G2348*K2351)</f>
        <v>-6.442900439148203</v>
      </c>
      <c r="S2348" s="24">
        <v>1</v>
      </c>
      <c r="T2348" s="25">
        <v>0</v>
      </c>
      <c r="U2348" s="26">
        <v>0</v>
      </c>
      <c r="V2348" s="27">
        <f t="shared" ref="V2348" si="8013">-1/($T$8*$B2348)</f>
        <v>-6.442900439148203</v>
      </c>
      <c r="X2348" s="24">
        <f t="shared" ref="X2348" si="8014">N2348*S2348+P2348*S2351-O2348*T2348-Q2348*T2351</f>
        <v>-4.6345309342005647E-2</v>
      </c>
      <c r="Y2348" s="28">
        <f t="shared" ref="Y2348" si="8015">(N2348*T2348+O2348*S2348+P2348*T2351+Q2348*S2351)</f>
        <v>0</v>
      </c>
      <c r="Z2348" s="26">
        <f t="shared" ref="Z2348" si="8016">N2348*U2348+P2348*U2351-O2348*V2348-Q2348*V2351</f>
        <v>0</v>
      </c>
      <c r="AA2348" s="27">
        <f t="shared" ref="AA2348" si="8017">(N2348*V2348+O2348*U2348+P2348*V2351+Q2348*U2351)</f>
        <v>-6.1443022252361352</v>
      </c>
      <c r="AB2348" s="8"/>
      <c r="AC2348" s="214">
        <f t="shared" ref="AC2348" si="8018">20*LOG((2*$X$8)/(($X$8*X2348+Z2348+$Z$8*X2351+Z2351)^2+($X$8*Y2348+AA2348+$X$8*Y2351+AA2351)^2)^0.5)</f>
        <v>-9.9763885162336532</v>
      </c>
      <c r="AE2348" s="215">
        <f t="shared" ref="AE2348" si="8019">((X2348^2+Y2348^2)/(X2351^2+Y2351^2))^0.5</f>
        <v>0.28537253547764369</v>
      </c>
      <c r="AF2348" s="9"/>
      <c r="AG2348" s="29"/>
      <c r="AH2348" s="29"/>
      <c r="AI2348" s="29"/>
      <c r="AJ2348" s="29"/>
    </row>
    <row r="2349" spans="2:36" ht="18.649999999999999" customHeight="1" thickBot="1">
      <c r="D2349" s="30"/>
      <c r="G2349" s="31"/>
      <c r="I2349" s="30"/>
      <c r="K2349" s="239" t="s">
        <v>15</v>
      </c>
      <c r="L2349" s="240"/>
      <c r="N2349" s="30"/>
      <c r="P2349" s="239" t="s">
        <v>17</v>
      </c>
      <c r="Q2349" s="240"/>
      <c r="S2349" s="30"/>
      <c r="V2349" s="31"/>
      <c r="X2349" s="30"/>
      <c r="AA2349" s="31"/>
      <c r="AE2349" s="216"/>
      <c r="AF2349" s="9"/>
      <c r="AG2349" s="29"/>
      <c r="AH2349" s="29"/>
      <c r="AI2349" s="29"/>
      <c r="AJ2349" s="29"/>
    </row>
    <row r="2350" spans="2:36" ht="18.649999999999999" customHeight="1" thickBot="1">
      <c r="D2350" s="235" t="s">
        <v>12</v>
      </c>
      <c r="E2350" s="236"/>
      <c r="F2350" s="237" t="s">
        <v>13</v>
      </c>
      <c r="G2350" s="238"/>
      <c r="I2350" s="235" t="s">
        <v>14</v>
      </c>
      <c r="J2350" s="236"/>
      <c r="K2350" s="241"/>
      <c r="L2350" s="242"/>
      <c r="N2350" s="235" t="s">
        <v>16</v>
      </c>
      <c r="O2350" s="236"/>
      <c r="P2350" s="241"/>
      <c r="Q2350" s="242"/>
      <c r="S2350" s="235" t="s">
        <v>12</v>
      </c>
      <c r="T2350" s="236"/>
      <c r="U2350" s="237" t="s">
        <v>13</v>
      </c>
      <c r="V2350" s="238"/>
      <c r="X2350" s="235" t="s">
        <v>16</v>
      </c>
      <c r="Y2350" s="236"/>
      <c r="Z2350" s="237" t="s">
        <v>17</v>
      </c>
      <c r="AA2350" s="238"/>
      <c r="AB2350" s="4"/>
      <c r="AC2350" s="37" t="s">
        <v>71</v>
      </c>
      <c r="AE2350" s="217" t="s">
        <v>72</v>
      </c>
      <c r="AF2350" s="9"/>
      <c r="AG2350" s="29"/>
      <c r="AH2350" s="29"/>
      <c r="AI2350" s="29"/>
      <c r="AJ2350" s="29"/>
    </row>
    <row r="2351" spans="2:36" ht="18.649999999999999" customHeight="1" thickTop="1" thickBot="1">
      <c r="D2351" s="24">
        <v>0</v>
      </c>
      <c r="E2351" s="28">
        <v>0</v>
      </c>
      <c r="F2351" s="26">
        <v>1</v>
      </c>
      <c r="G2351" s="27">
        <v>0</v>
      </c>
      <c r="I2351" s="24">
        <v>0</v>
      </c>
      <c r="J2351" s="28">
        <f t="shared" ref="J2351" si="8020">IF(0=(1-$J$8*$K$8*$B2348^2),0,-1*(1-$J$8*$K$8*$B2348^2)/($B2348*$K$8))</f>
        <v>-0.16240283692484619</v>
      </c>
      <c r="K2351" s="26">
        <v>1</v>
      </c>
      <c r="L2351" s="27">
        <v>0</v>
      </c>
      <c r="N2351" s="24">
        <f t="shared" ref="N2351" si="8021">D2351*I2348+F2351*I2351-E2351*J2348-G2351*J2351</f>
        <v>0</v>
      </c>
      <c r="O2351" s="28">
        <f t="shared" ref="O2351" si="8022">(D2351*J2348+E2351*I2348+F2351*J2351+G2351*I2351)</f>
        <v>-0.16240283692484619</v>
      </c>
      <c r="P2351" s="26">
        <f t="shared" ref="P2351" si="8023">D2351*K2348+F2351*K2351-E2351*L2348-G2351*L2351</f>
        <v>1</v>
      </c>
      <c r="Q2351" s="27">
        <f t="shared" ref="Q2351" si="8024">(D2351*L2348+E2351*K2348+F2351*L2351+G2351*K2351)</f>
        <v>0</v>
      </c>
      <c r="S2351" s="24">
        <v>0</v>
      </c>
      <c r="T2351" s="28">
        <v>0</v>
      </c>
      <c r="U2351" s="26">
        <v>1</v>
      </c>
      <c r="V2351" s="27">
        <v>0</v>
      </c>
      <c r="X2351" s="24">
        <f t="shared" ref="X2351" si="8025">N2351*S2348+P2351*S2351-O2351*T2348-Q2351*T2351</f>
        <v>0</v>
      </c>
      <c r="Y2351" s="28">
        <f t="shared" ref="Y2351" si="8026">(N2351*T2348+O2351*S2348+P2351*T2351+Q2351*S2351)</f>
        <v>-0.16240283692484619</v>
      </c>
      <c r="Z2351" s="26">
        <f t="shared" ref="Z2351" si="8027">N2351*U2348+P2351*U2351-O2351*V2348-Q2351*V2351</f>
        <v>-4.6345309342005647E-2</v>
      </c>
      <c r="AA2351" s="27">
        <f t="shared" ref="AA2351" si="8028">(N2351*V2348+O2351*U2348+P2351*V2351+Q2351*U2351)</f>
        <v>0</v>
      </c>
      <c r="AB2351" s="8"/>
      <c r="AC2351" s="39">
        <f t="shared" ref="AC2351" si="8029">(180/PI())*ATAN(-1*(($X$8*Y2348+AA2348+$X$8*Y2351+AA2351)/($X$8*X2348+Z2348+$X$8*X2351+Z2351)))</f>
        <v>-89.157975700342959</v>
      </c>
      <c r="AE2351" s="218">
        <f t="shared" ref="AE2351" si="8030">20*LOG(((($X$8*X2348+Z2348-$X$8*Y2351-Z2351)^2+($X$8*Y2348+AA2348-$X$8*Y2351-AA2351)^2)/(($X$8*X2348+Z2348+$X$8*X2351+Z2351)^2+($X$8*Y2348+AA2348+$X$8*Y2351+AA2351)^2))^0.5)</f>
        <v>-0.45700646816466406</v>
      </c>
      <c r="AF2351" s="9"/>
      <c r="AG2351" s="29"/>
      <c r="AH2351" s="29"/>
      <c r="AI2351" s="29"/>
      <c r="AJ2351" s="29"/>
    </row>
    <row r="2352" spans="2:36" ht="18.649999999999999" customHeight="1">
      <c r="AE2352" s="33"/>
    </row>
    <row r="2353" spans="2:36" ht="18.649999999999999" customHeight="1" thickBot="1">
      <c r="E2353" s="21" t="s">
        <v>0</v>
      </c>
      <c r="J2353" s="21" t="s">
        <v>1</v>
      </c>
      <c r="O2353" s="21" t="s">
        <v>2</v>
      </c>
      <c r="T2353" s="21" t="s">
        <v>3</v>
      </c>
      <c r="Y2353" s="21" t="s">
        <v>4</v>
      </c>
    </row>
    <row r="2354" spans="2:36" ht="18.649999999999999" customHeight="1" thickBot="1">
      <c r="B2354" s="20"/>
      <c r="D2354" s="235" t="s">
        <v>6</v>
      </c>
      <c r="E2354" s="236"/>
      <c r="F2354" s="237" t="s">
        <v>7</v>
      </c>
      <c r="G2354" s="238"/>
      <c r="I2354" s="235" t="s">
        <v>8</v>
      </c>
      <c r="J2354" s="236"/>
      <c r="K2354" s="237" t="s">
        <v>9</v>
      </c>
      <c r="L2354" s="238"/>
      <c r="N2354" s="235" t="s">
        <v>10</v>
      </c>
      <c r="O2354" s="236"/>
      <c r="P2354" s="237" t="s">
        <v>11</v>
      </c>
      <c r="Q2354" s="238"/>
      <c r="S2354" s="235" t="s">
        <v>6</v>
      </c>
      <c r="T2354" s="236"/>
      <c r="U2354" s="237" t="s">
        <v>7</v>
      </c>
      <c r="V2354" s="238"/>
      <c r="X2354" s="235" t="s">
        <v>10</v>
      </c>
      <c r="Y2354" s="236"/>
      <c r="Z2354" s="237" t="s">
        <v>11</v>
      </c>
      <c r="AA2354" s="238"/>
      <c r="AB2354" s="4"/>
      <c r="AC2354" s="212" t="s">
        <v>70</v>
      </c>
      <c r="AE2354" s="213" t="s">
        <v>37</v>
      </c>
      <c r="AF2354" s="9"/>
      <c r="AG2354" s="29"/>
      <c r="AH2354" s="29"/>
      <c r="AI2354" s="29"/>
      <c r="AJ2354" s="29"/>
    </row>
    <row r="2355" spans="2:36" ht="18.649999999999999" customHeight="1" thickTop="1" thickBot="1">
      <c r="B2355" s="40">
        <f t="shared" ref="B2355" si="8031">B2348+$E$5</f>
        <v>1.0664999999999818</v>
      </c>
      <c r="D2355" s="24">
        <v>1</v>
      </c>
      <c r="E2355" s="25">
        <v>0</v>
      </c>
      <c r="F2355" s="26">
        <v>0</v>
      </c>
      <c r="G2355" s="27">
        <f t="shared" ref="G2355" si="8032">-1/($E$8*$B2355)</f>
        <v>-6.4398798576014862</v>
      </c>
      <c r="I2355" s="24">
        <v>1</v>
      </c>
      <c r="J2355" s="28">
        <v>0</v>
      </c>
      <c r="K2355" s="26">
        <v>0</v>
      </c>
      <c r="L2355" s="27">
        <v>0</v>
      </c>
      <c r="N2355" s="24">
        <f t="shared" ref="N2355" si="8033">D2355*I2355+F2355*I2358-E2355*J2355-G2355*J2358</f>
        <v>-3.9795247011251034E-2</v>
      </c>
      <c r="O2355" s="28">
        <f t="shared" ref="O2355" si="8034">(D2355*J2355+E2355*I2355+F2355*J2358+G2355*I2358)</f>
        <v>0</v>
      </c>
      <c r="P2355" s="26">
        <f t="shared" ref="P2355" si="8035">D2355*K2355+F2355*K2358-E2355*L2355-G2355*L2358</f>
        <v>0</v>
      </c>
      <c r="Q2355" s="27">
        <f t="shared" ref="Q2355" si="8036">(D2355*L2355+E2355*K2355+F2355*L2358+G2355*K2358)</f>
        <v>-6.4398798576014862</v>
      </c>
      <c r="S2355" s="24">
        <v>1</v>
      </c>
      <c r="T2355" s="25">
        <v>0</v>
      </c>
      <c r="U2355" s="26">
        <v>0</v>
      </c>
      <c r="V2355" s="27">
        <f t="shared" ref="V2355" si="8037">-1/($T$8*$B2355)</f>
        <v>-6.4398798576014862</v>
      </c>
      <c r="X2355" s="24">
        <f t="shared" ref="X2355" si="8038">N2355*S2355+P2355*S2358-O2355*T2355-Q2355*T2358</f>
        <v>-3.9795247011251034E-2</v>
      </c>
      <c r="Y2355" s="28">
        <f t="shared" ref="Y2355" si="8039">(N2355*T2355+O2355*S2355+P2355*T2358+Q2355*S2358)</f>
        <v>0</v>
      </c>
      <c r="Z2355" s="26">
        <f t="shared" ref="Z2355" si="8040">N2355*U2355+P2355*U2358-O2355*V2355-Q2355*V2358</f>
        <v>0</v>
      </c>
      <c r="AA2355" s="27">
        <f t="shared" ref="AA2355" si="8041">(N2355*V2355+O2355*U2355+P2355*V2358+Q2355*U2358)</f>
        <v>-6.183603247945455</v>
      </c>
      <c r="AB2355" s="8"/>
      <c r="AC2355" s="214">
        <f t="shared" ref="AC2355" si="8042">20*LOG((2*$X$8)/(($X$8*X2355+Z2355+$Z$8*X2358+Z2358)^2+($X$8*Y2355+AA2355+$X$8*Y2358+AA2358)^2)^0.5)</f>
        <v>-10.028805082777552</v>
      </c>
      <c r="AE2355" s="215">
        <f t="shared" ref="AE2355" si="8043">((X2355^2+Y2355^2)/(X2358^2+Y2358^2))^0.5</f>
        <v>0.24646834113991509</v>
      </c>
      <c r="AF2355" s="9"/>
      <c r="AG2355" s="29"/>
      <c r="AH2355" s="29"/>
      <c r="AI2355" s="29"/>
      <c r="AJ2355" s="29"/>
    </row>
    <row r="2356" spans="2:36" ht="18.649999999999999" customHeight="1" thickBot="1">
      <c r="D2356" s="30"/>
      <c r="G2356" s="31"/>
      <c r="I2356" s="30"/>
      <c r="K2356" s="239" t="s">
        <v>15</v>
      </c>
      <c r="L2356" s="240"/>
      <c r="N2356" s="30"/>
      <c r="P2356" s="239" t="s">
        <v>17</v>
      </c>
      <c r="Q2356" s="240"/>
      <c r="S2356" s="30"/>
      <c r="V2356" s="31"/>
      <c r="X2356" s="30"/>
      <c r="AA2356" s="31"/>
      <c r="AE2356" s="216"/>
      <c r="AF2356" s="9"/>
      <c r="AG2356" s="29"/>
      <c r="AH2356" s="29"/>
      <c r="AI2356" s="29"/>
      <c r="AJ2356" s="29"/>
    </row>
    <row r="2357" spans="2:36" ht="18.649999999999999" customHeight="1" thickBot="1">
      <c r="D2357" s="235" t="s">
        <v>12</v>
      </c>
      <c r="E2357" s="236"/>
      <c r="F2357" s="237" t="s">
        <v>13</v>
      </c>
      <c r="G2357" s="238"/>
      <c r="I2357" s="235" t="s">
        <v>14</v>
      </c>
      <c r="J2357" s="236"/>
      <c r="K2357" s="241"/>
      <c r="L2357" s="242"/>
      <c r="N2357" s="235" t="s">
        <v>16</v>
      </c>
      <c r="O2357" s="236"/>
      <c r="P2357" s="241"/>
      <c r="Q2357" s="242"/>
      <c r="S2357" s="235" t="s">
        <v>12</v>
      </c>
      <c r="T2357" s="236"/>
      <c r="U2357" s="237" t="s">
        <v>13</v>
      </c>
      <c r="V2357" s="238"/>
      <c r="X2357" s="235" t="s">
        <v>16</v>
      </c>
      <c r="Y2357" s="236"/>
      <c r="Z2357" s="237" t="s">
        <v>17</v>
      </c>
      <c r="AA2357" s="238"/>
      <c r="AB2357" s="4"/>
      <c r="AC2357" s="37" t="s">
        <v>71</v>
      </c>
      <c r="AE2357" s="217" t="s">
        <v>72</v>
      </c>
      <c r="AF2357" s="9"/>
      <c r="AG2357" s="29"/>
      <c r="AH2357" s="29"/>
      <c r="AI2357" s="29"/>
      <c r="AJ2357" s="29"/>
    </row>
    <row r="2358" spans="2:36" ht="18.649999999999999" customHeight="1" thickTop="1" thickBot="1">
      <c r="D2358" s="24">
        <v>0</v>
      </c>
      <c r="E2358" s="28">
        <v>0</v>
      </c>
      <c r="F2358" s="26">
        <v>1</v>
      </c>
      <c r="G2358" s="27">
        <v>0</v>
      </c>
      <c r="I2358" s="24">
        <v>0</v>
      </c>
      <c r="J2358" s="28">
        <f t="shared" ref="J2358" si="8044">IF(0=(1-$J$8*$K$8*$B2355^2),0,-1*(1-$J$8*$K$8*$B2355^2)/($B2355*$K$8))</f>
        <v>-0.16146190146449713</v>
      </c>
      <c r="K2358" s="26">
        <v>1</v>
      </c>
      <c r="L2358" s="27">
        <v>0</v>
      </c>
      <c r="N2358" s="24">
        <f t="shared" ref="N2358" si="8045">D2358*I2355+F2358*I2358-E2358*J2355-G2358*J2358</f>
        <v>0</v>
      </c>
      <c r="O2358" s="28">
        <f t="shared" ref="O2358" si="8046">(D2358*J2355+E2358*I2355+F2358*J2358+G2358*I2358)</f>
        <v>-0.16146190146449713</v>
      </c>
      <c r="P2358" s="26">
        <f t="shared" ref="P2358" si="8047">D2358*K2355+F2358*K2358-E2358*L2355-G2358*L2358</f>
        <v>1</v>
      </c>
      <c r="Q2358" s="27">
        <f t="shared" ref="Q2358" si="8048">(D2358*L2355+E2358*K2355+F2358*L2358+G2358*K2358)</f>
        <v>0</v>
      </c>
      <c r="S2358" s="24">
        <v>0</v>
      </c>
      <c r="T2358" s="28">
        <v>0</v>
      </c>
      <c r="U2358" s="26">
        <v>1</v>
      </c>
      <c r="V2358" s="27">
        <v>0</v>
      </c>
      <c r="X2358" s="24">
        <f t="shared" ref="X2358" si="8049">N2358*S2355+P2358*S2358-O2358*T2355-Q2358*T2358</f>
        <v>0</v>
      </c>
      <c r="Y2358" s="28">
        <f t="shared" ref="Y2358" si="8050">(N2358*T2355+O2358*S2355+P2358*T2358+Q2358*S2358)</f>
        <v>-0.16146190146449713</v>
      </c>
      <c r="Z2358" s="26">
        <f t="shared" ref="Z2358" si="8051">N2358*U2355+P2358*U2358-O2358*V2355-Q2358*V2358</f>
        <v>-3.9795247011251034E-2</v>
      </c>
      <c r="AA2358" s="27">
        <f t="shared" ref="AA2358" si="8052">(N2358*V2355+O2358*U2355+P2358*V2358+Q2358*U2358)</f>
        <v>0</v>
      </c>
      <c r="AB2358" s="8"/>
      <c r="AC2358" s="39">
        <f t="shared" ref="AC2358" si="8053">(180/PI())*ATAN(-1*(($X$8*Y2355+AA2355+$X$8*Y2358+AA2358)/($X$8*X2355+Z2355+$X$8*X2358+Z2358)))</f>
        <v>-89.281337521571388</v>
      </c>
      <c r="AE2358" s="218">
        <f t="shared" ref="AE2358" si="8054">20*LOG(((($X$8*X2355+Z2355-$X$8*Y2358-Z2358)^2+($X$8*Y2355+AA2355-$X$8*Y2358-AA2358)^2)/(($X$8*X2355+Z2355+$X$8*X2358+Z2358)^2+($X$8*Y2355+AA2355+$X$8*Y2358+AA2358)^2))^0.5)</f>
        <v>-0.45126529843103136</v>
      </c>
      <c r="AF2358" s="9"/>
      <c r="AG2358" s="29"/>
      <c r="AH2358" s="29"/>
      <c r="AI2358" s="29"/>
      <c r="AJ2358" s="29"/>
    </row>
    <row r="2359" spans="2:36" ht="18.649999999999999" customHeight="1">
      <c r="AE2359" s="33"/>
    </row>
    <row r="2360" spans="2:36" ht="18.649999999999999" customHeight="1" thickBot="1">
      <c r="E2360" s="21" t="s">
        <v>0</v>
      </c>
      <c r="J2360" s="21" t="s">
        <v>1</v>
      </c>
      <c r="O2360" s="21" t="s">
        <v>2</v>
      </c>
      <c r="T2360" s="21" t="s">
        <v>3</v>
      </c>
      <c r="Y2360" s="21" t="s">
        <v>4</v>
      </c>
    </row>
    <row r="2361" spans="2:36" ht="18.649999999999999" customHeight="1" thickBot="1">
      <c r="B2361" s="20"/>
      <c r="D2361" s="235" t="s">
        <v>6</v>
      </c>
      <c r="E2361" s="236"/>
      <c r="F2361" s="237" t="s">
        <v>7</v>
      </c>
      <c r="G2361" s="238"/>
      <c r="I2361" s="235" t="s">
        <v>8</v>
      </c>
      <c r="J2361" s="236"/>
      <c r="K2361" s="237" t="s">
        <v>9</v>
      </c>
      <c r="L2361" s="238"/>
      <c r="N2361" s="235" t="s">
        <v>10</v>
      </c>
      <c r="O2361" s="236"/>
      <c r="P2361" s="237" t="s">
        <v>11</v>
      </c>
      <c r="Q2361" s="238"/>
      <c r="S2361" s="235" t="s">
        <v>6</v>
      </c>
      <c r="T2361" s="236"/>
      <c r="U2361" s="237" t="s">
        <v>7</v>
      </c>
      <c r="V2361" s="238"/>
      <c r="X2361" s="235" t="s">
        <v>10</v>
      </c>
      <c r="Y2361" s="236"/>
      <c r="Z2361" s="237" t="s">
        <v>11</v>
      </c>
      <c r="AA2361" s="238"/>
      <c r="AB2361" s="4"/>
      <c r="AC2361" s="212" t="s">
        <v>70</v>
      </c>
      <c r="AE2361" s="213" t="s">
        <v>37</v>
      </c>
      <c r="AF2361" s="9"/>
      <c r="AG2361" s="29"/>
      <c r="AH2361" s="29"/>
      <c r="AI2361" s="29"/>
      <c r="AJ2361" s="29"/>
    </row>
    <row r="2362" spans="2:36" ht="18.649999999999999" customHeight="1" thickTop="1" thickBot="1">
      <c r="B2362" s="40">
        <f t="shared" ref="B2362" si="8055">B2355+$E$5</f>
        <v>1.0669999999999817</v>
      </c>
      <c r="D2362" s="24">
        <v>1</v>
      </c>
      <c r="E2362" s="25">
        <v>0</v>
      </c>
      <c r="F2362" s="26">
        <v>0</v>
      </c>
      <c r="G2362" s="27">
        <f t="shared" ref="G2362" si="8056">-1/($E$8*$B2362)</f>
        <v>-6.4368621069653091</v>
      </c>
      <c r="I2362" s="24">
        <v>1</v>
      </c>
      <c r="J2362" s="28">
        <v>0</v>
      </c>
      <c r="K2362" s="26">
        <v>0</v>
      </c>
      <c r="L2362" s="27">
        <v>0</v>
      </c>
      <c r="N2362" s="24">
        <f t="shared" ref="N2362" si="8057">D2362*I2362+F2362*I2365-E2362*J2362-G2362*J2365</f>
        <v>-3.3254390670448775E-2</v>
      </c>
      <c r="O2362" s="28">
        <f t="shared" ref="O2362" si="8058">(D2362*J2362+E2362*I2362+F2362*J2365+G2362*I2365)</f>
        <v>0</v>
      </c>
      <c r="P2362" s="26">
        <f t="shared" ref="P2362" si="8059">D2362*K2362+F2362*K2365-E2362*L2362-G2362*L2365</f>
        <v>0</v>
      </c>
      <c r="Q2362" s="27">
        <f t="shared" ref="Q2362" si="8060">(D2362*L2362+E2362*K2362+F2362*L2365+G2362*K2365)</f>
        <v>-6.4368621069653091</v>
      </c>
      <c r="S2362" s="24">
        <v>1</v>
      </c>
      <c r="T2362" s="25">
        <v>0</v>
      </c>
      <c r="U2362" s="26">
        <v>0</v>
      </c>
      <c r="V2362" s="27">
        <f t="shared" ref="V2362" si="8061">-1/($T$8*$B2362)</f>
        <v>-6.4368621069653091</v>
      </c>
      <c r="X2362" s="24">
        <f t="shared" ref="X2362" si="8062">N2362*S2362+P2362*S2365-O2362*T2362-Q2362*T2365</f>
        <v>-3.3254390670448775E-2</v>
      </c>
      <c r="Y2362" s="28">
        <f t="shared" ref="Y2362" si="8063">(N2362*T2362+O2362*S2362+P2362*T2365+Q2362*S2365)</f>
        <v>0</v>
      </c>
      <c r="Z2362" s="26">
        <f t="shared" ref="Z2362" si="8064">N2362*U2362+P2362*U2365-O2362*V2362-Q2362*V2365</f>
        <v>0</v>
      </c>
      <c r="AA2362" s="27">
        <f t="shared" ref="AA2362" si="8065">(N2362*V2362+O2362*U2362+P2362*V2365+Q2362*U2365)</f>
        <v>-6.2228081797684771</v>
      </c>
      <c r="AB2362" s="8"/>
      <c r="AC2362" s="214">
        <f t="shared" ref="AC2362" si="8066">20*LOG((2*$X$8)/(($X$8*X2362+Z2362+$Z$8*X2365+Z2365)^2+($X$8*Y2362+AA2362+$X$8*Y2365+AA2365)^2)^0.5)</f>
        <v>-10.080816946296585</v>
      </c>
      <c r="AE2362" s="215">
        <f t="shared" ref="AE2362" si="8067">((X2362^2+Y2362^2)/(X2365^2+Y2365^2))^0.5</f>
        <v>0.20716478839053276</v>
      </c>
      <c r="AF2362" s="9"/>
      <c r="AG2362" s="29"/>
      <c r="AH2362" s="29"/>
      <c r="AI2362" s="29"/>
      <c r="AJ2362" s="29"/>
    </row>
    <row r="2363" spans="2:36" ht="18.649999999999999" customHeight="1" thickBot="1">
      <c r="D2363" s="30"/>
      <c r="G2363" s="31"/>
      <c r="I2363" s="30"/>
      <c r="K2363" s="239" t="s">
        <v>15</v>
      </c>
      <c r="L2363" s="240"/>
      <c r="N2363" s="30"/>
      <c r="P2363" s="239" t="s">
        <v>17</v>
      </c>
      <c r="Q2363" s="240"/>
      <c r="S2363" s="30"/>
      <c r="V2363" s="31"/>
      <c r="X2363" s="30"/>
      <c r="AA2363" s="31"/>
      <c r="AE2363" s="216"/>
      <c r="AF2363" s="9"/>
      <c r="AG2363" s="29"/>
      <c r="AH2363" s="29"/>
      <c r="AI2363" s="29"/>
      <c r="AJ2363" s="29"/>
    </row>
    <row r="2364" spans="2:36" ht="18.649999999999999" customHeight="1" thickBot="1">
      <c r="D2364" s="235" t="s">
        <v>12</v>
      </c>
      <c r="E2364" s="236"/>
      <c r="F2364" s="237" t="s">
        <v>13</v>
      </c>
      <c r="G2364" s="238"/>
      <c r="I2364" s="235" t="s">
        <v>14</v>
      </c>
      <c r="J2364" s="236"/>
      <c r="K2364" s="241"/>
      <c r="L2364" s="242"/>
      <c r="N2364" s="235" t="s">
        <v>16</v>
      </c>
      <c r="O2364" s="236"/>
      <c r="P2364" s="241"/>
      <c r="Q2364" s="242"/>
      <c r="S2364" s="235" t="s">
        <v>12</v>
      </c>
      <c r="T2364" s="236"/>
      <c r="U2364" s="237" t="s">
        <v>13</v>
      </c>
      <c r="V2364" s="238"/>
      <c r="X2364" s="235" t="s">
        <v>16</v>
      </c>
      <c r="Y2364" s="236"/>
      <c r="Z2364" s="237" t="s">
        <v>17</v>
      </c>
      <c r="AA2364" s="238"/>
      <c r="AB2364" s="4"/>
      <c r="AC2364" s="37" t="s">
        <v>71</v>
      </c>
      <c r="AE2364" s="217" t="s">
        <v>72</v>
      </c>
      <c r="AF2364" s="9"/>
      <c r="AG2364" s="29"/>
      <c r="AH2364" s="29"/>
      <c r="AI2364" s="29"/>
      <c r="AJ2364" s="29"/>
    </row>
    <row r="2365" spans="2:36" ht="18.649999999999999" customHeight="1" thickTop="1" thickBot="1">
      <c r="D2365" s="24">
        <v>0</v>
      </c>
      <c r="E2365" s="28">
        <v>0</v>
      </c>
      <c r="F2365" s="26">
        <v>1</v>
      </c>
      <c r="G2365" s="27">
        <v>0</v>
      </c>
      <c r="I2365" s="24">
        <v>0</v>
      </c>
      <c r="J2365" s="28">
        <f t="shared" ref="J2365" si="8068">IF(0=(1-$J$8*$K$8*$B2362^2),0,-1*(1-$J$8*$K$8*$B2362^2)/($B2362*$K$8))</f>
        <v>-0.16052144251348299</v>
      </c>
      <c r="K2365" s="26">
        <v>1</v>
      </c>
      <c r="L2365" s="27">
        <v>0</v>
      </c>
      <c r="N2365" s="24">
        <f t="shared" ref="N2365" si="8069">D2365*I2362+F2365*I2365-E2365*J2362-G2365*J2365</f>
        <v>0</v>
      </c>
      <c r="O2365" s="28">
        <f t="shared" ref="O2365" si="8070">(D2365*J2362+E2365*I2362+F2365*J2365+G2365*I2365)</f>
        <v>-0.16052144251348299</v>
      </c>
      <c r="P2365" s="26">
        <f t="shared" ref="P2365" si="8071">D2365*K2362+F2365*K2365-E2365*L2362-G2365*L2365</f>
        <v>1</v>
      </c>
      <c r="Q2365" s="27">
        <f t="shared" ref="Q2365" si="8072">(D2365*L2362+E2365*K2362+F2365*L2365+G2365*K2365)</f>
        <v>0</v>
      </c>
      <c r="S2365" s="24">
        <v>0</v>
      </c>
      <c r="T2365" s="28">
        <v>0</v>
      </c>
      <c r="U2365" s="26">
        <v>1</v>
      </c>
      <c r="V2365" s="27">
        <v>0</v>
      </c>
      <c r="X2365" s="24">
        <f t="shared" ref="X2365" si="8073">N2365*S2362+P2365*S2365-O2365*T2362-Q2365*T2365</f>
        <v>0</v>
      </c>
      <c r="Y2365" s="28">
        <f t="shared" ref="Y2365" si="8074">(N2365*T2362+O2365*S2362+P2365*T2365+Q2365*S2365)</f>
        <v>-0.16052144251348299</v>
      </c>
      <c r="Z2365" s="26">
        <f t="shared" ref="Z2365" si="8075">N2365*U2362+P2365*U2365-O2365*V2362-Q2365*V2365</f>
        <v>-3.3254390670448775E-2</v>
      </c>
      <c r="AA2365" s="27">
        <f t="shared" ref="AA2365" si="8076">(N2365*V2362+O2365*U2362+P2365*V2365+Q2365*U2365)</f>
        <v>0</v>
      </c>
      <c r="AB2365" s="8"/>
      <c r="AC2365" s="39">
        <f t="shared" ref="AC2365" si="8077">(180/PI())*ATAN(-1*(($X$8*Y2362+AA2362+$X$8*Y2365+AA2365)/($X$8*X2362+Z2362+$X$8*X2365+Z2365)))</f>
        <v>-89.403049064931864</v>
      </c>
      <c r="AE2365" s="218">
        <f t="shared" ref="AE2365" si="8078">20*LOG(((($X$8*X2362+Z2362-$X$8*Y2365-Z2365)^2+($X$8*Y2362+AA2362-$X$8*Y2365-AA2365)^2)/(($X$8*X2362+Z2362+$X$8*X2365+Z2365)^2+($X$8*Y2362+AA2362+$X$8*Y2365+AA2365)^2))^0.5)</f>
        <v>-0.44564351523826573</v>
      </c>
      <c r="AF2365" s="9"/>
      <c r="AG2365" s="29"/>
      <c r="AH2365" s="29"/>
      <c r="AI2365" s="29"/>
      <c r="AJ2365" s="29"/>
    </row>
    <row r="2366" spans="2:36" ht="18.649999999999999" customHeight="1">
      <c r="AE2366" s="33"/>
    </row>
    <row r="2367" spans="2:36" ht="18.649999999999999" customHeight="1" thickBot="1">
      <c r="E2367" s="21" t="s">
        <v>0</v>
      </c>
      <c r="J2367" s="21" t="s">
        <v>1</v>
      </c>
      <c r="O2367" s="21" t="s">
        <v>2</v>
      </c>
      <c r="T2367" s="21" t="s">
        <v>3</v>
      </c>
      <c r="Y2367" s="21" t="s">
        <v>4</v>
      </c>
    </row>
    <row r="2368" spans="2:36" ht="18.649999999999999" customHeight="1" thickBot="1">
      <c r="B2368" s="20"/>
      <c r="D2368" s="235" t="s">
        <v>6</v>
      </c>
      <c r="E2368" s="236"/>
      <c r="F2368" s="237" t="s">
        <v>7</v>
      </c>
      <c r="G2368" s="238"/>
      <c r="I2368" s="235" t="s">
        <v>8</v>
      </c>
      <c r="J2368" s="236"/>
      <c r="K2368" s="237" t="s">
        <v>9</v>
      </c>
      <c r="L2368" s="238"/>
      <c r="N2368" s="235" t="s">
        <v>10</v>
      </c>
      <c r="O2368" s="236"/>
      <c r="P2368" s="237" t="s">
        <v>11</v>
      </c>
      <c r="Q2368" s="238"/>
      <c r="S2368" s="235" t="s">
        <v>6</v>
      </c>
      <c r="T2368" s="236"/>
      <c r="U2368" s="237" t="s">
        <v>7</v>
      </c>
      <c r="V2368" s="238"/>
      <c r="X2368" s="235" t="s">
        <v>10</v>
      </c>
      <c r="Y2368" s="236"/>
      <c r="Z2368" s="237" t="s">
        <v>11</v>
      </c>
      <c r="AA2368" s="238"/>
      <c r="AB2368" s="4"/>
      <c r="AC2368" s="212" t="s">
        <v>70</v>
      </c>
      <c r="AE2368" s="213" t="s">
        <v>37</v>
      </c>
      <c r="AF2368" s="9"/>
      <c r="AG2368" s="29"/>
      <c r="AH2368" s="29"/>
      <c r="AI2368" s="29"/>
      <c r="AJ2368" s="29"/>
    </row>
    <row r="2369" spans="2:36" ht="18.649999999999999" customHeight="1" thickTop="1" thickBot="1">
      <c r="B2369" s="40">
        <f t="shared" ref="B2369" si="8079">B2362+$E$5</f>
        <v>1.0674999999999817</v>
      </c>
      <c r="D2369" s="24">
        <v>1</v>
      </c>
      <c r="E2369" s="25">
        <v>0</v>
      </c>
      <c r="F2369" s="26">
        <v>0</v>
      </c>
      <c r="G2369" s="27">
        <f t="shared" ref="G2369" si="8080">-1/($E$8*$B2369)</f>
        <v>-6.4338471832618129</v>
      </c>
      <c r="I2369" s="24">
        <v>1</v>
      </c>
      <c r="J2369" s="28">
        <v>0</v>
      </c>
      <c r="K2369" s="26">
        <v>0</v>
      </c>
      <c r="L2369" s="27">
        <v>0</v>
      </c>
      <c r="N2369" s="24">
        <f t="shared" ref="N2369" si="8081">D2369*I2369+F2369*I2372-E2369*J2369-G2369*J2372</f>
        <v>-2.6722723075881749E-2</v>
      </c>
      <c r="O2369" s="28">
        <f t="shared" ref="O2369" si="8082">(D2369*J2369+E2369*I2369+F2369*J2372+G2369*I2372)</f>
        <v>0</v>
      </c>
      <c r="P2369" s="26">
        <f t="shared" ref="P2369" si="8083">D2369*K2369+F2369*K2372-E2369*L2369-G2369*L2372</f>
        <v>0</v>
      </c>
      <c r="Q2369" s="27">
        <f t="shared" ref="Q2369" si="8084">(D2369*L2369+E2369*K2369+F2369*L2372+G2369*K2372)</f>
        <v>-6.4338471832618129</v>
      </c>
      <c r="S2369" s="24">
        <v>1</v>
      </c>
      <c r="T2369" s="25">
        <v>0</v>
      </c>
      <c r="U2369" s="26">
        <v>0</v>
      </c>
      <c r="V2369" s="27">
        <f t="shared" ref="V2369" si="8085">-1/($T$8*$B2369)</f>
        <v>-6.4338471832618129</v>
      </c>
      <c r="X2369" s="24">
        <f t="shared" ref="X2369" si="8086">N2369*S2369+P2369*S2372-O2369*T2369-Q2369*T2372</f>
        <v>-2.6722723075881749E-2</v>
      </c>
      <c r="Y2369" s="28">
        <f t="shared" ref="Y2369" si="8087">(N2369*T2369+O2369*S2369+P2369*T2372+Q2369*S2372)</f>
        <v>0</v>
      </c>
      <c r="Z2369" s="26">
        <f t="shared" ref="Z2369" si="8088">N2369*U2369+P2369*U2372-O2369*V2369-Q2369*V2372</f>
        <v>0</v>
      </c>
      <c r="AA2369" s="27">
        <f t="shared" ref="AA2369" si="8089">(N2369*V2369+O2369*U2369+P2369*V2372+Q2369*U2372)</f>
        <v>-6.2619172666709657</v>
      </c>
      <c r="AB2369" s="8"/>
      <c r="AC2369" s="214">
        <f t="shared" ref="AC2369" si="8090">20*LOG((2*$X$8)/(($X$8*X2369+Z2369+$Z$8*X2372+Z2372)^2+($X$8*Y2369+AA2369+$X$8*Y2372+AA2372)^2)^0.5)</f>
        <v>-10.13242892911383</v>
      </c>
      <c r="AE2369" s="215">
        <f t="shared" ref="AE2369" si="8091">((X2369^2+Y2369^2)/(X2372^2+Y2372^2))^0.5</f>
        <v>0.16745506135850904</v>
      </c>
      <c r="AF2369" s="9"/>
      <c r="AG2369" s="29"/>
      <c r="AH2369" s="29"/>
      <c r="AI2369" s="29"/>
      <c r="AJ2369" s="29"/>
    </row>
    <row r="2370" spans="2:36" ht="18.649999999999999" customHeight="1" thickBot="1">
      <c r="D2370" s="30"/>
      <c r="G2370" s="31"/>
      <c r="I2370" s="30"/>
      <c r="K2370" s="239" t="s">
        <v>15</v>
      </c>
      <c r="L2370" s="240"/>
      <c r="N2370" s="30"/>
      <c r="P2370" s="239" t="s">
        <v>17</v>
      </c>
      <c r="Q2370" s="240"/>
      <c r="S2370" s="30"/>
      <c r="V2370" s="31"/>
      <c r="X2370" s="30"/>
      <c r="AA2370" s="31"/>
      <c r="AE2370" s="216"/>
      <c r="AF2370" s="9"/>
      <c r="AG2370" s="29"/>
      <c r="AH2370" s="29"/>
      <c r="AI2370" s="29"/>
      <c r="AJ2370" s="29"/>
    </row>
    <row r="2371" spans="2:36" ht="18.649999999999999" customHeight="1" thickBot="1">
      <c r="D2371" s="235" t="s">
        <v>12</v>
      </c>
      <c r="E2371" s="236"/>
      <c r="F2371" s="237" t="s">
        <v>13</v>
      </c>
      <c r="G2371" s="238"/>
      <c r="I2371" s="235" t="s">
        <v>14</v>
      </c>
      <c r="J2371" s="236"/>
      <c r="K2371" s="241"/>
      <c r="L2371" s="242"/>
      <c r="N2371" s="235" t="s">
        <v>16</v>
      </c>
      <c r="O2371" s="236"/>
      <c r="P2371" s="241"/>
      <c r="Q2371" s="242"/>
      <c r="S2371" s="235" t="s">
        <v>12</v>
      </c>
      <c r="T2371" s="236"/>
      <c r="U2371" s="237" t="s">
        <v>13</v>
      </c>
      <c r="V2371" s="238"/>
      <c r="X2371" s="235" t="s">
        <v>16</v>
      </c>
      <c r="Y2371" s="236"/>
      <c r="Z2371" s="237" t="s">
        <v>17</v>
      </c>
      <c r="AA2371" s="238"/>
      <c r="AB2371" s="4"/>
      <c r="AC2371" s="37" t="s">
        <v>71</v>
      </c>
      <c r="AE2371" s="217" t="s">
        <v>72</v>
      </c>
      <c r="AF2371" s="9"/>
      <c r="AG2371" s="29"/>
      <c r="AH2371" s="29"/>
      <c r="AI2371" s="29"/>
      <c r="AJ2371" s="29"/>
    </row>
    <row r="2372" spans="2:36" ht="18.649999999999999" customHeight="1" thickTop="1" thickBot="1">
      <c r="D2372" s="24">
        <v>0</v>
      </c>
      <c r="E2372" s="28">
        <v>0</v>
      </c>
      <c r="F2372" s="26">
        <v>1</v>
      </c>
      <c r="G2372" s="27">
        <v>0</v>
      </c>
      <c r="I2372" s="24">
        <v>0</v>
      </c>
      <c r="J2372" s="28">
        <f t="shared" ref="J2372" si="8092">IF(0=(1-$J$8*$K$8*$B2369^2),0,-1*(1-$J$8*$K$8*$B2369^2)/($B2369*$K$8))</f>
        <v>-0.15958145940223542</v>
      </c>
      <c r="K2372" s="26">
        <v>1</v>
      </c>
      <c r="L2372" s="27">
        <v>0</v>
      </c>
      <c r="N2372" s="24">
        <f t="shared" ref="N2372" si="8093">D2372*I2369+F2372*I2372-E2372*J2369-G2372*J2372</f>
        <v>0</v>
      </c>
      <c r="O2372" s="28">
        <f t="shared" ref="O2372" si="8094">(D2372*J2369+E2372*I2369+F2372*J2372+G2372*I2372)</f>
        <v>-0.15958145940223542</v>
      </c>
      <c r="P2372" s="26">
        <f t="shared" ref="P2372" si="8095">D2372*K2369+F2372*K2372-E2372*L2369-G2372*L2372</f>
        <v>1</v>
      </c>
      <c r="Q2372" s="27">
        <f t="shared" ref="Q2372" si="8096">(D2372*L2369+E2372*K2369+F2372*L2372+G2372*K2372)</f>
        <v>0</v>
      </c>
      <c r="S2372" s="24">
        <v>0</v>
      </c>
      <c r="T2372" s="28">
        <v>0</v>
      </c>
      <c r="U2372" s="26">
        <v>1</v>
      </c>
      <c r="V2372" s="27">
        <v>0</v>
      </c>
      <c r="X2372" s="24">
        <f t="shared" ref="X2372" si="8097">N2372*S2369+P2372*S2372-O2372*T2369-Q2372*T2372</f>
        <v>0</v>
      </c>
      <c r="Y2372" s="28">
        <f t="shared" ref="Y2372" si="8098">(N2372*T2369+O2372*S2369+P2372*T2372+Q2372*S2372)</f>
        <v>-0.15958145940223542</v>
      </c>
      <c r="Z2372" s="26">
        <f t="shared" ref="Z2372" si="8099">N2372*U2369+P2372*U2372-O2372*V2369-Q2372*V2372</f>
        <v>-2.6722723075881749E-2</v>
      </c>
      <c r="AA2372" s="27">
        <f t="shared" ref="AA2372" si="8100">(N2372*V2369+O2372*U2369+P2372*V2372+Q2372*U2372)</f>
        <v>0</v>
      </c>
      <c r="AB2372" s="8"/>
      <c r="AC2372" s="39">
        <f t="shared" ref="AC2372" si="8101">(180/PI())*ATAN(-1*(($X$8*Y2369+AA2369+$X$8*Y2372+AA2372)/($X$8*X2369+Z2369+$X$8*X2372+Z2372)))</f>
        <v>-89.523144373995706</v>
      </c>
      <c r="AE2372" s="218">
        <f t="shared" ref="AE2372" si="8102">20*LOG(((($X$8*X2369+Z2369-$X$8*Y2372-Z2372)^2+($X$8*Y2369+AA2369-$X$8*Y2372-AA2372)^2)/(($X$8*X2369+Z2369+$X$8*X2372+Z2372)^2+($X$8*Y2369+AA2369+$X$8*Y2372+AA2372)^2))^0.5)</f>
        <v>-0.440137796205336</v>
      </c>
      <c r="AF2372" s="9"/>
      <c r="AG2372" s="29"/>
      <c r="AH2372" s="29"/>
      <c r="AI2372" s="29"/>
      <c r="AJ2372" s="29"/>
    </row>
    <row r="2373" spans="2:36" ht="18.649999999999999" customHeight="1">
      <c r="AE2373" s="33"/>
    </row>
    <row r="2374" spans="2:36" ht="18.649999999999999" customHeight="1" thickBot="1">
      <c r="E2374" s="21" t="s">
        <v>0</v>
      </c>
      <c r="J2374" s="21" t="s">
        <v>1</v>
      </c>
      <c r="O2374" s="21" t="s">
        <v>2</v>
      </c>
      <c r="T2374" s="21" t="s">
        <v>3</v>
      </c>
      <c r="Y2374" s="21" t="s">
        <v>4</v>
      </c>
    </row>
    <row r="2375" spans="2:36" ht="18.649999999999999" customHeight="1" thickBot="1">
      <c r="B2375" s="20"/>
      <c r="D2375" s="235" t="s">
        <v>6</v>
      </c>
      <c r="E2375" s="236"/>
      <c r="F2375" s="237" t="s">
        <v>7</v>
      </c>
      <c r="G2375" s="238"/>
      <c r="I2375" s="235" t="s">
        <v>8</v>
      </c>
      <c r="J2375" s="236"/>
      <c r="K2375" s="237" t="s">
        <v>9</v>
      </c>
      <c r="L2375" s="238"/>
      <c r="N2375" s="235" t="s">
        <v>10</v>
      </c>
      <c r="O2375" s="236"/>
      <c r="P2375" s="237" t="s">
        <v>11</v>
      </c>
      <c r="Q2375" s="238"/>
      <c r="S2375" s="235" t="s">
        <v>6</v>
      </c>
      <c r="T2375" s="236"/>
      <c r="U2375" s="237" t="s">
        <v>7</v>
      </c>
      <c r="V2375" s="238"/>
      <c r="X2375" s="235" t="s">
        <v>10</v>
      </c>
      <c r="Y2375" s="236"/>
      <c r="Z2375" s="237" t="s">
        <v>11</v>
      </c>
      <c r="AA2375" s="238"/>
      <c r="AB2375" s="4"/>
      <c r="AC2375" s="212" t="s">
        <v>70</v>
      </c>
      <c r="AE2375" s="213" t="s">
        <v>37</v>
      </c>
      <c r="AF2375" s="9"/>
      <c r="AG2375" s="29"/>
      <c r="AH2375" s="29"/>
      <c r="AI2375" s="29"/>
      <c r="AJ2375" s="29"/>
    </row>
    <row r="2376" spans="2:36" ht="18.649999999999999" customHeight="1" thickTop="1" thickBot="1">
      <c r="B2376" s="40">
        <f t="shared" ref="B2376" si="8103">B2369+$E$5</f>
        <v>1.0679999999999816</v>
      </c>
      <c r="D2376" s="24">
        <v>1</v>
      </c>
      <c r="E2376" s="25">
        <v>0</v>
      </c>
      <c r="F2376" s="26">
        <v>0</v>
      </c>
      <c r="G2376" s="27">
        <f t="shared" ref="G2376" si="8104">-1/($E$8*$B2376)</f>
        <v>-6.430835082520586</v>
      </c>
      <c r="I2376" s="24">
        <v>1</v>
      </c>
      <c r="J2376" s="28">
        <v>0</v>
      </c>
      <c r="K2376" s="26">
        <v>0</v>
      </c>
      <c r="L2376" s="27">
        <v>0</v>
      </c>
      <c r="N2376" s="24">
        <f t="shared" ref="N2376" si="8105">D2376*I2376+F2376*I2379-E2376*J2376-G2376*J2379</f>
        <v>-2.0200227024190776E-2</v>
      </c>
      <c r="O2376" s="28">
        <f t="shared" ref="O2376" si="8106">(D2376*J2376+E2376*I2376+F2376*J2379+G2376*I2379)</f>
        <v>0</v>
      </c>
      <c r="P2376" s="26">
        <f t="shared" ref="P2376" si="8107">D2376*K2376+F2376*K2379-E2376*L2376-G2376*L2379</f>
        <v>0</v>
      </c>
      <c r="Q2376" s="27">
        <f t="shared" ref="Q2376" si="8108">(D2376*L2376+E2376*K2376+F2376*L2379+G2376*K2379)</f>
        <v>-6.430835082520586</v>
      </c>
      <c r="S2376" s="24">
        <v>1</v>
      </c>
      <c r="T2376" s="25">
        <v>0</v>
      </c>
      <c r="U2376" s="26">
        <v>0</v>
      </c>
      <c r="V2376" s="27">
        <f t="shared" ref="V2376" si="8109">-1/($T$8*$B2376)</f>
        <v>-6.430835082520586</v>
      </c>
      <c r="X2376" s="24">
        <f t="shared" ref="X2376" si="8110">N2376*S2376+P2376*S2379-O2376*T2376-Q2376*T2379</f>
        <v>-2.0200227024190776E-2</v>
      </c>
      <c r="Y2376" s="28">
        <f t="shared" ref="Y2376" si="8111">(N2376*T2376+O2376*S2376+P2376*T2379+Q2376*S2379)</f>
        <v>0</v>
      </c>
      <c r="Z2376" s="26">
        <f t="shared" ref="Z2376" si="8112">N2376*U2376+P2376*U2379-O2376*V2376-Q2376*V2379</f>
        <v>0</v>
      </c>
      <c r="AA2376" s="27">
        <f t="shared" ref="AA2376" si="8113">(N2376*V2376+O2376*U2376+P2376*V2379+Q2376*U2379)</f>
        <v>-6.3009307538985393</v>
      </c>
      <c r="AB2376" s="8"/>
      <c r="AC2376" s="214">
        <f t="shared" ref="AC2376" si="8114">20*LOG((2*$X$8)/(($X$8*X2376+Z2376+$Z$8*X2379+Z2379)^2+($X$8*Y2376+AA2376+$X$8*Y2379+AA2379)^2)^0.5)</f>
        <v>-10.18364578162501</v>
      </c>
      <c r="AE2376" s="215">
        <f t="shared" ref="AE2376" si="8115">((X2376^2+Y2376^2)/(X2379^2+Y2379^2))^0.5</f>
        <v>0.12733218948692332</v>
      </c>
      <c r="AF2376" s="9"/>
      <c r="AG2376" s="29"/>
      <c r="AH2376" s="29"/>
      <c r="AI2376" s="29"/>
      <c r="AJ2376" s="29"/>
    </row>
    <row r="2377" spans="2:36" ht="18.649999999999999" customHeight="1" thickBot="1">
      <c r="D2377" s="30"/>
      <c r="G2377" s="31"/>
      <c r="I2377" s="30"/>
      <c r="K2377" s="239" t="s">
        <v>15</v>
      </c>
      <c r="L2377" s="240"/>
      <c r="N2377" s="30"/>
      <c r="P2377" s="239" t="s">
        <v>17</v>
      </c>
      <c r="Q2377" s="240"/>
      <c r="S2377" s="30"/>
      <c r="V2377" s="31"/>
      <c r="X2377" s="30"/>
      <c r="AA2377" s="31"/>
      <c r="AE2377" s="216"/>
      <c r="AF2377" s="9"/>
      <c r="AG2377" s="29"/>
      <c r="AH2377" s="29"/>
      <c r="AI2377" s="29"/>
      <c r="AJ2377" s="29"/>
    </row>
    <row r="2378" spans="2:36" ht="18.649999999999999" customHeight="1" thickBot="1">
      <c r="D2378" s="235" t="s">
        <v>12</v>
      </c>
      <c r="E2378" s="236"/>
      <c r="F2378" s="237" t="s">
        <v>13</v>
      </c>
      <c r="G2378" s="238"/>
      <c r="I2378" s="235" t="s">
        <v>14</v>
      </c>
      <c r="J2378" s="236"/>
      <c r="K2378" s="241"/>
      <c r="L2378" s="242"/>
      <c r="N2378" s="235" t="s">
        <v>16</v>
      </c>
      <c r="O2378" s="236"/>
      <c r="P2378" s="241"/>
      <c r="Q2378" s="242"/>
      <c r="S2378" s="235" t="s">
        <v>12</v>
      </c>
      <c r="T2378" s="236"/>
      <c r="U2378" s="237" t="s">
        <v>13</v>
      </c>
      <c r="V2378" s="238"/>
      <c r="X2378" s="235" t="s">
        <v>16</v>
      </c>
      <c r="Y2378" s="236"/>
      <c r="Z2378" s="237" t="s">
        <v>17</v>
      </c>
      <c r="AA2378" s="238"/>
      <c r="AB2378" s="4"/>
      <c r="AC2378" s="37" t="s">
        <v>71</v>
      </c>
      <c r="AE2378" s="217" t="s">
        <v>72</v>
      </c>
      <c r="AF2378" s="9"/>
      <c r="AG2378" s="29"/>
      <c r="AH2378" s="29"/>
      <c r="AI2378" s="29"/>
      <c r="AJ2378" s="29"/>
    </row>
    <row r="2379" spans="2:36" ht="18.649999999999999" customHeight="1" thickTop="1" thickBot="1">
      <c r="D2379" s="24">
        <v>0</v>
      </c>
      <c r="E2379" s="28">
        <v>0</v>
      </c>
      <c r="F2379" s="26">
        <v>1</v>
      </c>
      <c r="G2379" s="27">
        <v>0</v>
      </c>
      <c r="I2379" s="24">
        <v>0</v>
      </c>
      <c r="J2379" s="28">
        <f t="shared" ref="J2379" si="8116">IF(0=(1-$J$8*$K$8*$B2376^2),0,-1*(1-$J$8*$K$8*$B2376^2)/($B2376*$K$8))</f>
        <v>-0.15864195146244056</v>
      </c>
      <c r="K2379" s="26">
        <v>1</v>
      </c>
      <c r="L2379" s="27">
        <v>0</v>
      </c>
      <c r="N2379" s="24">
        <f t="shared" ref="N2379" si="8117">D2379*I2376+F2379*I2379-E2379*J2376-G2379*J2379</f>
        <v>0</v>
      </c>
      <c r="O2379" s="28">
        <f t="shared" ref="O2379" si="8118">(D2379*J2376+E2379*I2376+F2379*J2379+G2379*I2379)</f>
        <v>-0.15864195146244056</v>
      </c>
      <c r="P2379" s="26">
        <f t="shared" ref="P2379" si="8119">D2379*K2376+F2379*K2379-E2379*L2376-G2379*L2379</f>
        <v>1</v>
      </c>
      <c r="Q2379" s="27">
        <f t="shared" ref="Q2379" si="8120">(D2379*L2376+E2379*K2376+F2379*L2379+G2379*K2379)</f>
        <v>0</v>
      </c>
      <c r="S2379" s="24">
        <v>0</v>
      </c>
      <c r="T2379" s="28">
        <v>0</v>
      </c>
      <c r="U2379" s="26">
        <v>1</v>
      </c>
      <c r="V2379" s="27">
        <v>0</v>
      </c>
      <c r="X2379" s="24">
        <f t="shared" ref="X2379" si="8121">N2379*S2376+P2379*S2379-O2379*T2376-Q2379*T2379</f>
        <v>0</v>
      </c>
      <c r="Y2379" s="28">
        <f t="shared" ref="Y2379" si="8122">(N2379*T2376+O2379*S2376+P2379*T2379+Q2379*S2379)</f>
        <v>-0.15864195146244056</v>
      </c>
      <c r="Z2379" s="26">
        <f t="shared" ref="Z2379" si="8123">N2379*U2376+P2379*U2379-O2379*V2376-Q2379*V2379</f>
        <v>-2.0200227024190776E-2</v>
      </c>
      <c r="AA2379" s="27">
        <f t="shared" ref="AA2379" si="8124">(N2379*V2376+O2379*U2376+P2379*V2379+Q2379*U2379)</f>
        <v>0</v>
      </c>
      <c r="AB2379" s="8"/>
      <c r="AC2379" s="39">
        <f t="shared" ref="AC2379" si="8125">(180/PI())*ATAN(-1*(($X$8*Y2376+AA2376+$X$8*Y2379+AA2379)/($X$8*X2376+Z2376+$X$8*X2379+Z2379)))</f>
        <v>-89.641656587616438</v>
      </c>
      <c r="AE2379" s="218">
        <f t="shared" ref="AE2379" si="8126">20*LOG(((($X$8*X2376+Z2376-$X$8*Y2379-Z2379)^2+($X$8*Y2376+AA2376-$X$8*Y2379-AA2379)^2)/(($X$8*X2376+Z2376+$X$8*X2379+Z2379)^2+($X$8*Y2376+AA2376+$X$8*Y2379+AA2379)^2))^0.5)</f>
        <v>-0.43474493347767812</v>
      </c>
      <c r="AF2379" s="9"/>
      <c r="AG2379" s="29"/>
      <c r="AH2379" s="29"/>
      <c r="AI2379" s="29"/>
      <c r="AJ2379" s="29"/>
    </row>
    <row r="2380" spans="2:36" ht="18.649999999999999" customHeight="1">
      <c r="AE2380" s="33"/>
    </row>
    <row r="2381" spans="2:36" ht="18.649999999999999" customHeight="1" thickBot="1">
      <c r="E2381" s="21" t="s">
        <v>0</v>
      </c>
      <c r="J2381" s="21" t="s">
        <v>1</v>
      </c>
      <c r="O2381" s="21" t="s">
        <v>2</v>
      </c>
      <c r="T2381" s="21" t="s">
        <v>3</v>
      </c>
      <c r="Y2381" s="21" t="s">
        <v>4</v>
      </c>
    </row>
    <row r="2382" spans="2:36" ht="18.649999999999999" customHeight="1" thickBot="1">
      <c r="B2382" s="20"/>
      <c r="D2382" s="235" t="s">
        <v>6</v>
      </c>
      <c r="E2382" s="236"/>
      <c r="F2382" s="237" t="s">
        <v>7</v>
      </c>
      <c r="G2382" s="238"/>
      <c r="I2382" s="235" t="s">
        <v>8</v>
      </c>
      <c r="J2382" s="236"/>
      <c r="K2382" s="237" t="s">
        <v>9</v>
      </c>
      <c r="L2382" s="238"/>
      <c r="N2382" s="235" t="s">
        <v>10</v>
      </c>
      <c r="O2382" s="236"/>
      <c r="P2382" s="237" t="s">
        <v>11</v>
      </c>
      <c r="Q2382" s="238"/>
      <c r="S2382" s="235" t="s">
        <v>6</v>
      </c>
      <c r="T2382" s="236"/>
      <c r="U2382" s="237" t="s">
        <v>7</v>
      </c>
      <c r="V2382" s="238"/>
      <c r="X2382" s="235" t="s">
        <v>10</v>
      </c>
      <c r="Y2382" s="236"/>
      <c r="Z2382" s="237" t="s">
        <v>11</v>
      </c>
      <c r="AA2382" s="238"/>
      <c r="AB2382" s="4"/>
      <c r="AC2382" s="212" t="s">
        <v>70</v>
      </c>
      <c r="AE2382" s="213" t="s">
        <v>37</v>
      </c>
      <c r="AF2382" s="9"/>
      <c r="AG2382" s="29"/>
      <c r="AH2382" s="29"/>
      <c r="AI2382" s="29"/>
      <c r="AJ2382" s="29"/>
    </row>
    <row r="2383" spans="2:36" ht="18.649999999999999" customHeight="1" thickTop="1" thickBot="1">
      <c r="B2383" s="40">
        <f t="shared" ref="B2383" si="8127">B2376+$E$5</f>
        <v>1.0684999999999816</v>
      </c>
      <c r="D2383" s="24">
        <v>1</v>
      </c>
      <c r="E2383" s="25">
        <v>0</v>
      </c>
      <c r="F2383" s="26">
        <v>0</v>
      </c>
      <c r="G2383" s="27">
        <f t="shared" ref="G2383" si="8128">-1/($E$8*$B2383)</f>
        <v>-6.4278258007786491</v>
      </c>
      <c r="I2383" s="24">
        <v>1</v>
      </c>
      <c r="J2383" s="28">
        <v>0</v>
      </c>
      <c r="K2383" s="26">
        <v>0</v>
      </c>
      <c r="L2383" s="27">
        <v>0</v>
      </c>
      <c r="N2383" s="24">
        <f t="shared" ref="N2383" si="8129">D2383*I2383+F2383*I2386-E2383*J2383-G2383*J2386</f>
        <v>-1.3686885352254263E-2</v>
      </c>
      <c r="O2383" s="28">
        <f t="shared" ref="O2383" si="8130">(D2383*J2383+E2383*I2383+F2383*J2386+G2383*I2386)</f>
        <v>0</v>
      </c>
      <c r="P2383" s="26">
        <f t="shared" ref="P2383" si="8131">D2383*K2383+F2383*K2386-E2383*L2383-G2383*L2386</f>
        <v>0</v>
      </c>
      <c r="Q2383" s="27">
        <f t="shared" ref="Q2383" si="8132">(D2383*L2383+E2383*K2383+F2383*L2386+G2383*K2386)</f>
        <v>-6.4278258007786491</v>
      </c>
      <c r="S2383" s="24">
        <v>1</v>
      </c>
      <c r="T2383" s="25">
        <v>0</v>
      </c>
      <c r="U2383" s="26">
        <v>0</v>
      </c>
      <c r="V2383" s="27">
        <f t="shared" ref="V2383" si="8133">-1/($T$8*$B2383)</f>
        <v>-6.4278258007786491</v>
      </c>
      <c r="X2383" s="24">
        <f t="shared" ref="X2383" si="8134">N2383*S2383+P2383*S2386-O2383*T2383-Q2383*T2386</f>
        <v>-1.3686885352254263E-2</v>
      </c>
      <c r="Y2383" s="28">
        <f t="shared" ref="Y2383" si="8135">(N2383*T2383+O2383*S2383+P2383*T2386+Q2383*S2386)</f>
        <v>0</v>
      </c>
      <c r="Z2383" s="26">
        <f t="shared" ref="Z2383" si="8136">N2383*U2383+P2383*U2386-O2383*V2383-Q2383*V2386</f>
        <v>0</v>
      </c>
      <c r="AA2383" s="27">
        <f t="shared" ref="AA2383" si="8137">(N2383*V2383+O2383*U2383+P2383*V2386+Q2383*U2386)</f>
        <v>-6.33984888597913</v>
      </c>
      <c r="AB2383" s="8"/>
      <c r="AC2383" s="214">
        <f t="shared" ref="AC2383" si="8138">20*LOG((2*$X$8)/(($X$8*X2383+Z2383+$Z$8*X2386+Z2386)^2+($X$8*Y2383+AA2383+$X$8*Y2386+AA2386)^2)^0.5)</f>
        <v>-10.234472183261605</v>
      </c>
      <c r="AE2383" s="215">
        <f t="shared" ref="AE2383" si="8139">((X2383^2+Y2383^2)/(X2386^2+Y2386^2))^0.5</f>
        <v>8.6789043116551237E-2</v>
      </c>
      <c r="AF2383" s="9"/>
      <c r="AG2383" s="29"/>
      <c r="AH2383" s="29"/>
      <c r="AI2383" s="29"/>
      <c r="AJ2383" s="29"/>
    </row>
    <row r="2384" spans="2:36" ht="18.649999999999999" customHeight="1" thickBot="1">
      <c r="D2384" s="30"/>
      <c r="G2384" s="31"/>
      <c r="I2384" s="30"/>
      <c r="K2384" s="239" t="s">
        <v>15</v>
      </c>
      <c r="L2384" s="240"/>
      <c r="N2384" s="30"/>
      <c r="P2384" s="239" t="s">
        <v>17</v>
      </c>
      <c r="Q2384" s="240"/>
      <c r="S2384" s="30"/>
      <c r="V2384" s="31"/>
      <c r="X2384" s="30"/>
      <c r="AA2384" s="31"/>
      <c r="AE2384" s="216"/>
      <c r="AF2384" s="9"/>
      <c r="AG2384" s="29"/>
      <c r="AH2384" s="29"/>
      <c r="AI2384" s="29"/>
      <c r="AJ2384" s="29"/>
    </row>
    <row r="2385" spans="2:36" ht="18.649999999999999" customHeight="1" thickBot="1">
      <c r="D2385" s="235" t="s">
        <v>12</v>
      </c>
      <c r="E2385" s="236"/>
      <c r="F2385" s="237" t="s">
        <v>13</v>
      </c>
      <c r="G2385" s="238"/>
      <c r="I2385" s="235" t="s">
        <v>14</v>
      </c>
      <c r="J2385" s="236"/>
      <c r="K2385" s="241"/>
      <c r="L2385" s="242"/>
      <c r="N2385" s="235" t="s">
        <v>16</v>
      </c>
      <c r="O2385" s="236"/>
      <c r="P2385" s="241"/>
      <c r="Q2385" s="242"/>
      <c r="S2385" s="235" t="s">
        <v>12</v>
      </c>
      <c r="T2385" s="236"/>
      <c r="U2385" s="237" t="s">
        <v>13</v>
      </c>
      <c r="V2385" s="238"/>
      <c r="X2385" s="235" t="s">
        <v>16</v>
      </c>
      <c r="Y2385" s="236"/>
      <c r="Z2385" s="237" t="s">
        <v>17</v>
      </c>
      <c r="AA2385" s="238"/>
      <c r="AB2385" s="4"/>
      <c r="AC2385" s="37" t="s">
        <v>71</v>
      </c>
      <c r="AE2385" s="217" t="s">
        <v>72</v>
      </c>
      <c r="AF2385" s="9"/>
      <c r="AG2385" s="29"/>
      <c r="AH2385" s="29"/>
      <c r="AI2385" s="29"/>
      <c r="AJ2385" s="29"/>
    </row>
    <row r="2386" spans="2:36" ht="18.649999999999999" customHeight="1" thickTop="1" thickBot="1">
      <c r="D2386" s="24">
        <v>0</v>
      </c>
      <c r="E2386" s="28">
        <v>0</v>
      </c>
      <c r="F2386" s="26">
        <v>1</v>
      </c>
      <c r="G2386" s="27">
        <v>0</v>
      </c>
      <c r="I2386" s="24">
        <v>0</v>
      </c>
      <c r="J2386" s="28">
        <f t="shared" ref="J2386" si="8140">IF(0=(1-$J$8*$K$8*$B2383^2),0,-1*(1-$J$8*$K$8*$B2383^2)/($B2383*$K$8))</f>
        <v>-0.15770291802703473</v>
      </c>
      <c r="K2386" s="26">
        <v>1</v>
      </c>
      <c r="L2386" s="27">
        <v>0</v>
      </c>
      <c r="N2386" s="24">
        <f t="shared" ref="N2386" si="8141">D2386*I2383+F2386*I2386-E2386*J2383-G2386*J2386</f>
        <v>0</v>
      </c>
      <c r="O2386" s="28">
        <f t="shared" ref="O2386" si="8142">(D2386*J2383+E2386*I2383+F2386*J2386+G2386*I2386)</f>
        <v>-0.15770291802703473</v>
      </c>
      <c r="P2386" s="26">
        <f t="shared" ref="P2386" si="8143">D2386*K2383+F2386*K2386-E2386*L2383-G2386*L2386</f>
        <v>1</v>
      </c>
      <c r="Q2386" s="27">
        <f t="shared" ref="Q2386" si="8144">(D2386*L2383+E2386*K2383+F2386*L2386+G2386*K2386)</f>
        <v>0</v>
      </c>
      <c r="S2386" s="24">
        <v>0</v>
      </c>
      <c r="T2386" s="28">
        <v>0</v>
      </c>
      <c r="U2386" s="26">
        <v>1</v>
      </c>
      <c r="V2386" s="27">
        <v>0</v>
      </c>
      <c r="X2386" s="24">
        <f t="shared" ref="X2386" si="8145">N2386*S2383+P2386*S2386-O2386*T2383-Q2386*T2386</f>
        <v>0</v>
      </c>
      <c r="Y2386" s="28">
        <f t="shared" ref="Y2386" si="8146">(N2386*T2383+O2386*S2383+P2386*T2386+Q2386*S2386)</f>
        <v>-0.15770291802703473</v>
      </c>
      <c r="Z2386" s="26">
        <f t="shared" ref="Z2386" si="8147">N2386*U2383+P2386*U2386-O2386*V2383-Q2386*V2386</f>
        <v>-1.3686885352254263E-2</v>
      </c>
      <c r="AA2386" s="27">
        <f t="shared" ref="AA2386" si="8148">(N2386*V2383+O2386*U2383+P2386*V2386+Q2386*U2386)</f>
        <v>0</v>
      </c>
      <c r="AB2386" s="8"/>
      <c r="AC2386" s="39">
        <f t="shared" ref="AC2386" si="8149">(180/PI())*ATAN(-1*(($X$8*Y2383+AA2383+$X$8*Y2386+AA2386)/($X$8*X2383+Z2383+$X$8*X2386+Z2386)))</f>
        <v>-89.75861796888465</v>
      </c>
      <c r="AE2386" s="218">
        <f t="shared" ref="AE2386" si="8150">20*LOG(((($X$8*X2383+Z2383-$X$8*Y2386-Z2386)^2+($X$8*Y2383+AA2383-$X$8*Y2386-AA2386)^2)/(($X$8*X2383+Z2383+$X$8*X2386+Z2386)^2+($X$8*Y2383+AA2383+$X$8*Y2386+AA2386)^2))^0.5)</f>
        <v>-0.42946182905431041</v>
      </c>
      <c r="AF2386" s="9"/>
      <c r="AG2386" s="29"/>
      <c r="AH2386" s="29"/>
      <c r="AI2386" s="29"/>
      <c r="AJ2386" s="29"/>
    </row>
    <row r="2387" spans="2:36" ht="18.649999999999999" customHeight="1">
      <c r="AE2387" s="33"/>
    </row>
    <row r="2388" spans="2:36" ht="18.649999999999999" customHeight="1" thickBot="1">
      <c r="E2388" s="21" t="s">
        <v>0</v>
      </c>
      <c r="J2388" s="21" t="s">
        <v>1</v>
      </c>
      <c r="O2388" s="21" t="s">
        <v>2</v>
      </c>
      <c r="T2388" s="21" t="s">
        <v>3</v>
      </c>
      <c r="Y2388" s="21" t="s">
        <v>4</v>
      </c>
    </row>
    <row r="2389" spans="2:36" ht="18.649999999999999" customHeight="1" thickBot="1">
      <c r="B2389" s="20"/>
      <c r="D2389" s="235" t="s">
        <v>6</v>
      </c>
      <c r="E2389" s="236"/>
      <c r="F2389" s="237" t="s">
        <v>7</v>
      </c>
      <c r="G2389" s="238"/>
      <c r="I2389" s="235" t="s">
        <v>8</v>
      </c>
      <c r="J2389" s="236"/>
      <c r="K2389" s="237" t="s">
        <v>9</v>
      </c>
      <c r="L2389" s="238"/>
      <c r="N2389" s="235" t="s">
        <v>10</v>
      </c>
      <c r="O2389" s="236"/>
      <c r="P2389" s="237" t="s">
        <v>11</v>
      </c>
      <c r="Q2389" s="238"/>
      <c r="S2389" s="235" t="s">
        <v>6</v>
      </c>
      <c r="T2389" s="236"/>
      <c r="U2389" s="237" t="s">
        <v>7</v>
      </c>
      <c r="V2389" s="238"/>
      <c r="X2389" s="235" t="s">
        <v>10</v>
      </c>
      <c r="Y2389" s="236"/>
      <c r="Z2389" s="237" t="s">
        <v>11</v>
      </c>
      <c r="AA2389" s="238"/>
      <c r="AB2389" s="4"/>
      <c r="AC2389" s="212" t="s">
        <v>70</v>
      </c>
      <c r="AE2389" s="213" t="s">
        <v>37</v>
      </c>
      <c r="AF2389" s="9"/>
      <c r="AG2389" s="29"/>
      <c r="AH2389" s="29"/>
      <c r="AI2389" s="29"/>
      <c r="AJ2389" s="29"/>
    </row>
    <row r="2390" spans="2:36" ht="18.649999999999999" customHeight="1" thickTop="1" thickBot="1">
      <c r="B2390" s="40">
        <f t="shared" ref="B2390" si="8151">B2383+$E$5</f>
        <v>1.0689999999999815</v>
      </c>
      <c r="D2390" s="24">
        <v>1</v>
      </c>
      <c r="E2390" s="25">
        <v>0</v>
      </c>
      <c r="F2390" s="26">
        <v>0</v>
      </c>
      <c r="G2390" s="27">
        <f t="shared" ref="G2390" si="8152">-1/($E$8*$B2390)</f>
        <v>-6.4248193340804365</v>
      </c>
      <c r="I2390" s="24">
        <v>1</v>
      </c>
      <c r="J2390" s="28">
        <v>0</v>
      </c>
      <c r="K2390" s="26">
        <v>0</v>
      </c>
      <c r="L2390" s="27">
        <v>0</v>
      </c>
      <c r="N2390" s="24">
        <f t="shared" ref="N2390" si="8153">D2390*I2390+F2390*I2393-E2390*J2390-G2390*J2393</f>
        <v>-7.1826809370829636E-3</v>
      </c>
      <c r="O2390" s="28">
        <f t="shared" ref="O2390" si="8154">(D2390*J2390+E2390*I2390+F2390*J2393+G2390*I2393)</f>
        <v>0</v>
      </c>
      <c r="P2390" s="26">
        <f t="shared" ref="P2390" si="8155">D2390*K2390+F2390*K2393-E2390*L2390-G2390*L2393</f>
        <v>0</v>
      </c>
      <c r="Q2390" s="27">
        <f t="shared" ref="Q2390" si="8156">(D2390*L2390+E2390*K2390+F2390*L2393+G2390*K2393)</f>
        <v>-6.4248193340804365</v>
      </c>
      <c r="S2390" s="24">
        <v>1</v>
      </c>
      <c r="T2390" s="25">
        <v>0</v>
      </c>
      <c r="U2390" s="26">
        <v>0</v>
      </c>
      <c r="V2390" s="27">
        <f t="shared" ref="V2390" si="8157">-1/($T$8*$B2390)</f>
        <v>-6.4248193340804365</v>
      </c>
      <c r="X2390" s="24">
        <f t="shared" ref="X2390" si="8158">N2390*S2390+P2390*S2393-O2390*T2390-Q2390*T2393</f>
        <v>-7.1826809370829636E-3</v>
      </c>
      <c r="Y2390" s="28">
        <f t="shared" ref="Y2390" si="8159">(N2390*T2390+O2390*S2390+P2390*T2393+Q2390*S2393)</f>
        <v>0</v>
      </c>
      <c r="Z2390" s="26">
        <f t="shared" ref="Z2390" si="8160">N2390*U2390+P2390*U2393-O2390*V2390-Q2390*V2393</f>
        <v>0</v>
      </c>
      <c r="AA2390" s="27">
        <f t="shared" ref="AA2390" si="8161">(N2390*V2390+O2390*U2390+P2390*V2393+Q2390*U2393)</f>
        <v>-6.3786719067253346</v>
      </c>
      <c r="AB2390" s="8"/>
      <c r="AC2390" s="214">
        <f t="shared" ref="AC2390" si="8162">20*LOG((2*$X$8)/(($X$8*X2390+Z2390+$Z$8*X2393+Z2393)^2+($X$8*Y2390+AA2390+$X$8*Y2393+AA2393)^2)^0.5)</f>
        <v>-10.284912743461824</v>
      </c>
      <c r="AE2390" s="215">
        <f t="shared" ref="AE2390" si="8163">((X2390^2+Y2390^2)/(X2393^2+Y2393^2))^0.5</f>
        <v>4.5818328917417481E-2</v>
      </c>
      <c r="AF2390" s="9"/>
      <c r="AG2390" s="29"/>
      <c r="AH2390" s="29"/>
      <c r="AI2390" s="29"/>
      <c r="AJ2390" s="29"/>
    </row>
    <row r="2391" spans="2:36" ht="18.649999999999999" customHeight="1" thickBot="1">
      <c r="D2391" s="30"/>
      <c r="G2391" s="31"/>
      <c r="I2391" s="30"/>
      <c r="K2391" s="239" t="s">
        <v>15</v>
      </c>
      <c r="L2391" s="240"/>
      <c r="N2391" s="30"/>
      <c r="P2391" s="239" t="s">
        <v>17</v>
      </c>
      <c r="Q2391" s="240"/>
      <c r="S2391" s="30"/>
      <c r="V2391" s="31"/>
      <c r="X2391" s="30"/>
      <c r="AA2391" s="31"/>
      <c r="AE2391" s="216"/>
      <c r="AF2391" s="9"/>
      <c r="AG2391" s="29"/>
      <c r="AH2391" s="29"/>
      <c r="AI2391" s="29"/>
      <c r="AJ2391" s="29"/>
    </row>
    <row r="2392" spans="2:36" ht="18.649999999999999" customHeight="1" thickBot="1">
      <c r="D2392" s="235" t="s">
        <v>12</v>
      </c>
      <c r="E2392" s="236"/>
      <c r="F2392" s="237" t="s">
        <v>13</v>
      </c>
      <c r="G2392" s="238"/>
      <c r="I2392" s="235" t="s">
        <v>14</v>
      </c>
      <c r="J2392" s="236"/>
      <c r="K2392" s="241"/>
      <c r="L2392" s="242"/>
      <c r="N2392" s="235" t="s">
        <v>16</v>
      </c>
      <c r="O2392" s="236"/>
      <c r="P2392" s="241"/>
      <c r="Q2392" s="242"/>
      <c r="S2392" s="235" t="s">
        <v>12</v>
      </c>
      <c r="T2392" s="236"/>
      <c r="U2392" s="237" t="s">
        <v>13</v>
      </c>
      <c r="V2392" s="238"/>
      <c r="X2392" s="235" t="s">
        <v>16</v>
      </c>
      <c r="Y2392" s="236"/>
      <c r="Z2392" s="237" t="s">
        <v>17</v>
      </c>
      <c r="AA2392" s="238"/>
      <c r="AB2392" s="4"/>
      <c r="AC2392" s="37" t="s">
        <v>71</v>
      </c>
      <c r="AE2392" s="217" t="s">
        <v>72</v>
      </c>
      <c r="AF2392" s="9"/>
      <c r="AG2392" s="29"/>
      <c r="AH2392" s="29"/>
      <c r="AI2392" s="29"/>
      <c r="AJ2392" s="29"/>
    </row>
    <row r="2393" spans="2:36" ht="18.649999999999999" customHeight="1" thickTop="1" thickBot="1">
      <c r="D2393" s="24">
        <v>0</v>
      </c>
      <c r="E2393" s="28">
        <v>0</v>
      </c>
      <c r="F2393" s="26">
        <v>1</v>
      </c>
      <c r="G2393" s="27">
        <v>0</v>
      </c>
      <c r="I2393" s="24">
        <v>0</v>
      </c>
      <c r="J2393" s="28">
        <f t="shared" ref="J2393" si="8164">IF(0=(1-$J$8*$K$8*$B2390^2),0,-1*(1-$J$8*$K$8*$B2390^2)/($B2390*$K$8))</f>
        <v>-0.15676435843020289</v>
      </c>
      <c r="K2393" s="26">
        <v>1</v>
      </c>
      <c r="L2393" s="27">
        <v>0</v>
      </c>
      <c r="N2393" s="24">
        <f t="shared" ref="N2393" si="8165">D2393*I2390+F2393*I2393-E2393*J2390-G2393*J2393</f>
        <v>0</v>
      </c>
      <c r="O2393" s="28">
        <f t="shared" ref="O2393" si="8166">(D2393*J2390+E2393*I2390+F2393*J2393+G2393*I2393)</f>
        <v>-0.15676435843020289</v>
      </c>
      <c r="P2393" s="26">
        <f t="shared" ref="P2393" si="8167">D2393*K2390+F2393*K2393-E2393*L2390-G2393*L2393</f>
        <v>1</v>
      </c>
      <c r="Q2393" s="27">
        <f t="shared" ref="Q2393" si="8168">(D2393*L2390+E2393*K2390+F2393*L2393+G2393*K2393)</f>
        <v>0</v>
      </c>
      <c r="S2393" s="24">
        <v>0</v>
      </c>
      <c r="T2393" s="28">
        <v>0</v>
      </c>
      <c r="U2393" s="26">
        <v>1</v>
      </c>
      <c r="V2393" s="27">
        <v>0</v>
      </c>
      <c r="X2393" s="24">
        <f t="shared" ref="X2393" si="8169">N2393*S2390+P2393*S2393-O2393*T2390-Q2393*T2393</f>
        <v>0</v>
      </c>
      <c r="Y2393" s="28">
        <f t="shared" ref="Y2393" si="8170">(N2393*T2390+O2393*S2390+P2393*T2393+Q2393*S2393)</f>
        <v>-0.15676435843020289</v>
      </c>
      <c r="Z2393" s="26">
        <f t="shared" ref="Z2393" si="8171">N2393*U2390+P2393*U2393-O2393*V2390-Q2393*V2393</f>
        <v>-7.1826809370829636E-3</v>
      </c>
      <c r="AA2393" s="27">
        <f t="shared" ref="AA2393" si="8172">(N2393*V2390+O2393*U2390+P2393*V2393+Q2393*U2393)</f>
        <v>0</v>
      </c>
      <c r="AB2393" s="8"/>
      <c r="AC2393" s="39">
        <f t="shared" ref="AC2393" si="8173">(180/PI())*ATAN(-1*(($X$8*Y2390+AA2390+$X$8*Y2393+AA2393)/($X$8*X2390+Z2390+$X$8*X2393+Z2393)))</f>
        <v>-89.874059933015914</v>
      </c>
      <c r="AE2393" s="218">
        <f t="shared" ref="AE2393" si="8174">20*LOG(((($X$8*X2390+Z2390-$X$8*Y2393-Z2393)^2+($X$8*Y2390+AA2390-$X$8*Y2393-AA2393)^2)/(($X$8*X2390+Z2390+$X$8*X2393+Z2393)^2+($X$8*Y2390+AA2390+$X$8*Y2393+AA2393)^2))^0.5)</f>
        <v>-0.42428549033396107</v>
      </c>
      <c r="AF2393" s="9"/>
      <c r="AG2393" s="29"/>
      <c r="AH2393" s="29"/>
      <c r="AI2393" s="29"/>
      <c r="AJ2393" s="29"/>
    </row>
    <row r="2394" spans="2:36" ht="18.649999999999999" customHeight="1">
      <c r="AE2394" s="33"/>
    </row>
    <row r="2395" spans="2:36" ht="18.649999999999999" customHeight="1" thickBot="1">
      <c r="E2395" s="21" t="s">
        <v>0</v>
      </c>
      <c r="J2395" s="21" t="s">
        <v>1</v>
      </c>
      <c r="O2395" s="21" t="s">
        <v>2</v>
      </c>
      <c r="T2395" s="21" t="s">
        <v>3</v>
      </c>
      <c r="Y2395" s="21" t="s">
        <v>4</v>
      </c>
    </row>
    <row r="2396" spans="2:36" ht="18.649999999999999" customHeight="1" thickBot="1">
      <c r="B2396" s="20"/>
      <c r="D2396" s="235" t="s">
        <v>6</v>
      </c>
      <c r="E2396" s="236"/>
      <c r="F2396" s="237" t="s">
        <v>7</v>
      </c>
      <c r="G2396" s="238"/>
      <c r="I2396" s="235" t="s">
        <v>8</v>
      </c>
      <c r="J2396" s="236"/>
      <c r="K2396" s="237" t="s">
        <v>9</v>
      </c>
      <c r="L2396" s="238"/>
      <c r="N2396" s="235" t="s">
        <v>10</v>
      </c>
      <c r="O2396" s="236"/>
      <c r="P2396" s="237" t="s">
        <v>11</v>
      </c>
      <c r="Q2396" s="238"/>
      <c r="S2396" s="235" t="s">
        <v>6</v>
      </c>
      <c r="T2396" s="236"/>
      <c r="U2396" s="237" t="s">
        <v>7</v>
      </c>
      <c r="V2396" s="238"/>
      <c r="X2396" s="235" t="s">
        <v>10</v>
      </c>
      <c r="Y2396" s="236"/>
      <c r="Z2396" s="237" t="s">
        <v>11</v>
      </c>
      <c r="AA2396" s="238"/>
      <c r="AB2396" s="4"/>
      <c r="AC2396" s="212" t="s">
        <v>70</v>
      </c>
      <c r="AE2396" s="213" t="s">
        <v>37</v>
      </c>
      <c r="AF2396" s="9"/>
      <c r="AG2396" s="29"/>
      <c r="AH2396" s="29"/>
      <c r="AI2396" s="29"/>
      <c r="AJ2396" s="29"/>
    </row>
    <row r="2397" spans="2:36" ht="18.649999999999999" customHeight="1" thickTop="1" thickBot="1">
      <c r="B2397" s="40">
        <f t="shared" ref="B2397" si="8175">B2390+$E$5</f>
        <v>1.0694999999999815</v>
      </c>
      <c r="D2397" s="24">
        <v>1</v>
      </c>
      <c r="E2397" s="25">
        <v>0</v>
      </c>
      <c r="F2397" s="26">
        <v>0</v>
      </c>
      <c r="G2397" s="27">
        <f t="shared" ref="G2397" si="8176">-1/($E$8*$B2397)</f>
        <v>-6.4218156784777811</v>
      </c>
      <c r="I2397" s="24">
        <v>1</v>
      </c>
      <c r="J2397" s="28">
        <v>0</v>
      </c>
      <c r="K2397" s="26">
        <v>0</v>
      </c>
      <c r="L2397" s="27">
        <v>0</v>
      </c>
      <c r="N2397" s="24">
        <f t="shared" ref="N2397" si="8177">D2397*I2397+F2397*I2400-E2397*J2397-G2397*J2400</f>
        <v>-6.8759669569962156E-4</v>
      </c>
      <c r="O2397" s="28">
        <f t="shared" ref="O2397" si="8178">(D2397*J2397+E2397*I2397+F2397*J2400+G2397*I2400)</f>
        <v>0</v>
      </c>
      <c r="P2397" s="26">
        <f t="shared" ref="P2397" si="8179">D2397*K2397+F2397*K2400-E2397*L2397-G2397*L2400</f>
        <v>0</v>
      </c>
      <c r="Q2397" s="27">
        <f t="shared" ref="Q2397" si="8180">(D2397*L2397+E2397*K2397+F2397*L2400+G2397*K2400)</f>
        <v>-6.4218156784777811</v>
      </c>
      <c r="S2397" s="24">
        <v>1</v>
      </c>
      <c r="T2397" s="25">
        <v>0</v>
      </c>
      <c r="U2397" s="26">
        <v>0</v>
      </c>
      <c r="V2397" s="27">
        <f t="shared" ref="V2397" si="8181">-1/($T$8*$B2397)</f>
        <v>-6.4218156784777811</v>
      </c>
      <c r="X2397" s="24">
        <f t="shared" ref="X2397" si="8182">N2397*S2397+P2397*S2400-O2397*T2397-Q2397*T2400</f>
        <v>-6.8759669569962156E-4</v>
      </c>
      <c r="Y2397" s="28">
        <f t="shared" ref="Y2397" si="8183">(N2397*T2397+O2397*S2397+P2397*T2400+Q2397*S2400)</f>
        <v>0</v>
      </c>
      <c r="Z2397" s="26">
        <f t="shared" ref="Z2397" si="8184">N2397*U2397+P2397*U2400-O2397*V2397-Q2397*V2400</f>
        <v>0</v>
      </c>
      <c r="AA2397" s="27">
        <f t="shared" ref="AA2397" si="8185">(N2397*V2397+O2397*U2397+P2397*V2400+Q2397*U2400)</f>
        <v>-6.4174000592368676</v>
      </c>
      <c r="AB2397" s="8"/>
      <c r="AC2397" s="214">
        <f t="shared" ref="AC2397" si="8186">20*LOG((2*$X$8)/(($X$8*X2397+Z2397+$Z$8*X2400+Z2400)^2+($X$8*Y2397+AA2397+$X$8*Y2400+AA2400)^2)^0.5)</f>
        <v>-10.334972002647538</v>
      </c>
      <c r="AE2397" s="215">
        <f t="shared" ref="AE2397" si="8187">((X2397^2+Y2397^2)/(X2400^2+Y2400^2))^0.5</f>
        <v>4.4125851619365051E-3</v>
      </c>
      <c r="AF2397" s="9"/>
      <c r="AG2397" s="29"/>
      <c r="AH2397" s="29"/>
      <c r="AI2397" s="29"/>
      <c r="AJ2397" s="29"/>
    </row>
    <row r="2398" spans="2:36" ht="18.649999999999999" customHeight="1" thickBot="1">
      <c r="D2398" s="30"/>
      <c r="G2398" s="31"/>
      <c r="I2398" s="30"/>
      <c r="K2398" s="239" t="s">
        <v>15</v>
      </c>
      <c r="L2398" s="240"/>
      <c r="N2398" s="30"/>
      <c r="P2398" s="239" t="s">
        <v>17</v>
      </c>
      <c r="Q2398" s="240"/>
      <c r="S2398" s="30"/>
      <c r="V2398" s="31"/>
      <c r="X2398" s="30"/>
      <c r="AA2398" s="31"/>
      <c r="AE2398" s="216"/>
      <c r="AF2398" s="9"/>
      <c r="AG2398" s="29"/>
      <c r="AH2398" s="29"/>
      <c r="AI2398" s="29"/>
      <c r="AJ2398" s="29"/>
    </row>
    <row r="2399" spans="2:36" ht="18.649999999999999" customHeight="1" thickBot="1">
      <c r="D2399" s="235" t="s">
        <v>12</v>
      </c>
      <c r="E2399" s="236"/>
      <c r="F2399" s="237" t="s">
        <v>13</v>
      </c>
      <c r="G2399" s="238"/>
      <c r="I2399" s="235" t="s">
        <v>14</v>
      </c>
      <c r="J2399" s="236"/>
      <c r="K2399" s="241"/>
      <c r="L2399" s="242"/>
      <c r="N2399" s="235" t="s">
        <v>16</v>
      </c>
      <c r="O2399" s="236"/>
      <c r="P2399" s="241"/>
      <c r="Q2399" s="242"/>
      <c r="S2399" s="235" t="s">
        <v>12</v>
      </c>
      <c r="T2399" s="236"/>
      <c r="U2399" s="237" t="s">
        <v>13</v>
      </c>
      <c r="V2399" s="238"/>
      <c r="X2399" s="235" t="s">
        <v>16</v>
      </c>
      <c r="Y2399" s="236"/>
      <c r="Z2399" s="237" t="s">
        <v>17</v>
      </c>
      <c r="AA2399" s="238"/>
      <c r="AB2399" s="4"/>
      <c r="AC2399" s="37" t="s">
        <v>71</v>
      </c>
      <c r="AE2399" s="217" t="s">
        <v>72</v>
      </c>
      <c r="AF2399" s="9"/>
      <c r="AG2399" s="29"/>
      <c r="AH2399" s="29"/>
      <c r="AI2399" s="29"/>
      <c r="AJ2399" s="29"/>
    </row>
    <row r="2400" spans="2:36" ht="18.649999999999999" customHeight="1" thickTop="1" thickBot="1">
      <c r="D2400" s="24">
        <v>0</v>
      </c>
      <c r="E2400" s="28">
        <v>0</v>
      </c>
      <c r="F2400" s="26">
        <v>1</v>
      </c>
      <c r="G2400" s="27">
        <v>0</v>
      </c>
      <c r="I2400" s="24">
        <v>0</v>
      </c>
      <c r="J2400" s="28">
        <f t="shared" ref="J2400" si="8188">IF(0=(1-$J$8*$K$8*$B2397^2),0,-1*(1-$J$8*$K$8*$B2397^2)/($B2397*$K$8))</f>
        <v>-0.15582627200737428</v>
      </c>
      <c r="K2400" s="26">
        <v>1</v>
      </c>
      <c r="L2400" s="27">
        <v>0</v>
      </c>
      <c r="N2400" s="24">
        <f t="shared" ref="N2400" si="8189">D2400*I2397+F2400*I2400-E2400*J2397-G2400*J2400</f>
        <v>0</v>
      </c>
      <c r="O2400" s="28">
        <f t="shared" ref="O2400" si="8190">(D2400*J2397+E2400*I2397+F2400*J2400+G2400*I2400)</f>
        <v>-0.15582627200737428</v>
      </c>
      <c r="P2400" s="26">
        <f t="shared" ref="P2400" si="8191">D2400*K2397+F2400*K2400-E2400*L2397-G2400*L2400</f>
        <v>1</v>
      </c>
      <c r="Q2400" s="27">
        <f t="shared" ref="Q2400" si="8192">(D2400*L2397+E2400*K2397+F2400*L2400+G2400*K2400)</f>
        <v>0</v>
      </c>
      <c r="S2400" s="24">
        <v>0</v>
      </c>
      <c r="T2400" s="28">
        <v>0</v>
      </c>
      <c r="U2400" s="26">
        <v>1</v>
      </c>
      <c r="V2400" s="27">
        <v>0</v>
      </c>
      <c r="X2400" s="24">
        <f t="shared" ref="X2400" si="8193">N2400*S2397+P2400*S2400-O2400*T2397-Q2400*T2400</f>
        <v>0</v>
      </c>
      <c r="Y2400" s="28">
        <f t="shared" ref="Y2400" si="8194">(N2400*T2397+O2400*S2397+P2400*T2400+Q2400*S2400)</f>
        <v>-0.15582627200737428</v>
      </c>
      <c r="Z2400" s="26">
        <f t="shared" ref="Z2400" si="8195">N2400*U2397+P2400*U2400-O2400*V2397-Q2400*V2400</f>
        <v>-6.8759669569962156E-4</v>
      </c>
      <c r="AA2400" s="27">
        <f t="shared" ref="AA2400" si="8196">(N2400*V2397+O2400*U2397+P2400*V2400+Q2400*U2400)</f>
        <v>0</v>
      </c>
      <c r="AB2400" s="8"/>
      <c r="AC2400" s="39">
        <f t="shared" ref="AC2400" si="8197">(180/PI())*ATAN(-1*(($X$8*Y2397+AA2397+$X$8*Y2400+AA2400)/($X$8*X2397+Z2397+$X$8*X2400+Z2400)))</f>
        <v>-89.988013074216326</v>
      </c>
      <c r="AE2400" s="218">
        <f t="shared" ref="AE2400" si="8198">20*LOG(((($X$8*X2397+Z2397-$X$8*Y2400-Z2400)^2+($X$8*Y2397+AA2397-$X$8*Y2400-AA2400)^2)/(($X$8*X2397+Z2397+$X$8*X2400+Z2400)^2+($X$8*Y2397+AA2397+$X$8*Y2400+AA2400)^2))^0.5)</f>
        <v>-0.41921302586856357</v>
      </c>
      <c r="AF2400" s="9"/>
      <c r="AG2400" s="29"/>
      <c r="AH2400" s="29"/>
      <c r="AI2400" s="29"/>
      <c r="AJ2400" s="29"/>
    </row>
    <row r="2401" spans="2:36" ht="18.649999999999999" customHeight="1">
      <c r="AE2401" s="33"/>
    </row>
    <row r="2402" spans="2:36" ht="18.649999999999999" customHeight="1" thickBot="1">
      <c r="E2402" s="21" t="s">
        <v>0</v>
      </c>
      <c r="J2402" s="21" t="s">
        <v>1</v>
      </c>
      <c r="O2402" s="21" t="s">
        <v>2</v>
      </c>
      <c r="T2402" s="21" t="s">
        <v>3</v>
      </c>
      <c r="Y2402" s="21" t="s">
        <v>4</v>
      </c>
    </row>
    <row r="2403" spans="2:36" ht="18.649999999999999" customHeight="1" thickBot="1">
      <c r="B2403" s="20"/>
      <c r="D2403" s="235" t="s">
        <v>6</v>
      </c>
      <c r="E2403" s="236"/>
      <c r="F2403" s="237" t="s">
        <v>7</v>
      </c>
      <c r="G2403" s="238"/>
      <c r="I2403" s="235" t="s">
        <v>8</v>
      </c>
      <c r="J2403" s="236"/>
      <c r="K2403" s="237" t="s">
        <v>9</v>
      </c>
      <c r="L2403" s="238"/>
      <c r="N2403" s="235" t="s">
        <v>10</v>
      </c>
      <c r="O2403" s="236"/>
      <c r="P2403" s="237" t="s">
        <v>11</v>
      </c>
      <c r="Q2403" s="238"/>
      <c r="S2403" s="235" t="s">
        <v>6</v>
      </c>
      <c r="T2403" s="236"/>
      <c r="U2403" s="237" t="s">
        <v>7</v>
      </c>
      <c r="V2403" s="238"/>
      <c r="X2403" s="235" t="s">
        <v>10</v>
      </c>
      <c r="Y2403" s="236"/>
      <c r="Z2403" s="237" t="s">
        <v>11</v>
      </c>
      <c r="AA2403" s="238"/>
      <c r="AB2403" s="4"/>
      <c r="AC2403" s="212" t="s">
        <v>70</v>
      </c>
      <c r="AE2403" s="213" t="s">
        <v>37</v>
      </c>
      <c r="AF2403" s="9"/>
      <c r="AG2403" s="29"/>
      <c r="AH2403" s="29"/>
      <c r="AI2403" s="29"/>
      <c r="AJ2403" s="29"/>
    </row>
    <row r="2404" spans="2:36" ht="18.649999999999999" customHeight="1" thickTop="1" thickBot="1">
      <c r="B2404" s="40">
        <f t="shared" ref="B2404" si="8199">B2397+$E$5</f>
        <v>1.0699999999999814</v>
      </c>
      <c r="D2404" s="24">
        <v>1</v>
      </c>
      <c r="E2404" s="25">
        <v>0</v>
      </c>
      <c r="F2404" s="26">
        <v>0</v>
      </c>
      <c r="G2404" s="27">
        <f t="shared" ref="G2404" si="8200">-1/($E$8*$B2404)</f>
        <v>-6.4188148300298948</v>
      </c>
      <c r="I2404" s="24">
        <v>1</v>
      </c>
      <c r="J2404" s="28">
        <v>0</v>
      </c>
      <c r="K2404" s="26">
        <v>0</v>
      </c>
      <c r="L2404" s="27">
        <v>0</v>
      </c>
      <c r="N2404" s="24">
        <f t="shared" ref="N2404" si="8201">D2404*I2404+F2404*I2407-E2404*J2404-G2404*J2407</f>
        <v>5.7983844149626096E-3</v>
      </c>
      <c r="O2404" s="28">
        <f t="shared" ref="O2404" si="8202">(D2404*J2404+E2404*I2404+F2404*J2407+G2404*I2407)</f>
        <v>0</v>
      </c>
      <c r="P2404" s="26">
        <f t="shared" ref="P2404" si="8203">D2404*K2404+F2404*K2407-E2404*L2404-G2404*L2407</f>
        <v>0</v>
      </c>
      <c r="Q2404" s="27">
        <f t="shared" ref="Q2404" si="8204">(D2404*L2404+E2404*K2404+F2404*L2407+G2404*K2407)</f>
        <v>-6.4188148300298948</v>
      </c>
      <c r="S2404" s="24">
        <v>1</v>
      </c>
      <c r="T2404" s="25">
        <v>0</v>
      </c>
      <c r="U2404" s="26">
        <v>0</v>
      </c>
      <c r="V2404" s="27">
        <f t="shared" ref="V2404" si="8205">-1/($T$8*$B2404)</f>
        <v>-6.4188148300298948</v>
      </c>
      <c r="X2404" s="24">
        <f t="shared" ref="X2404" si="8206">N2404*S2404+P2404*S2407-O2404*T2404-Q2404*T2407</f>
        <v>5.7983844149626096E-3</v>
      </c>
      <c r="Y2404" s="28">
        <f t="shared" ref="Y2404" si="8207">(N2404*T2404+O2404*S2404+P2404*T2407+Q2404*S2407)</f>
        <v>0</v>
      </c>
      <c r="Z2404" s="26">
        <f t="shared" ref="Z2404" si="8208">N2404*U2404+P2404*U2407-O2404*V2404-Q2404*V2407</f>
        <v>0</v>
      </c>
      <c r="AA2404" s="27">
        <f t="shared" ref="AA2404" si="8209">(N2404*V2404+O2404*U2404+P2404*V2407+Q2404*U2407)</f>
        <v>-6.4560335859028708</v>
      </c>
      <c r="AB2404" s="8"/>
      <c r="AC2404" s="214">
        <f t="shared" ref="AC2404" si="8210">20*LOG((2*$X$8)/(($X$8*X2404+Z2404+$Z$8*X2407+Z2407)^2+($X$8*Y2404+AA2404+$X$8*Y2407+AA2407)^2)^0.5)</f>
        <v>-10.384654433204904</v>
      </c>
      <c r="AE2404" s="215">
        <f t="shared" ref="AE2404" si="8211">((X2404^2+Y2404^2)/(X2407^2+Y2407^2))^0.5</f>
        <v>3.7435823166586647E-2</v>
      </c>
      <c r="AF2404" s="9"/>
      <c r="AG2404" s="29"/>
      <c r="AH2404" s="29"/>
      <c r="AI2404" s="29"/>
      <c r="AJ2404" s="29"/>
    </row>
    <row r="2405" spans="2:36" ht="18.649999999999999" customHeight="1" thickBot="1">
      <c r="D2405" s="30"/>
      <c r="G2405" s="31"/>
      <c r="I2405" s="30"/>
      <c r="K2405" s="239" t="s">
        <v>15</v>
      </c>
      <c r="L2405" s="240"/>
      <c r="N2405" s="30"/>
      <c r="P2405" s="239" t="s">
        <v>17</v>
      </c>
      <c r="Q2405" s="240"/>
      <c r="S2405" s="30"/>
      <c r="V2405" s="31"/>
      <c r="X2405" s="30"/>
      <c r="AA2405" s="31"/>
      <c r="AE2405" s="216"/>
      <c r="AF2405" s="9"/>
      <c r="AG2405" s="29"/>
      <c r="AH2405" s="29"/>
      <c r="AI2405" s="29"/>
      <c r="AJ2405" s="29"/>
    </row>
    <row r="2406" spans="2:36" ht="18.649999999999999" customHeight="1" thickBot="1">
      <c r="D2406" s="235" t="s">
        <v>12</v>
      </c>
      <c r="E2406" s="236"/>
      <c r="F2406" s="237" t="s">
        <v>13</v>
      </c>
      <c r="G2406" s="238"/>
      <c r="I2406" s="235" t="s">
        <v>14</v>
      </c>
      <c r="J2406" s="236"/>
      <c r="K2406" s="241"/>
      <c r="L2406" s="242"/>
      <c r="N2406" s="235" t="s">
        <v>16</v>
      </c>
      <c r="O2406" s="236"/>
      <c r="P2406" s="241"/>
      <c r="Q2406" s="242"/>
      <c r="S2406" s="235" t="s">
        <v>12</v>
      </c>
      <c r="T2406" s="236"/>
      <c r="U2406" s="237" t="s">
        <v>13</v>
      </c>
      <c r="V2406" s="238"/>
      <c r="X2406" s="235" t="s">
        <v>16</v>
      </c>
      <c r="Y2406" s="236"/>
      <c r="Z2406" s="237" t="s">
        <v>17</v>
      </c>
      <c r="AA2406" s="238"/>
      <c r="AB2406" s="4"/>
      <c r="AC2406" s="37" t="s">
        <v>71</v>
      </c>
      <c r="AE2406" s="217" t="s">
        <v>72</v>
      </c>
      <c r="AF2406" s="9"/>
      <c r="AG2406" s="29"/>
      <c r="AH2406" s="29"/>
      <c r="AI2406" s="29"/>
      <c r="AJ2406" s="29"/>
    </row>
    <row r="2407" spans="2:36" ht="18.649999999999999" customHeight="1" thickTop="1" thickBot="1">
      <c r="D2407" s="24">
        <v>0</v>
      </c>
      <c r="E2407" s="28">
        <v>0</v>
      </c>
      <c r="F2407" s="26">
        <v>1</v>
      </c>
      <c r="G2407" s="27">
        <v>0</v>
      </c>
      <c r="I2407" s="24">
        <v>0</v>
      </c>
      <c r="J2407" s="28">
        <f t="shared" ref="J2407" si="8212">IF(0=(1-$J$8*$K$8*$B2404^2),0,-1*(1-$J$8*$K$8*$B2404^2)/($B2404*$K$8))</f>
        <v>-0.15488865809522145</v>
      </c>
      <c r="K2407" s="26">
        <v>1</v>
      </c>
      <c r="L2407" s="27">
        <v>0</v>
      </c>
      <c r="N2407" s="24">
        <f t="shared" ref="N2407" si="8213">D2407*I2404+F2407*I2407-E2407*J2404-G2407*J2407</f>
        <v>0</v>
      </c>
      <c r="O2407" s="28">
        <f t="shared" ref="O2407" si="8214">(D2407*J2404+E2407*I2404+F2407*J2407+G2407*I2407)</f>
        <v>-0.15488865809522145</v>
      </c>
      <c r="P2407" s="26">
        <f t="shared" ref="P2407" si="8215">D2407*K2404+F2407*K2407-E2407*L2404-G2407*L2407</f>
        <v>1</v>
      </c>
      <c r="Q2407" s="27">
        <f t="shared" ref="Q2407" si="8216">(D2407*L2404+E2407*K2404+F2407*L2407+G2407*K2407)</f>
        <v>0</v>
      </c>
      <c r="S2407" s="24">
        <v>0</v>
      </c>
      <c r="T2407" s="28">
        <v>0</v>
      </c>
      <c r="U2407" s="26">
        <v>1</v>
      </c>
      <c r="V2407" s="27">
        <v>0</v>
      </c>
      <c r="X2407" s="24">
        <f t="shared" ref="X2407" si="8217">N2407*S2404+P2407*S2407-O2407*T2404-Q2407*T2407</f>
        <v>0</v>
      </c>
      <c r="Y2407" s="28">
        <f t="shared" ref="Y2407" si="8218">(N2407*T2404+O2407*S2404+P2407*T2407+Q2407*S2407)</f>
        <v>-0.15488865809522145</v>
      </c>
      <c r="Z2407" s="26">
        <f t="shared" ref="Z2407" si="8219">N2407*U2404+P2407*U2407-O2407*V2404-Q2407*V2407</f>
        <v>5.7983844149626096E-3</v>
      </c>
      <c r="AA2407" s="27">
        <f t="shared" ref="AA2407" si="8220">(N2407*V2404+O2407*U2404+P2407*V2407+Q2407*U2407)</f>
        <v>0</v>
      </c>
      <c r="AB2407" s="8"/>
      <c r="AC2407" s="39">
        <f t="shared" ref="AC2407" si="8221">(180/PI())*ATAN(-1*(($X$8*Y2404+AA2404+$X$8*Y2407+AA2407)/($X$8*X2404+Z2404+$X$8*X2407+Z2407)))</f>
        <v>89.899492808433365</v>
      </c>
      <c r="AE2407" s="218">
        <f t="shared" ref="AE2407" si="8222">20*LOG(((($X$8*X2404+Z2404-$X$8*Y2407-Z2407)^2+($X$8*Y2404+AA2404-$X$8*Y2407-AA2407)^2)/(($X$8*X2404+Z2404+$X$8*X2407+Z2407)^2+($X$8*Y2404+AA2404+$X$8*Y2407+AA2407)^2))^0.5)</f>
        <v>-0.41424164131337526</v>
      </c>
      <c r="AF2407" s="9"/>
      <c r="AG2407" s="29"/>
      <c r="AH2407" s="29"/>
      <c r="AI2407" s="29"/>
      <c r="AJ2407" s="29"/>
    </row>
    <row r="2408" spans="2:36" ht="18.649999999999999" customHeight="1">
      <c r="AE2408" s="33"/>
    </row>
    <row r="2409" spans="2:36" ht="18.649999999999999" customHeight="1" thickBot="1">
      <c r="E2409" s="21" t="s">
        <v>0</v>
      </c>
      <c r="J2409" s="21" t="s">
        <v>1</v>
      </c>
      <c r="O2409" s="21" t="s">
        <v>2</v>
      </c>
      <c r="T2409" s="21" t="s">
        <v>3</v>
      </c>
      <c r="Y2409" s="21" t="s">
        <v>4</v>
      </c>
    </row>
    <row r="2410" spans="2:36" ht="18.649999999999999" customHeight="1" thickBot="1">
      <c r="B2410" s="20"/>
      <c r="D2410" s="235" t="s">
        <v>6</v>
      </c>
      <c r="E2410" s="236"/>
      <c r="F2410" s="237" t="s">
        <v>7</v>
      </c>
      <c r="G2410" s="238"/>
      <c r="I2410" s="235" t="s">
        <v>8</v>
      </c>
      <c r="J2410" s="236"/>
      <c r="K2410" s="237" t="s">
        <v>9</v>
      </c>
      <c r="L2410" s="238"/>
      <c r="N2410" s="235" t="s">
        <v>10</v>
      </c>
      <c r="O2410" s="236"/>
      <c r="P2410" s="237" t="s">
        <v>11</v>
      </c>
      <c r="Q2410" s="238"/>
      <c r="S2410" s="235" t="s">
        <v>6</v>
      </c>
      <c r="T2410" s="236"/>
      <c r="U2410" s="237" t="s">
        <v>7</v>
      </c>
      <c r="V2410" s="238"/>
      <c r="X2410" s="235" t="s">
        <v>10</v>
      </c>
      <c r="Y2410" s="236"/>
      <c r="Z2410" s="237" t="s">
        <v>11</v>
      </c>
      <c r="AA2410" s="238"/>
      <c r="AB2410" s="4"/>
      <c r="AC2410" s="212" t="s">
        <v>70</v>
      </c>
      <c r="AE2410" s="213" t="s">
        <v>37</v>
      </c>
      <c r="AF2410" s="9"/>
      <c r="AG2410" s="29"/>
      <c r="AH2410" s="29"/>
      <c r="AI2410" s="29"/>
      <c r="AJ2410" s="29"/>
    </row>
    <row r="2411" spans="2:36" ht="18.649999999999999" customHeight="1" thickTop="1" thickBot="1">
      <c r="B2411" s="40">
        <f t="shared" ref="B2411" si="8223">B2404+$E$5</f>
        <v>1.0704999999999814</v>
      </c>
      <c r="D2411" s="24">
        <v>1</v>
      </c>
      <c r="E2411" s="25">
        <v>0</v>
      </c>
      <c r="F2411" s="26">
        <v>0</v>
      </c>
      <c r="G2411" s="27">
        <f t="shared" ref="G2411" si="8224">-1/($E$8*$B2411)</f>
        <v>-6.4158167848033507</v>
      </c>
      <c r="I2411" s="24">
        <v>1</v>
      </c>
      <c r="J2411" s="28">
        <v>0</v>
      </c>
      <c r="K2411" s="26">
        <v>0</v>
      </c>
      <c r="L2411" s="27">
        <v>0</v>
      </c>
      <c r="N2411" s="24">
        <f t="shared" ref="N2411" si="8225">D2411*I2411+F2411*I2414-E2411*J2411-G2411*J2414</f>
        <v>1.2275279398182737E-2</v>
      </c>
      <c r="O2411" s="28">
        <f t="shared" ref="O2411" si="8226">(D2411*J2411+E2411*I2411+F2411*J2414+G2411*I2414)</f>
        <v>0</v>
      </c>
      <c r="P2411" s="26">
        <f t="shared" ref="P2411" si="8227">D2411*K2411+F2411*K2414-E2411*L2411-G2411*L2414</f>
        <v>0</v>
      </c>
      <c r="Q2411" s="27">
        <f t="shared" ref="Q2411" si="8228">(D2411*L2411+E2411*K2411+F2411*L2414+G2411*K2414)</f>
        <v>-6.4158167848033507</v>
      </c>
      <c r="S2411" s="24">
        <v>1</v>
      </c>
      <c r="T2411" s="25">
        <v>0</v>
      </c>
      <c r="U2411" s="26">
        <v>0</v>
      </c>
      <c r="V2411" s="27">
        <f t="shared" ref="V2411" si="8229">-1/($T$8*$B2411)</f>
        <v>-6.4158167848033507</v>
      </c>
      <c r="X2411" s="24">
        <f t="shared" ref="X2411" si="8230">N2411*S2411+P2411*S2414-O2411*T2411-Q2411*T2414</f>
        <v>1.2275279398182737E-2</v>
      </c>
      <c r="Y2411" s="28">
        <f t="shared" ref="Y2411" si="8231">(N2411*T2411+O2411*S2411+P2411*T2414+Q2411*S2414)</f>
        <v>0</v>
      </c>
      <c r="Z2411" s="26">
        <f t="shared" ref="Z2411" si="8232">N2411*U2411+P2411*U2414-O2411*V2411-Q2411*V2414</f>
        <v>0</v>
      </c>
      <c r="AA2411" s="27">
        <f t="shared" ref="AA2411" si="8233">(N2411*V2411+O2411*U2411+P2411*V2414+Q2411*U2414)</f>
        <v>-6.4945727284043624</v>
      </c>
      <c r="AB2411" s="8"/>
      <c r="AC2411" s="214">
        <f t="shared" ref="AC2411" si="8234">20*LOG((2*$X$8)/(($X$8*X2411+Z2411+$Z$8*X2414+Z2414)^2+($X$8*Y2411+AA2411+$X$8*Y2414+AA2414)^2)^0.5)</f>
        <v>-10.433964440467275</v>
      </c>
      <c r="AE2411" s="215">
        <f t="shared" ref="AE2411" si="8235">((X2411^2+Y2411^2)/(X2414^2+Y2414^2))^0.5</f>
        <v>7.9734709437084703E-2</v>
      </c>
      <c r="AF2411" s="9"/>
      <c r="AG2411" s="29"/>
      <c r="AH2411" s="29"/>
      <c r="AI2411" s="29"/>
      <c r="AJ2411" s="29"/>
    </row>
    <row r="2412" spans="2:36" ht="18.649999999999999" customHeight="1" thickBot="1">
      <c r="D2412" s="30"/>
      <c r="G2412" s="31"/>
      <c r="I2412" s="30"/>
      <c r="K2412" s="239" t="s">
        <v>15</v>
      </c>
      <c r="L2412" s="240"/>
      <c r="N2412" s="30"/>
      <c r="P2412" s="239" t="s">
        <v>17</v>
      </c>
      <c r="Q2412" s="240"/>
      <c r="S2412" s="30"/>
      <c r="V2412" s="31"/>
      <c r="X2412" s="30"/>
      <c r="AA2412" s="31"/>
      <c r="AE2412" s="216"/>
      <c r="AF2412" s="9"/>
      <c r="AG2412" s="29"/>
      <c r="AH2412" s="29"/>
      <c r="AI2412" s="29"/>
      <c r="AJ2412" s="29"/>
    </row>
    <row r="2413" spans="2:36" ht="18.649999999999999" customHeight="1" thickBot="1">
      <c r="D2413" s="235" t="s">
        <v>12</v>
      </c>
      <c r="E2413" s="236"/>
      <c r="F2413" s="237" t="s">
        <v>13</v>
      </c>
      <c r="G2413" s="238"/>
      <c r="I2413" s="235" t="s">
        <v>14</v>
      </c>
      <c r="J2413" s="236"/>
      <c r="K2413" s="241"/>
      <c r="L2413" s="242"/>
      <c r="N2413" s="235" t="s">
        <v>16</v>
      </c>
      <c r="O2413" s="236"/>
      <c r="P2413" s="241"/>
      <c r="Q2413" s="242"/>
      <c r="S2413" s="235" t="s">
        <v>12</v>
      </c>
      <c r="T2413" s="236"/>
      <c r="U2413" s="237" t="s">
        <v>13</v>
      </c>
      <c r="V2413" s="238"/>
      <c r="X2413" s="235" t="s">
        <v>16</v>
      </c>
      <c r="Y2413" s="236"/>
      <c r="Z2413" s="237" t="s">
        <v>17</v>
      </c>
      <c r="AA2413" s="238"/>
      <c r="AB2413" s="4"/>
      <c r="AC2413" s="37" t="s">
        <v>71</v>
      </c>
      <c r="AE2413" s="217" t="s">
        <v>72</v>
      </c>
      <c r="AF2413" s="9"/>
      <c r="AG2413" s="29"/>
      <c r="AH2413" s="29"/>
      <c r="AI2413" s="29"/>
      <c r="AJ2413" s="29"/>
    </row>
    <row r="2414" spans="2:36" ht="18.649999999999999" customHeight="1" thickTop="1" thickBot="1">
      <c r="D2414" s="24">
        <v>0</v>
      </c>
      <c r="E2414" s="28">
        <v>0</v>
      </c>
      <c r="F2414" s="26">
        <v>1</v>
      </c>
      <c r="G2414" s="27">
        <v>0</v>
      </c>
      <c r="I2414" s="24">
        <v>0</v>
      </c>
      <c r="J2414" s="28">
        <f t="shared" ref="J2414" si="8236">IF(0=(1-$J$8*$K$8*$B2411^2),0,-1*(1-$J$8*$K$8*$B2411^2)/($B2411*$K$8))</f>
        <v>-0.15395151603165547</v>
      </c>
      <c r="K2414" s="26">
        <v>1</v>
      </c>
      <c r="L2414" s="27">
        <v>0</v>
      </c>
      <c r="N2414" s="24">
        <f t="shared" ref="N2414" si="8237">D2414*I2411+F2414*I2414-E2414*J2411-G2414*J2414</f>
        <v>0</v>
      </c>
      <c r="O2414" s="28">
        <f t="shared" ref="O2414" si="8238">(D2414*J2411+E2414*I2411+F2414*J2414+G2414*I2414)</f>
        <v>-0.15395151603165547</v>
      </c>
      <c r="P2414" s="26">
        <f t="shared" ref="P2414" si="8239">D2414*K2411+F2414*K2414-E2414*L2411-G2414*L2414</f>
        <v>1</v>
      </c>
      <c r="Q2414" s="27">
        <f t="shared" ref="Q2414" si="8240">(D2414*L2411+E2414*K2411+F2414*L2414+G2414*K2414)</f>
        <v>0</v>
      </c>
      <c r="S2414" s="24">
        <v>0</v>
      </c>
      <c r="T2414" s="28">
        <v>0</v>
      </c>
      <c r="U2414" s="26">
        <v>1</v>
      </c>
      <c r="V2414" s="27">
        <v>0</v>
      </c>
      <c r="X2414" s="24">
        <f t="shared" ref="X2414" si="8241">N2414*S2411+P2414*S2414-O2414*T2411-Q2414*T2414</f>
        <v>0</v>
      </c>
      <c r="Y2414" s="28">
        <f t="shared" ref="Y2414" si="8242">(N2414*T2411+O2414*S2411+P2414*T2414+Q2414*S2414)</f>
        <v>-0.15395151603165547</v>
      </c>
      <c r="Z2414" s="26">
        <f t="shared" ref="Z2414" si="8243">N2414*U2411+P2414*U2414-O2414*V2411-Q2414*V2414</f>
        <v>1.2275279398182737E-2</v>
      </c>
      <c r="AA2414" s="27">
        <f t="shared" ref="AA2414" si="8244">(N2414*V2411+O2414*U2411+P2414*V2414+Q2414*U2414)</f>
        <v>0</v>
      </c>
      <c r="AB2414" s="8"/>
      <c r="AC2414" s="39">
        <f t="shared" ref="AC2414" si="8245">(180/PI())*ATAN(-1*(($X$8*Y2411+AA2411+$X$8*Y2414+AA2414)/($X$8*X2411+Z2411+$X$8*X2414+Z2414)))</f>
        <v>89.788428686034678</v>
      </c>
      <c r="AE2414" s="218">
        <f t="shared" ref="AE2414" si="8246">20*LOG(((($X$8*X2411+Z2411-$X$8*Y2414-Z2414)^2+($X$8*Y2411+AA2411-$X$8*Y2414-AA2414)^2)/(($X$8*X2411+Z2411+$X$8*X2414+Z2414)^2+($X$8*Y2411+AA2411+$X$8*Y2414+AA2414)^2))^0.5)</f>
        <v>-0.4093686355633972</v>
      </c>
      <c r="AF2414" s="9"/>
      <c r="AG2414" s="29"/>
      <c r="AH2414" s="29"/>
      <c r="AI2414" s="29"/>
      <c r="AJ2414" s="29"/>
    </row>
    <row r="2415" spans="2:36" ht="18.649999999999999" customHeight="1">
      <c r="AE2415" s="33"/>
    </row>
    <row r="2416" spans="2:36" ht="18.649999999999999" customHeight="1" thickBot="1">
      <c r="E2416" s="21" t="s">
        <v>0</v>
      </c>
      <c r="J2416" s="21" t="s">
        <v>1</v>
      </c>
      <c r="O2416" s="21" t="s">
        <v>2</v>
      </c>
      <c r="T2416" s="21" t="s">
        <v>3</v>
      </c>
      <c r="Y2416" s="21" t="s">
        <v>4</v>
      </c>
    </row>
    <row r="2417" spans="2:36" ht="18.649999999999999" customHeight="1" thickBot="1">
      <c r="B2417" s="20"/>
      <c r="D2417" s="235" t="s">
        <v>6</v>
      </c>
      <c r="E2417" s="236"/>
      <c r="F2417" s="237" t="s">
        <v>7</v>
      </c>
      <c r="G2417" s="238"/>
      <c r="I2417" s="235" t="s">
        <v>8</v>
      </c>
      <c r="J2417" s="236"/>
      <c r="K2417" s="237" t="s">
        <v>9</v>
      </c>
      <c r="L2417" s="238"/>
      <c r="N2417" s="235" t="s">
        <v>10</v>
      </c>
      <c r="O2417" s="236"/>
      <c r="P2417" s="237" t="s">
        <v>11</v>
      </c>
      <c r="Q2417" s="238"/>
      <c r="S2417" s="235" t="s">
        <v>6</v>
      </c>
      <c r="T2417" s="236"/>
      <c r="U2417" s="237" t="s">
        <v>7</v>
      </c>
      <c r="V2417" s="238"/>
      <c r="X2417" s="235" t="s">
        <v>10</v>
      </c>
      <c r="Y2417" s="236"/>
      <c r="Z2417" s="237" t="s">
        <v>11</v>
      </c>
      <c r="AA2417" s="238"/>
      <c r="AB2417" s="4"/>
      <c r="AC2417" s="212" t="s">
        <v>70</v>
      </c>
      <c r="AE2417" s="213" t="s">
        <v>37</v>
      </c>
      <c r="AF2417" s="9"/>
      <c r="AG2417" s="29"/>
      <c r="AH2417" s="29"/>
      <c r="AI2417" s="29"/>
      <c r="AJ2417" s="29"/>
    </row>
    <row r="2418" spans="2:36" ht="18.649999999999999" customHeight="1" thickTop="1" thickBot="1">
      <c r="B2418" s="40">
        <f t="shared" ref="B2418" si="8247">B2411+$E$5</f>
        <v>1.0709999999999813</v>
      </c>
      <c r="D2418" s="24">
        <v>1</v>
      </c>
      <c r="E2418" s="25">
        <v>0</v>
      </c>
      <c r="F2418" s="26">
        <v>0</v>
      </c>
      <c r="G2418" s="27">
        <f t="shared" ref="G2418" si="8248">-1/($E$8*$B2418)</f>
        <v>-6.4128215388720706</v>
      </c>
      <c r="I2418" s="24">
        <v>1</v>
      </c>
      <c r="J2418" s="28">
        <v>0</v>
      </c>
      <c r="K2418" s="26">
        <v>0</v>
      </c>
      <c r="L2418" s="27">
        <v>0</v>
      </c>
      <c r="N2418" s="24">
        <f t="shared" ref="N2418" si="8249">D2418*I2418+F2418*I2421-E2418*J2418-G2418*J2421</f>
        <v>1.8743105217559286E-2</v>
      </c>
      <c r="O2418" s="28">
        <f t="shared" ref="O2418" si="8250">(D2418*J2418+E2418*I2418+F2418*J2421+G2418*I2421)</f>
        <v>0</v>
      </c>
      <c r="P2418" s="26">
        <f t="shared" ref="P2418" si="8251">D2418*K2418+F2418*K2421-E2418*L2418-G2418*L2421</f>
        <v>0</v>
      </c>
      <c r="Q2418" s="27">
        <f t="shared" ref="Q2418" si="8252">(D2418*L2418+E2418*K2418+F2418*L2421+G2418*K2421)</f>
        <v>-6.4128215388720706</v>
      </c>
      <c r="S2418" s="24">
        <v>1</v>
      </c>
      <c r="T2418" s="25">
        <v>0</v>
      </c>
      <c r="U2418" s="26">
        <v>0</v>
      </c>
      <c r="V2418" s="27">
        <f t="shared" ref="V2418" si="8253">-1/($T$8*$B2418)</f>
        <v>-6.4128215388720706</v>
      </c>
      <c r="X2418" s="24">
        <f t="shared" ref="X2418" si="8254">N2418*S2418+P2418*S2421-O2418*T2418-Q2418*T2421</f>
        <v>1.8743105217559286E-2</v>
      </c>
      <c r="Y2418" s="28">
        <f t="shared" ref="Y2418" si="8255">(N2418*T2418+O2418*S2418+P2418*T2421+Q2418*S2421)</f>
        <v>0</v>
      </c>
      <c r="Z2418" s="26">
        <f t="shared" ref="Z2418" si="8256">N2418*U2418+P2418*U2421-O2418*V2418-Q2418*V2421</f>
        <v>0</v>
      </c>
      <c r="AA2418" s="27">
        <f t="shared" ref="AA2418" si="8257">(N2418*V2418+O2418*U2418+P2418*V2421+Q2418*U2421)</f>
        <v>-6.5330177277165804</v>
      </c>
      <c r="AB2418" s="8"/>
      <c r="AC2418" s="214">
        <f t="shared" ref="AC2418" si="8258">20*LOG((2*$X$8)/(($X$8*X2418+Z2418+$Z$8*X2421+Z2421)^2+($X$8*Y2418+AA2418+$X$8*Y2421+AA2421)^2)^0.5)</f>
        <v>-10.482906363698472</v>
      </c>
      <c r="AE2418" s="215">
        <f t="shared" ref="AE2418" si="8259">((X2418^2+Y2418^2)/(X2421^2+Y2421^2))^0.5</f>
        <v>0.12249207061231296</v>
      </c>
      <c r="AF2418" s="9"/>
      <c r="AG2418" s="29"/>
      <c r="AH2418" s="29"/>
      <c r="AI2418" s="29"/>
      <c r="AJ2418" s="29"/>
    </row>
    <row r="2419" spans="2:36" ht="18.649999999999999" customHeight="1" thickBot="1">
      <c r="D2419" s="30"/>
      <c r="G2419" s="31"/>
      <c r="I2419" s="30"/>
      <c r="K2419" s="239" t="s">
        <v>15</v>
      </c>
      <c r="L2419" s="240"/>
      <c r="N2419" s="30"/>
      <c r="P2419" s="239" t="s">
        <v>17</v>
      </c>
      <c r="Q2419" s="240"/>
      <c r="S2419" s="30"/>
      <c r="V2419" s="31"/>
      <c r="X2419" s="30"/>
      <c r="AA2419" s="31"/>
      <c r="AE2419" s="216"/>
      <c r="AF2419" s="9"/>
      <c r="AG2419" s="29"/>
      <c r="AH2419" s="29"/>
      <c r="AI2419" s="29"/>
      <c r="AJ2419" s="29"/>
    </row>
    <row r="2420" spans="2:36" ht="18.649999999999999" customHeight="1" thickBot="1">
      <c r="D2420" s="235" t="s">
        <v>12</v>
      </c>
      <c r="E2420" s="236"/>
      <c r="F2420" s="237" t="s">
        <v>13</v>
      </c>
      <c r="G2420" s="238"/>
      <c r="I2420" s="235" t="s">
        <v>14</v>
      </c>
      <c r="J2420" s="236"/>
      <c r="K2420" s="241"/>
      <c r="L2420" s="242"/>
      <c r="N2420" s="235" t="s">
        <v>16</v>
      </c>
      <c r="O2420" s="236"/>
      <c r="P2420" s="241"/>
      <c r="Q2420" s="242"/>
      <c r="S2420" s="235" t="s">
        <v>12</v>
      </c>
      <c r="T2420" s="236"/>
      <c r="U2420" s="237" t="s">
        <v>13</v>
      </c>
      <c r="V2420" s="238"/>
      <c r="X2420" s="235" t="s">
        <v>16</v>
      </c>
      <c r="Y2420" s="236"/>
      <c r="Z2420" s="237" t="s">
        <v>17</v>
      </c>
      <c r="AA2420" s="238"/>
      <c r="AB2420" s="4"/>
      <c r="AC2420" s="37" t="s">
        <v>71</v>
      </c>
      <c r="AE2420" s="217" t="s">
        <v>72</v>
      </c>
      <c r="AF2420" s="9"/>
      <c r="AG2420" s="29"/>
      <c r="AH2420" s="29"/>
      <c r="AI2420" s="29"/>
      <c r="AJ2420" s="29"/>
    </row>
    <row r="2421" spans="2:36" ht="18.649999999999999" customHeight="1" thickTop="1" thickBot="1">
      <c r="D2421" s="24">
        <v>0</v>
      </c>
      <c r="E2421" s="28">
        <v>0</v>
      </c>
      <c r="F2421" s="26">
        <v>1</v>
      </c>
      <c r="G2421" s="27">
        <v>0</v>
      </c>
      <c r="I2421" s="24">
        <v>0</v>
      </c>
      <c r="J2421" s="28">
        <f t="shared" ref="J2421" si="8260">IF(0=(1-$J$8*$K$8*$B2418^2),0,-1*(1-$J$8*$K$8*$B2418^2)/($B2418*$K$8))</f>
        <v>-0.15301484515582367</v>
      </c>
      <c r="K2421" s="26">
        <v>1</v>
      </c>
      <c r="L2421" s="27">
        <v>0</v>
      </c>
      <c r="N2421" s="24">
        <f t="shared" ref="N2421" si="8261">D2421*I2418+F2421*I2421-E2421*J2418-G2421*J2421</f>
        <v>0</v>
      </c>
      <c r="O2421" s="28">
        <f t="shared" ref="O2421" si="8262">(D2421*J2418+E2421*I2418+F2421*J2421+G2421*I2421)</f>
        <v>-0.15301484515582367</v>
      </c>
      <c r="P2421" s="26">
        <f t="shared" ref="P2421" si="8263">D2421*K2418+F2421*K2421-E2421*L2418-G2421*L2421</f>
        <v>1</v>
      </c>
      <c r="Q2421" s="27">
        <f t="shared" ref="Q2421" si="8264">(D2421*L2418+E2421*K2418+F2421*L2421+G2421*K2421)</f>
        <v>0</v>
      </c>
      <c r="S2421" s="24">
        <v>0</v>
      </c>
      <c r="T2421" s="28">
        <v>0</v>
      </c>
      <c r="U2421" s="26">
        <v>1</v>
      </c>
      <c r="V2421" s="27">
        <v>0</v>
      </c>
      <c r="X2421" s="24">
        <f t="shared" ref="X2421" si="8265">N2421*S2418+P2421*S2421-O2421*T2418-Q2421*T2421</f>
        <v>0</v>
      </c>
      <c r="Y2421" s="28">
        <f t="shared" ref="Y2421" si="8266">(N2421*T2418+O2421*S2418+P2421*T2421+Q2421*S2421)</f>
        <v>-0.15301484515582367</v>
      </c>
      <c r="Z2421" s="26">
        <f t="shared" ref="Z2421" si="8267">N2421*U2418+P2421*U2421-O2421*V2418-Q2421*V2421</f>
        <v>1.8743105217559286E-2</v>
      </c>
      <c r="AA2421" s="27">
        <f t="shared" ref="AA2421" si="8268">(N2421*V2418+O2421*U2418+P2421*V2421+Q2421*U2421)</f>
        <v>0</v>
      </c>
      <c r="AB2421" s="8"/>
      <c r="AC2421" s="39">
        <f t="shared" ref="AC2421" si="8269">(180/PI())*ATAN(-1*(($X$8*Y2418+AA2418+$X$8*Y2421+AA2421)/($X$8*X2418+Z2418+$X$8*X2421+Z2421)))</f>
        <v>89.678766275831464</v>
      </c>
      <c r="AE2421" s="218">
        <f t="shared" ref="AE2421" si="8270">20*LOG(((($X$8*X2418+Z2418-$X$8*Y2421-Z2421)^2+($X$8*Y2418+AA2418-$X$8*Y2421-AA2421)^2)/(($X$8*X2418+Z2418+$X$8*X2421+Z2421)^2+($X$8*Y2418+AA2418+$X$8*Y2421+AA2421)^2))^0.5)</f>
        <v>-0.40459139706649938</v>
      </c>
      <c r="AF2421" s="9"/>
      <c r="AG2421" s="29"/>
      <c r="AH2421" s="29"/>
      <c r="AI2421" s="29"/>
      <c r="AJ2421" s="29"/>
    </row>
    <row r="2422" spans="2:36" ht="18.649999999999999" customHeight="1">
      <c r="AE2422" s="33"/>
    </row>
    <row r="2423" spans="2:36" ht="18.649999999999999" customHeight="1" thickBot="1">
      <c r="E2423" s="21" t="s">
        <v>0</v>
      </c>
      <c r="J2423" s="21" t="s">
        <v>1</v>
      </c>
      <c r="O2423" s="21" t="s">
        <v>2</v>
      </c>
      <c r="T2423" s="21" t="s">
        <v>3</v>
      </c>
      <c r="Y2423" s="21" t="s">
        <v>4</v>
      </c>
    </row>
    <row r="2424" spans="2:36" ht="18.649999999999999" customHeight="1" thickBot="1">
      <c r="B2424" s="20"/>
      <c r="D2424" s="235" t="s">
        <v>6</v>
      </c>
      <c r="E2424" s="236"/>
      <c r="F2424" s="237" t="s">
        <v>7</v>
      </c>
      <c r="G2424" s="238"/>
      <c r="I2424" s="235" t="s">
        <v>8</v>
      </c>
      <c r="J2424" s="236"/>
      <c r="K2424" s="237" t="s">
        <v>9</v>
      </c>
      <c r="L2424" s="238"/>
      <c r="N2424" s="235" t="s">
        <v>10</v>
      </c>
      <c r="O2424" s="236"/>
      <c r="P2424" s="237" t="s">
        <v>11</v>
      </c>
      <c r="Q2424" s="238"/>
      <c r="S2424" s="235" t="s">
        <v>6</v>
      </c>
      <c r="T2424" s="236"/>
      <c r="U2424" s="237" t="s">
        <v>7</v>
      </c>
      <c r="V2424" s="238"/>
      <c r="X2424" s="235" t="s">
        <v>10</v>
      </c>
      <c r="Y2424" s="236"/>
      <c r="Z2424" s="237" t="s">
        <v>11</v>
      </c>
      <c r="AA2424" s="238"/>
      <c r="AB2424" s="4"/>
      <c r="AC2424" s="212" t="s">
        <v>70</v>
      </c>
      <c r="AE2424" s="213" t="s">
        <v>37</v>
      </c>
      <c r="AF2424" s="9"/>
      <c r="AG2424" s="29"/>
      <c r="AH2424" s="29"/>
      <c r="AI2424" s="29"/>
      <c r="AJ2424" s="29"/>
    </row>
    <row r="2425" spans="2:36" ht="18.649999999999999" customHeight="1" thickTop="1" thickBot="1">
      <c r="B2425" s="40">
        <f t="shared" ref="B2425" si="8271">B2418+$E$5</f>
        <v>1.0714999999999812</v>
      </c>
      <c r="D2425" s="24">
        <v>1</v>
      </c>
      <c r="E2425" s="25">
        <v>0</v>
      </c>
      <c r="F2425" s="26">
        <v>0</v>
      </c>
      <c r="G2425" s="27">
        <f t="shared" ref="G2425" si="8272">-1/($E$8*$B2425)</f>
        <v>-6.4098290883173012</v>
      </c>
      <c r="I2425" s="24">
        <v>1</v>
      </c>
      <c r="J2425" s="28">
        <v>0</v>
      </c>
      <c r="K2425" s="26">
        <v>0</v>
      </c>
      <c r="L2425" s="27">
        <v>0</v>
      </c>
      <c r="N2425" s="24">
        <f t="shared" ref="N2425" si="8273">D2425*I2425+F2425*I2428-E2425*J2425-G2425*J2428</f>
        <v>2.5201878797116994E-2</v>
      </c>
      <c r="O2425" s="28">
        <f t="shared" ref="O2425" si="8274">(D2425*J2425+E2425*I2425+F2425*J2428+G2425*I2428)</f>
        <v>0</v>
      </c>
      <c r="P2425" s="26">
        <f t="shared" ref="P2425" si="8275">D2425*K2425+F2425*K2428-E2425*L2425-G2425*L2428</f>
        <v>0</v>
      </c>
      <c r="Q2425" s="27">
        <f t="shared" ref="Q2425" si="8276">(D2425*L2425+E2425*K2425+F2425*L2428+G2425*K2428)</f>
        <v>-6.4098290883173012</v>
      </c>
      <c r="S2425" s="24">
        <v>1</v>
      </c>
      <c r="T2425" s="25">
        <v>0</v>
      </c>
      <c r="U2425" s="26">
        <v>0</v>
      </c>
      <c r="V2425" s="27">
        <f t="shared" ref="V2425" si="8277">-1/($T$8*$B2425)</f>
        <v>-6.4098290883173012</v>
      </c>
      <c r="X2425" s="24">
        <f t="shared" ref="X2425" si="8278">N2425*S2425+P2425*S2428-O2425*T2425-Q2425*T2428</f>
        <v>2.5201878797116994E-2</v>
      </c>
      <c r="Y2425" s="28">
        <f t="shared" ref="Y2425" si="8279">(N2425*T2425+O2425*S2425+P2425*T2428+Q2425*S2428)</f>
        <v>0</v>
      </c>
      <c r="Z2425" s="26">
        <f t="shared" ref="Z2425" si="8280">N2425*U2425+P2425*U2428-O2425*V2425-Q2425*V2428</f>
        <v>0</v>
      </c>
      <c r="AA2425" s="27">
        <f t="shared" ref="AA2425" si="8281">(N2425*V2425+O2425*U2425+P2425*V2428+Q2425*U2428)</f>
        <v>-6.5713688241113086</v>
      </c>
      <c r="AB2425" s="8"/>
      <c r="AC2425" s="214">
        <f t="shared" ref="AC2425" si="8282">20*LOG((2*$X$8)/(($X$8*X2425+Z2425+$Z$8*X2428+Z2428)^2+($X$8*Y2425+AA2425+$X$8*Y2428+AA2428)^2)^0.5)</f>
        <v>-10.53148447707507</v>
      </c>
      <c r="AE2425" s="215">
        <f t="shared" ref="AE2425" si="8283">((X2425^2+Y2425^2)/(X2428^2+Y2428^2))^0.5</f>
        <v>0.16571609267636922</v>
      </c>
      <c r="AF2425" s="9"/>
      <c r="AG2425" s="29"/>
      <c r="AH2425" s="29"/>
      <c r="AI2425" s="29"/>
      <c r="AJ2425" s="29"/>
    </row>
    <row r="2426" spans="2:36" ht="18.649999999999999" customHeight="1" thickBot="1">
      <c r="D2426" s="30"/>
      <c r="G2426" s="31"/>
      <c r="I2426" s="30"/>
      <c r="K2426" s="239" t="s">
        <v>15</v>
      </c>
      <c r="L2426" s="240"/>
      <c r="N2426" s="30"/>
      <c r="P2426" s="239" t="s">
        <v>17</v>
      </c>
      <c r="Q2426" s="240"/>
      <c r="S2426" s="30"/>
      <c r="V2426" s="31"/>
      <c r="X2426" s="30"/>
      <c r="AA2426" s="31"/>
      <c r="AE2426" s="216"/>
      <c r="AF2426" s="9"/>
      <c r="AG2426" s="29"/>
      <c r="AH2426" s="29"/>
      <c r="AI2426" s="29"/>
      <c r="AJ2426" s="29"/>
    </row>
    <row r="2427" spans="2:36" ht="18.649999999999999" customHeight="1" thickBot="1">
      <c r="D2427" s="235" t="s">
        <v>12</v>
      </c>
      <c r="E2427" s="236"/>
      <c r="F2427" s="237" t="s">
        <v>13</v>
      </c>
      <c r="G2427" s="238"/>
      <c r="I2427" s="235" t="s">
        <v>14</v>
      </c>
      <c r="J2427" s="236"/>
      <c r="K2427" s="241"/>
      <c r="L2427" s="242"/>
      <c r="N2427" s="235" t="s">
        <v>16</v>
      </c>
      <c r="O2427" s="236"/>
      <c r="P2427" s="241"/>
      <c r="Q2427" s="242"/>
      <c r="S2427" s="235" t="s">
        <v>12</v>
      </c>
      <c r="T2427" s="236"/>
      <c r="U2427" s="237" t="s">
        <v>13</v>
      </c>
      <c r="V2427" s="238"/>
      <c r="X2427" s="235" t="s">
        <v>16</v>
      </c>
      <c r="Y2427" s="236"/>
      <c r="Z2427" s="237" t="s">
        <v>17</v>
      </c>
      <c r="AA2427" s="238"/>
      <c r="AB2427" s="4"/>
      <c r="AC2427" s="37" t="s">
        <v>71</v>
      </c>
      <c r="AE2427" s="217" t="s">
        <v>72</v>
      </c>
      <c r="AF2427" s="9"/>
      <c r="AG2427" s="29"/>
      <c r="AH2427" s="29"/>
      <c r="AI2427" s="29"/>
      <c r="AJ2427" s="29"/>
    </row>
    <row r="2428" spans="2:36" ht="18.649999999999999" customHeight="1" thickTop="1" thickBot="1">
      <c r="D2428" s="24">
        <v>0</v>
      </c>
      <c r="E2428" s="28">
        <v>0</v>
      </c>
      <c r="F2428" s="26">
        <v>1</v>
      </c>
      <c r="G2428" s="27">
        <v>0</v>
      </c>
      <c r="I2428" s="24">
        <v>0</v>
      </c>
      <c r="J2428" s="28">
        <f t="shared" ref="J2428" si="8284">IF(0=(1-$J$8*$K$8*$B2425^2),0,-1*(1-$J$8*$K$8*$B2425^2)/($B2425*$K$8))</f>
        <v>-0.15207864480810759</v>
      </c>
      <c r="K2428" s="26">
        <v>1</v>
      </c>
      <c r="L2428" s="27">
        <v>0</v>
      </c>
      <c r="N2428" s="24">
        <f t="shared" ref="N2428" si="8285">D2428*I2425+F2428*I2428-E2428*J2425-G2428*J2428</f>
        <v>0</v>
      </c>
      <c r="O2428" s="28">
        <f t="shared" ref="O2428" si="8286">(D2428*J2425+E2428*I2425+F2428*J2428+G2428*I2428)</f>
        <v>-0.15207864480810759</v>
      </c>
      <c r="P2428" s="26">
        <f t="shared" ref="P2428" si="8287">D2428*K2425+F2428*K2428-E2428*L2425-G2428*L2428</f>
        <v>1</v>
      </c>
      <c r="Q2428" s="27">
        <f t="shared" ref="Q2428" si="8288">(D2428*L2425+E2428*K2425+F2428*L2428+G2428*K2428)</f>
        <v>0</v>
      </c>
      <c r="S2428" s="24">
        <v>0</v>
      </c>
      <c r="T2428" s="28">
        <v>0</v>
      </c>
      <c r="U2428" s="26">
        <v>1</v>
      </c>
      <c r="V2428" s="27">
        <v>0</v>
      </c>
      <c r="X2428" s="24">
        <f t="shared" ref="X2428" si="8289">N2428*S2425+P2428*S2428-O2428*T2425-Q2428*T2428</f>
        <v>0</v>
      </c>
      <c r="Y2428" s="28">
        <f t="shared" ref="Y2428" si="8290">(N2428*T2425+O2428*S2425+P2428*T2428+Q2428*S2428)</f>
        <v>-0.15207864480810759</v>
      </c>
      <c r="Z2428" s="26">
        <f t="shared" ref="Z2428" si="8291">N2428*U2425+P2428*U2428-O2428*V2425-Q2428*V2428</f>
        <v>2.5201878797116994E-2</v>
      </c>
      <c r="AA2428" s="27">
        <f t="shared" ref="AA2428" si="8292">(N2428*V2425+O2428*U2425+P2428*V2428+Q2428*U2428)</f>
        <v>0</v>
      </c>
      <c r="AB2428" s="8"/>
      <c r="AC2428" s="39">
        <f t="shared" ref="AC2428" si="8293">(180/PI())*ATAN(-1*(($X$8*Y2425+AA2425+$X$8*Y2428+AA2428)/($X$8*X2425+Z2425+$X$8*X2428+Z2428)))</f>
        <v>89.57047801803688</v>
      </c>
      <c r="AE2428" s="218">
        <f t="shared" ref="AE2428" si="8294">20*LOG(((($X$8*X2425+Z2425-$X$8*Y2428-Z2428)^2+($X$8*Y2425+AA2425-$X$8*Y2428-AA2428)^2)/(($X$8*X2425+Z2425+$X$8*X2428+Z2428)^2+($X$8*Y2425+AA2425+$X$8*Y2428+AA2428)^2))^0.5)</f>
        <v>-0.39990740030419569</v>
      </c>
      <c r="AF2428" s="9"/>
      <c r="AG2428" s="29"/>
      <c r="AH2428" s="29"/>
      <c r="AI2428" s="29"/>
      <c r="AJ2428" s="29"/>
    </row>
    <row r="2429" spans="2:36" ht="18.649999999999999" customHeight="1">
      <c r="AE2429" s="33"/>
    </row>
    <row r="2430" spans="2:36" ht="18.649999999999999" customHeight="1" thickBot="1">
      <c r="E2430" s="21" t="s">
        <v>0</v>
      </c>
      <c r="J2430" s="21" t="s">
        <v>1</v>
      </c>
      <c r="O2430" s="21" t="s">
        <v>2</v>
      </c>
      <c r="T2430" s="21" t="s">
        <v>3</v>
      </c>
      <c r="Y2430" s="21" t="s">
        <v>4</v>
      </c>
    </row>
    <row r="2431" spans="2:36" ht="18.649999999999999" customHeight="1" thickBot="1">
      <c r="B2431" s="20"/>
      <c r="D2431" s="235" t="s">
        <v>6</v>
      </c>
      <c r="E2431" s="236"/>
      <c r="F2431" s="237" t="s">
        <v>7</v>
      </c>
      <c r="G2431" s="238"/>
      <c r="I2431" s="235" t="s">
        <v>8</v>
      </c>
      <c r="J2431" s="236"/>
      <c r="K2431" s="237" t="s">
        <v>9</v>
      </c>
      <c r="L2431" s="238"/>
      <c r="N2431" s="235" t="s">
        <v>10</v>
      </c>
      <c r="O2431" s="236"/>
      <c r="P2431" s="237" t="s">
        <v>11</v>
      </c>
      <c r="Q2431" s="238"/>
      <c r="S2431" s="235" t="s">
        <v>6</v>
      </c>
      <c r="T2431" s="236"/>
      <c r="U2431" s="237" t="s">
        <v>7</v>
      </c>
      <c r="V2431" s="238"/>
      <c r="X2431" s="235" t="s">
        <v>10</v>
      </c>
      <c r="Y2431" s="236"/>
      <c r="Z2431" s="237" t="s">
        <v>11</v>
      </c>
      <c r="AA2431" s="238"/>
      <c r="AB2431" s="4"/>
      <c r="AC2431" s="212" t="s">
        <v>70</v>
      </c>
      <c r="AE2431" s="213" t="s">
        <v>37</v>
      </c>
      <c r="AF2431" s="9"/>
      <c r="AG2431" s="29"/>
      <c r="AH2431" s="29"/>
      <c r="AI2431" s="29"/>
      <c r="AJ2431" s="29"/>
    </row>
    <row r="2432" spans="2:36" ht="18.649999999999999" customHeight="1" thickTop="1" thickBot="1">
      <c r="B2432" s="40">
        <f t="shared" ref="B2432" si="8295">B2425+$E$5</f>
        <v>1.0719999999999812</v>
      </c>
      <c r="D2432" s="24">
        <v>1</v>
      </c>
      <c r="E2432" s="25">
        <v>0</v>
      </c>
      <c r="F2432" s="26">
        <v>0</v>
      </c>
      <c r="G2432" s="27">
        <f t="shared" ref="G2432" si="8296">-1/($E$8*$B2432)</f>
        <v>-6.4068394292276016</v>
      </c>
      <c r="I2432" s="24">
        <v>1</v>
      </c>
      <c r="J2432" s="28">
        <v>0</v>
      </c>
      <c r="K2432" s="26">
        <v>0</v>
      </c>
      <c r="L2432" s="27">
        <v>0</v>
      </c>
      <c r="N2432" s="24">
        <f t="shared" ref="N2432" si="8297">D2432*I2432+F2432*I2435-E2432*J2432-G2432*J2435</f>
        <v>3.1651617021424272E-2</v>
      </c>
      <c r="O2432" s="28">
        <f t="shared" ref="O2432" si="8298">(D2432*J2432+E2432*I2432+F2432*J2435+G2432*I2435)</f>
        <v>0</v>
      </c>
      <c r="P2432" s="26">
        <f t="shared" ref="P2432" si="8299">D2432*K2432+F2432*K2435-E2432*L2432-G2432*L2435</f>
        <v>0</v>
      </c>
      <c r="Q2432" s="27">
        <f t="shared" ref="Q2432" si="8300">(D2432*L2432+E2432*K2432+F2432*L2435+G2432*K2435)</f>
        <v>-6.4068394292276016</v>
      </c>
      <c r="S2432" s="24">
        <v>1</v>
      </c>
      <c r="T2432" s="25">
        <v>0</v>
      </c>
      <c r="U2432" s="26">
        <v>0</v>
      </c>
      <c r="V2432" s="27">
        <f t="shared" ref="V2432" si="8301">-1/($T$8*$B2432)</f>
        <v>-6.4068394292276016</v>
      </c>
      <c r="X2432" s="24">
        <f t="shared" ref="X2432" si="8302">N2432*S2432+P2432*S2435-O2432*T2432-Q2432*T2435</f>
        <v>3.1651617021424272E-2</v>
      </c>
      <c r="Y2432" s="28">
        <f t="shared" ref="Y2432" si="8303">(N2432*T2432+O2432*S2432+P2432*T2435+Q2432*S2435)</f>
        <v>0</v>
      </c>
      <c r="Z2432" s="26">
        <f t="shared" ref="Z2432" si="8304">N2432*U2432+P2432*U2435-O2432*V2432-Q2432*V2435</f>
        <v>0</v>
      </c>
      <c r="AA2432" s="27">
        <f t="shared" ref="AA2432" si="8305">(N2432*V2432+O2432*U2432+P2432*V2435+Q2432*U2435)</f>
        <v>-6.6096262571592739</v>
      </c>
      <c r="AB2432" s="8"/>
      <c r="AC2432" s="214">
        <f t="shared" ref="AC2432" si="8306">20*LOG((2*$X$8)/(($X$8*X2432+Z2432+$Z$8*X2435+Z2435)^2+($X$8*Y2432+AA2432+$X$8*Y2435+AA2435)^2)^0.5)</f>
        <v>-10.579702990666435</v>
      </c>
      <c r="AE2432" s="215">
        <f t="shared" ref="AE2432" si="8307">((X2432^2+Y2432^2)/(X2435^2+Y2435^2))^0.5</f>
        <v>0.20941515625596815</v>
      </c>
      <c r="AF2432" s="9"/>
      <c r="AG2432" s="29"/>
      <c r="AH2432" s="29"/>
      <c r="AI2432" s="29"/>
      <c r="AJ2432" s="29"/>
    </row>
    <row r="2433" spans="2:36" ht="18.649999999999999" customHeight="1" thickBot="1">
      <c r="D2433" s="30"/>
      <c r="G2433" s="31"/>
      <c r="I2433" s="30"/>
      <c r="K2433" s="239" t="s">
        <v>15</v>
      </c>
      <c r="L2433" s="240"/>
      <c r="N2433" s="30"/>
      <c r="P2433" s="239" t="s">
        <v>17</v>
      </c>
      <c r="Q2433" s="240"/>
      <c r="S2433" s="30"/>
      <c r="V2433" s="31"/>
      <c r="X2433" s="30"/>
      <c r="AA2433" s="31"/>
      <c r="AE2433" s="216"/>
      <c r="AF2433" s="9"/>
      <c r="AG2433" s="29"/>
      <c r="AH2433" s="29"/>
      <c r="AI2433" s="29"/>
      <c r="AJ2433" s="29"/>
    </row>
    <row r="2434" spans="2:36" ht="18.649999999999999" customHeight="1" thickBot="1">
      <c r="D2434" s="235" t="s">
        <v>12</v>
      </c>
      <c r="E2434" s="236"/>
      <c r="F2434" s="237" t="s">
        <v>13</v>
      </c>
      <c r="G2434" s="238"/>
      <c r="I2434" s="235" t="s">
        <v>14</v>
      </c>
      <c r="J2434" s="236"/>
      <c r="K2434" s="241"/>
      <c r="L2434" s="242"/>
      <c r="N2434" s="235" t="s">
        <v>16</v>
      </c>
      <c r="O2434" s="236"/>
      <c r="P2434" s="241"/>
      <c r="Q2434" s="242"/>
      <c r="S2434" s="235" t="s">
        <v>12</v>
      </c>
      <c r="T2434" s="236"/>
      <c r="U2434" s="237" t="s">
        <v>13</v>
      </c>
      <c r="V2434" s="238"/>
      <c r="X2434" s="235" t="s">
        <v>16</v>
      </c>
      <c r="Y2434" s="236"/>
      <c r="Z2434" s="237" t="s">
        <v>17</v>
      </c>
      <c r="AA2434" s="238"/>
      <c r="AB2434" s="4"/>
      <c r="AC2434" s="37" t="s">
        <v>71</v>
      </c>
      <c r="AE2434" s="217" t="s">
        <v>72</v>
      </c>
      <c r="AF2434" s="9"/>
      <c r="AG2434" s="29"/>
      <c r="AH2434" s="29"/>
      <c r="AI2434" s="29"/>
      <c r="AJ2434" s="29"/>
    </row>
    <row r="2435" spans="2:36" ht="18.649999999999999" customHeight="1" thickTop="1" thickBot="1">
      <c r="D2435" s="24">
        <v>0</v>
      </c>
      <c r="E2435" s="28">
        <v>0</v>
      </c>
      <c r="F2435" s="26">
        <v>1</v>
      </c>
      <c r="G2435" s="27">
        <v>0</v>
      </c>
      <c r="I2435" s="24">
        <v>0</v>
      </c>
      <c r="J2435" s="28">
        <f t="shared" ref="J2435" si="8308">IF(0=(1-$J$8*$K$8*$B2432^2),0,-1*(1-$J$8*$K$8*$B2432^2)/($B2432*$K$8))</f>
        <v>-0.15114291433011898</v>
      </c>
      <c r="K2435" s="26">
        <v>1</v>
      </c>
      <c r="L2435" s="27">
        <v>0</v>
      </c>
      <c r="N2435" s="24">
        <f t="shared" ref="N2435" si="8309">D2435*I2432+F2435*I2435-E2435*J2432-G2435*J2435</f>
        <v>0</v>
      </c>
      <c r="O2435" s="28">
        <f t="shared" ref="O2435" si="8310">(D2435*J2432+E2435*I2432+F2435*J2435+G2435*I2435)</f>
        <v>-0.15114291433011898</v>
      </c>
      <c r="P2435" s="26">
        <f t="shared" ref="P2435" si="8311">D2435*K2432+F2435*K2435-E2435*L2432-G2435*L2435</f>
        <v>1</v>
      </c>
      <c r="Q2435" s="27">
        <f t="shared" ref="Q2435" si="8312">(D2435*L2432+E2435*K2432+F2435*L2435+G2435*K2435)</f>
        <v>0</v>
      </c>
      <c r="S2435" s="24">
        <v>0</v>
      </c>
      <c r="T2435" s="28">
        <v>0</v>
      </c>
      <c r="U2435" s="26">
        <v>1</v>
      </c>
      <c r="V2435" s="27">
        <v>0</v>
      </c>
      <c r="X2435" s="24">
        <f t="shared" ref="X2435" si="8313">N2435*S2432+P2435*S2435-O2435*T2432-Q2435*T2435</f>
        <v>0</v>
      </c>
      <c r="Y2435" s="28">
        <f t="shared" ref="Y2435" si="8314">(N2435*T2432+O2435*S2432+P2435*T2435+Q2435*S2435)</f>
        <v>-0.15114291433011898</v>
      </c>
      <c r="Z2435" s="26">
        <f t="shared" ref="Z2435" si="8315">N2435*U2432+P2435*U2435-O2435*V2432-Q2435*V2435</f>
        <v>3.1651617021424272E-2</v>
      </c>
      <c r="AA2435" s="27">
        <f t="shared" ref="AA2435" si="8316">(N2435*V2432+O2435*U2432+P2435*V2435+Q2435*U2435)</f>
        <v>0</v>
      </c>
      <c r="AB2435" s="8"/>
      <c r="AC2435" s="39">
        <f t="shared" ref="AC2435" si="8317">(180/PI())*ATAN(-1*(($X$8*Y2432+AA2432+$X$8*Y2435+AA2435)/($X$8*X2432+Z2432+$X$8*X2435+Z2435)))</f>
        <v>89.463537053491748</v>
      </c>
      <c r="AE2435" s="218">
        <f t="shared" ref="AE2435" si="8318">20*LOG(((($X$8*X2432+Z2432-$X$8*Y2435-Z2435)^2+($X$8*Y2432+AA2432-$X$8*Y2435-AA2435)^2)/(($X$8*X2432+Z2432+$X$8*X2435+Z2435)^2+($X$8*Y2432+AA2432+$X$8*Y2435+AA2435)^2))^0.5)</f>
        <v>-0.39531420243137649</v>
      </c>
      <c r="AF2435" s="9"/>
      <c r="AG2435" s="29"/>
      <c r="AH2435" s="29"/>
      <c r="AI2435" s="29"/>
      <c r="AJ2435" s="29"/>
    </row>
    <row r="2436" spans="2:36" ht="18.649999999999999" customHeight="1">
      <c r="AE2436" s="33"/>
    </row>
    <row r="2437" spans="2:36" ht="18.649999999999999" customHeight="1" thickBot="1">
      <c r="E2437" s="21" t="s">
        <v>0</v>
      </c>
      <c r="J2437" s="21" t="s">
        <v>1</v>
      </c>
      <c r="O2437" s="21" t="s">
        <v>2</v>
      </c>
      <c r="T2437" s="21" t="s">
        <v>3</v>
      </c>
      <c r="Y2437" s="21" t="s">
        <v>4</v>
      </c>
    </row>
    <row r="2438" spans="2:36" ht="18.649999999999999" customHeight="1" thickBot="1">
      <c r="B2438" s="20"/>
      <c r="D2438" s="235" t="s">
        <v>6</v>
      </c>
      <c r="E2438" s="236"/>
      <c r="F2438" s="237" t="s">
        <v>7</v>
      </c>
      <c r="G2438" s="238"/>
      <c r="I2438" s="235" t="s">
        <v>8</v>
      </c>
      <c r="J2438" s="236"/>
      <c r="K2438" s="237" t="s">
        <v>9</v>
      </c>
      <c r="L2438" s="238"/>
      <c r="N2438" s="235" t="s">
        <v>10</v>
      </c>
      <c r="O2438" s="236"/>
      <c r="P2438" s="237" t="s">
        <v>11</v>
      </c>
      <c r="Q2438" s="238"/>
      <c r="S2438" s="235" t="s">
        <v>6</v>
      </c>
      <c r="T2438" s="236"/>
      <c r="U2438" s="237" t="s">
        <v>7</v>
      </c>
      <c r="V2438" s="238"/>
      <c r="X2438" s="235" t="s">
        <v>10</v>
      </c>
      <c r="Y2438" s="236"/>
      <c r="Z2438" s="237" t="s">
        <v>11</v>
      </c>
      <c r="AA2438" s="238"/>
      <c r="AB2438" s="4"/>
      <c r="AC2438" s="212" t="s">
        <v>70</v>
      </c>
      <c r="AE2438" s="213" t="s">
        <v>37</v>
      </c>
      <c r="AF2438" s="9"/>
      <c r="AG2438" s="29"/>
      <c r="AH2438" s="29"/>
      <c r="AI2438" s="29"/>
      <c r="AJ2438" s="29"/>
    </row>
    <row r="2439" spans="2:36" ht="18.649999999999999" customHeight="1" thickTop="1" thickBot="1">
      <c r="B2439" s="40">
        <f t="shared" ref="B2439" si="8319">B2432+$E$5</f>
        <v>1.0724999999999811</v>
      </c>
      <c r="D2439" s="24">
        <v>1</v>
      </c>
      <c r="E2439" s="25">
        <v>0</v>
      </c>
      <c r="F2439" s="26">
        <v>0</v>
      </c>
      <c r="G2439" s="27">
        <f t="shared" ref="G2439" si="8320">-1/($E$8*$B2439)</f>
        <v>-6.4038525576988237</v>
      </c>
      <c r="I2439" s="24">
        <v>1</v>
      </c>
      <c r="J2439" s="28">
        <v>0</v>
      </c>
      <c r="K2439" s="26">
        <v>0</v>
      </c>
      <c r="L2439" s="27">
        <v>0</v>
      </c>
      <c r="N2439" s="24">
        <f t="shared" ref="N2439" si="8321">D2439*I2439+F2439*I2442-E2439*J2439-G2439*J2442</f>
        <v>3.8092336735703003E-2</v>
      </c>
      <c r="O2439" s="28">
        <f t="shared" ref="O2439" si="8322">(D2439*J2439+E2439*I2439+F2439*J2442+G2439*I2442)</f>
        <v>0</v>
      </c>
      <c r="P2439" s="26">
        <f t="shared" ref="P2439" si="8323">D2439*K2439+F2439*K2442-E2439*L2439-G2439*L2442</f>
        <v>0</v>
      </c>
      <c r="Q2439" s="27">
        <f t="shared" ref="Q2439" si="8324">(D2439*L2439+E2439*K2439+F2439*L2442+G2439*K2442)</f>
        <v>-6.4038525576988237</v>
      </c>
      <c r="S2439" s="24">
        <v>1</v>
      </c>
      <c r="T2439" s="25">
        <v>0</v>
      </c>
      <c r="U2439" s="26">
        <v>0</v>
      </c>
      <c r="V2439" s="27">
        <f t="shared" ref="V2439" si="8325">-1/($T$8*$B2439)</f>
        <v>-6.4038525576988237</v>
      </c>
      <c r="X2439" s="24">
        <f t="shared" ref="X2439" si="8326">N2439*S2439+P2439*S2442-O2439*T2439-Q2439*T2442</f>
        <v>3.8092336735703003E-2</v>
      </c>
      <c r="Y2439" s="28">
        <f t="shared" ref="Y2439" si="8327">(N2439*T2439+O2439*S2439+P2439*T2442+Q2439*S2442)</f>
        <v>0</v>
      </c>
      <c r="Z2439" s="26">
        <f t="shared" ref="Z2439" si="8328">N2439*U2439+P2439*U2442-O2439*V2439-Q2439*V2442</f>
        <v>0</v>
      </c>
      <c r="AA2439" s="27">
        <f t="shared" ref="AA2439" si="8329">(N2439*V2439+O2439*U2439+P2439*V2442+Q2439*U2442)</f>
        <v>-6.6477902657324801</v>
      </c>
      <c r="AB2439" s="8"/>
      <c r="AC2439" s="214">
        <f t="shared" ref="AC2439" si="8330">20*LOG((2*$X$8)/(($X$8*X2439+Z2439+$Z$8*X2442+Z2442)^2+($X$8*Y2439+AA2439+$X$8*Y2442+AA2442)^2)^0.5)</f>
        <v>-10.627566051411206</v>
      </c>
      <c r="AE2439" s="215">
        <f t="shared" ref="AE2439" si="8331">((X2439^2+Y2439^2)/(X2442^2+Y2442^2))^0.5</f>
        <v>0.25359784244346056</v>
      </c>
      <c r="AF2439" s="9"/>
      <c r="AG2439" s="29"/>
      <c r="AH2439" s="29"/>
      <c r="AI2439" s="29"/>
      <c r="AJ2439" s="29"/>
    </row>
    <row r="2440" spans="2:36" ht="18.649999999999999" customHeight="1" thickBot="1">
      <c r="D2440" s="30"/>
      <c r="G2440" s="31"/>
      <c r="I2440" s="30"/>
      <c r="K2440" s="239" t="s">
        <v>15</v>
      </c>
      <c r="L2440" s="240"/>
      <c r="N2440" s="30"/>
      <c r="P2440" s="239" t="s">
        <v>17</v>
      </c>
      <c r="Q2440" s="240"/>
      <c r="S2440" s="30"/>
      <c r="V2440" s="31"/>
      <c r="X2440" s="30"/>
      <c r="AA2440" s="31"/>
      <c r="AE2440" s="216"/>
      <c r="AF2440" s="9"/>
      <c r="AG2440" s="29"/>
      <c r="AH2440" s="29"/>
      <c r="AI2440" s="29"/>
      <c r="AJ2440" s="29"/>
    </row>
    <row r="2441" spans="2:36" ht="18.649999999999999" customHeight="1" thickBot="1">
      <c r="D2441" s="235" t="s">
        <v>12</v>
      </c>
      <c r="E2441" s="236"/>
      <c r="F2441" s="237" t="s">
        <v>13</v>
      </c>
      <c r="G2441" s="238"/>
      <c r="I2441" s="235" t="s">
        <v>14</v>
      </c>
      <c r="J2441" s="236"/>
      <c r="K2441" s="241"/>
      <c r="L2441" s="242"/>
      <c r="N2441" s="235" t="s">
        <v>16</v>
      </c>
      <c r="O2441" s="236"/>
      <c r="P2441" s="241"/>
      <c r="Q2441" s="242"/>
      <c r="S2441" s="235" t="s">
        <v>12</v>
      </c>
      <c r="T2441" s="236"/>
      <c r="U2441" s="237" t="s">
        <v>13</v>
      </c>
      <c r="V2441" s="238"/>
      <c r="X2441" s="235" t="s">
        <v>16</v>
      </c>
      <c r="Y2441" s="236"/>
      <c r="Z2441" s="237" t="s">
        <v>17</v>
      </c>
      <c r="AA2441" s="238"/>
      <c r="AB2441" s="4"/>
      <c r="AC2441" s="37" t="s">
        <v>71</v>
      </c>
      <c r="AE2441" s="217" t="s">
        <v>72</v>
      </c>
      <c r="AF2441" s="9"/>
      <c r="AG2441" s="29"/>
      <c r="AH2441" s="29"/>
      <c r="AI2441" s="29"/>
      <c r="AJ2441" s="29"/>
    </row>
    <row r="2442" spans="2:36" ht="18.649999999999999" customHeight="1" thickTop="1" thickBot="1">
      <c r="D2442" s="24">
        <v>0</v>
      </c>
      <c r="E2442" s="28">
        <v>0</v>
      </c>
      <c r="F2442" s="26">
        <v>1</v>
      </c>
      <c r="G2442" s="27">
        <v>0</v>
      </c>
      <c r="I2442" s="24">
        <v>0</v>
      </c>
      <c r="J2442" s="28">
        <f t="shared" ref="J2442" si="8332">IF(0=(1-$J$8*$K$8*$B2439^2),0,-1*(1-$J$8*$K$8*$B2439^2)/($B2439*$K$8))</f>
        <v>-0.15020765306469694</v>
      </c>
      <c r="K2442" s="26">
        <v>1</v>
      </c>
      <c r="L2442" s="27">
        <v>0</v>
      </c>
      <c r="N2442" s="24">
        <f t="shared" ref="N2442" si="8333">D2442*I2439+F2442*I2442-E2442*J2439-G2442*J2442</f>
        <v>0</v>
      </c>
      <c r="O2442" s="28">
        <f t="shared" ref="O2442" si="8334">(D2442*J2439+E2442*I2439+F2442*J2442+G2442*I2442)</f>
        <v>-0.15020765306469694</v>
      </c>
      <c r="P2442" s="26">
        <f t="shared" ref="P2442" si="8335">D2442*K2439+F2442*K2442-E2442*L2439-G2442*L2442</f>
        <v>1</v>
      </c>
      <c r="Q2442" s="27">
        <f t="shared" ref="Q2442" si="8336">(D2442*L2439+E2442*K2439+F2442*L2442+G2442*K2442)</f>
        <v>0</v>
      </c>
      <c r="S2442" s="24">
        <v>0</v>
      </c>
      <c r="T2442" s="28">
        <v>0</v>
      </c>
      <c r="U2442" s="26">
        <v>1</v>
      </c>
      <c r="V2442" s="27">
        <v>0</v>
      </c>
      <c r="X2442" s="24">
        <f t="shared" ref="X2442" si="8337">N2442*S2439+P2442*S2442-O2442*T2439-Q2442*T2442</f>
        <v>0</v>
      </c>
      <c r="Y2442" s="28">
        <f t="shared" ref="Y2442" si="8338">(N2442*T2439+O2442*S2439+P2442*T2442+Q2442*S2442)</f>
        <v>-0.15020765306469694</v>
      </c>
      <c r="Z2442" s="26">
        <f t="shared" ref="Z2442" si="8339">N2442*U2439+P2442*U2442-O2442*V2439-Q2442*V2442</f>
        <v>3.8092336735703003E-2</v>
      </c>
      <c r="AA2442" s="27">
        <f t="shared" ref="AA2442" si="8340">(N2442*V2439+O2442*U2439+P2442*V2442+Q2442*U2442)</f>
        <v>0</v>
      </c>
      <c r="AB2442" s="8"/>
      <c r="AC2442" s="39">
        <f t="shared" ref="AC2442" si="8341">(180/PI())*ATAN(-1*(($X$8*Y2439+AA2439+$X$8*Y2442+AA2442)/($X$8*X2439+Z2439+$X$8*X2442+Z2442)))</f>
        <v>89.357917202121627</v>
      </c>
      <c r="AE2442" s="218">
        <f t="shared" ref="AE2442" si="8342">20*LOG(((($X$8*X2439+Z2439-$X$8*Y2442-Z2442)^2+($X$8*Y2439+AA2439-$X$8*Y2442-AA2442)^2)/(($X$8*X2439+Z2439+$X$8*X2442+Z2442)^2+($X$8*Y2439+AA2439+$X$8*Y2442+AA2442)^2))^0.5)</f>
        <v>-0.39080944006706375</v>
      </c>
      <c r="AF2442" s="9"/>
      <c r="AG2442" s="29"/>
      <c r="AH2442" s="29"/>
      <c r="AI2442" s="29"/>
      <c r="AJ2442" s="29"/>
    </row>
    <row r="2443" spans="2:36" ht="18.649999999999999" customHeight="1">
      <c r="AE2443" s="33"/>
    </row>
    <row r="2444" spans="2:36" ht="18.649999999999999" customHeight="1" thickBot="1">
      <c r="E2444" s="21" t="s">
        <v>0</v>
      </c>
      <c r="J2444" s="21" t="s">
        <v>1</v>
      </c>
      <c r="O2444" s="21" t="s">
        <v>2</v>
      </c>
      <c r="T2444" s="21" t="s">
        <v>3</v>
      </c>
      <c r="Y2444" s="21" t="s">
        <v>4</v>
      </c>
    </row>
    <row r="2445" spans="2:36" ht="18.649999999999999" customHeight="1" thickBot="1">
      <c r="B2445" s="20"/>
      <c r="D2445" s="235" t="s">
        <v>6</v>
      </c>
      <c r="E2445" s="236"/>
      <c r="F2445" s="237" t="s">
        <v>7</v>
      </c>
      <c r="G2445" s="238"/>
      <c r="I2445" s="235" t="s">
        <v>8</v>
      </c>
      <c r="J2445" s="236"/>
      <c r="K2445" s="237" t="s">
        <v>9</v>
      </c>
      <c r="L2445" s="238"/>
      <c r="N2445" s="235" t="s">
        <v>10</v>
      </c>
      <c r="O2445" s="236"/>
      <c r="P2445" s="237" t="s">
        <v>11</v>
      </c>
      <c r="Q2445" s="238"/>
      <c r="S2445" s="235" t="s">
        <v>6</v>
      </c>
      <c r="T2445" s="236"/>
      <c r="U2445" s="237" t="s">
        <v>7</v>
      </c>
      <c r="V2445" s="238"/>
      <c r="X2445" s="235" t="s">
        <v>10</v>
      </c>
      <c r="Y2445" s="236"/>
      <c r="Z2445" s="237" t="s">
        <v>11</v>
      </c>
      <c r="AA2445" s="238"/>
      <c r="AB2445" s="4"/>
      <c r="AC2445" s="212" t="s">
        <v>70</v>
      </c>
      <c r="AE2445" s="213" t="s">
        <v>37</v>
      </c>
      <c r="AF2445" s="9"/>
      <c r="AG2445" s="29"/>
      <c r="AH2445" s="29"/>
      <c r="AI2445" s="29"/>
      <c r="AJ2445" s="29"/>
    </row>
    <row r="2446" spans="2:36" ht="18.649999999999999" customHeight="1" thickTop="1" thickBot="1">
      <c r="B2446" s="40">
        <f t="shared" ref="B2446" si="8343">B2439+$E$5</f>
        <v>1.0729999999999811</v>
      </c>
      <c r="D2446" s="24">
        <v>1</v>
      </c>
      <c r="E2446" s="25">
        <v>0</v>
      </c>
      <c r="F2446" s="26">
        <v>0</v>
      </c>
      <c r="G2446" s="27">
        <f t="shared" ref="G2446" si="8344">-1/($E$8*$B2446)</f>
        <v>-6.4008684698340996</v>
      </c>
      <c r="I2446" s="24">
        <v>1</v>
      </c>
      <c r="J2446" s="28">
        <v>0</v>
      </c>
      <c r="K2446" s="26">
        <v>0</v>
      </c>
      <c r="L2446" s="27">
        <v>0</v>
      </c>
      <c r="N2446" s="24">
        <f t="shared" ref="N2446" si="8345">D2446*I2446+F2446*I2449-E2446*J2446-G2446*J2449</f>
        <v>4.4524054745929686E-2</v>
      </c>
      <c r="O2446" s="28">
        <f t="shared" ref="O2446" si="8346">(D2446*J2446+E2446*I2446+F2446*J2449+G2446*I2449)</f>
        <v>0</v>
      </c>
      <c r="P2446" s="26">
        <f t="shared" ref="P2446" si="8347">D2446*K2446+F2446*K2449-E2446*L2446-G2446*L2449</f>
        <v>0</v>
      </c>
      <c r="Q2446" s="27">
        <f t="shared" ref="Q2446" si="8348">(D2446*L2446+E2446*K2446+F2446*L2449+G2446*K2449)</f>
        <v>-6.4008684698340996</v>
      </c>
      <c r="S2446" s="24">
        <v>1</v>
      </c>
      <c r="T2446" s="25">
        <v>0</v>
      </c>
      <c r="U2446" s="26">
        <v>0</v>
      </c>
      <c r="V2446" s="27">
        <f t="shared" ref="V2446" si="8349">-1/($T$8*$B2446)</f>
        <v>-6.4008684698340996</v>
      </c>
      <c r="X2446" s="24">
        <f t="shared" ref="X2446" si="8350">N2446*S2446+P2446*S2449-O2446*T2446-Q2446*T2449</f>
        <v>4.4524054745929686E-2</v>
      </c>
      <c r="Y2446" s="28">
        <f t="shared" ref="Y2446" si="8351">(N2446*T2446+O2446*S2446+P2446*T2449+Q2446*S2449)</f>
        <v>0</v>
      </c>
      <c r="Z2446" s="26">
        <f t="shared" ref="Z2446" si="8352">N2446*U2446+P2446*U2449-O2446*V2446-Q2446*V2449</f>
        <v>0</v>
      </c>
      <c r="AA2446" s="27">
        <f t="shared" ref="AA2446" si="8353">(N2446*V2446+O2446*U2446+P2446*V2449+Q2446*U2449)</f>
        <v>-6.6858610880064884</v>
      </c>
      <c r="AB2446" s="8"/>
      <c r="AC2446" s="214">
        <f t="shared" ref="AC2446" si="8354">20*LOG((2*$X$8)/(($X$8*X2446+Z2446+$Z$8*X2449+Z2449)^2+($X$8*Y2446+AA2446+$X$8*Y2449+AA2449)^2)^0.5)</f>
        <v>-10.675077744089087</v>
      </c>
      <c r="AE2446" s="215">
        <f t="shared" ref="AE2446" si="8355">((X2446^2+Y2446^2)/(X2449^2+Y2449^2))^0.5</f>
        <v>0.29827293883008882</v>
      </c>
      <c r="AF2446" s="9"/>
      <c r="AG2446" s="29"/>
      <c r="AH2446" s="29"/>
      <c r="AI2446" s="29"/>
      <c r="AJ2446" s="29"/>
    </row>
    <row r="2447" spans="2:36" ht="18.649999999999999" customHeight="1" thickBot="1">
      <c r="D2447" s="30"/>
      <c r="G2447" s="31"/>
      <c r="I2447" s="30"/>
      <c r="K2447" s="239" t="s">
        <v>15</v>
      </c>
      <c r="L2447" s="240"/>
      <c r="N2447" s="30"/>
      <c r="P2447" s="239" t="s">
        <v>17</v>
      </c>
      <c r="Q2447" s="240"/>
      <c r="S2447" s="30"/>
      <c r="V2447" s="31"/>
      <c r="X2447" s="30"/>
      <c r="AA2447" s="31"/>
      <c r="AE2447" s="216"/>
      <c r="AF2447" s="9"/>
      <c r="AG2447" s="29"/>
      <c r="AH2447" s="29"/>
      <c r="AI2447" s="29"/>
      <c r="AJ2447" s="29"/>
    </row>
    <row r="2448" spans="2:36" ht="18.649999999999999" customHeight="1" thickBot="1">
      <c r="D2448" s="235" t="s">
        <v>12</v>
      </c>
      <c r="E2448" s="236"/>
      <c r="F2448" s="237" t="s">
        <v>13</v>
      </c>
      <c r="G2448" s="238"/>
      <c r="I2448" s="235" t="s">
        <v>14</v>
      </c>
      <c r="J2448" s="236"/>
      <c r="K2448" s="241"/>
      <c r="L2448" s="242"/>
      <c r="N2448" s="235" t="s">
        <v>16</v>
      </c>
      <c r="O2448" s="236"/>
      <c r="P2448" s="241"/>
      <c r="Q2448" s="242"/>
      <c r="S2448" s="235" t="s">
        <v>12</v>
      </c>
      <c r="T2448" s="236"/>
      <c r="U2448" s="237" t="s">
        <v>13</v>
      </c>
      <c r="V2448" s="238"/>
      <c r="X2448" s="235" t="s">
        <v>16</v>
      </c>
      <c r="Y2448" s="236"/>
      <c r="Z2448" s="237" t="s">
        <v>17</v>
      </c>
      <c r="AA2448" s="238"/>
      <c r="AB2448" s="4"/>
      <c r="AC2448" s="37" t="s">
        <v>71</v>
      </c>
      <c r="AE2448" s="217" t="s">
        <v>72</v>
      </c>
      <c r="AF2448" s="9"/>
      <c r="AG2448" s="29"/>
      <c r="AH2448" s="29"/>
      <c r="AI2448" s="29"/>
      <c r="AJ2448" s="29"/>
    </row>
    <row r="2449" spans="2:36" ht="18.649999999999999" customHeight="1" thickTop="1" thickBot="1">
      <c r="D2449" s="24">
        <v>0</v>
      </c>
      <c r="E2449" s="28">
        <v>0</v>
      </c>
      <c r="F2449" s="26">
        <v>1</v>
      </c>
      <c r="G2449" s="27">
        <v>0</v>
      </c>
      <c r="I2449" s="24">
        <v>0</v>
      </c>
      <c r="J2449" s="28">
        <f t="shared" ref="J2449" si="8356">IF(0=(1-$J$8*$K$8*$B2446^2),0,-1*(1-$J$8*$K$8*$B2446^2)/($B2446*$K$8))</f>
        <v>-0.14927286035590648</v>
      </c>
      <c r="K2449" s="26">
        <v>1</v>
      </c>
      <c r="L2449" s="27">
        <v>0</v>
      </c>
      <c r="N2449" s="24">
        <f t="shared" ref="N2449" si="8357">D2449*I2446+F2449*I2449-E2449*J2446-G2449*J2449</f>
        <v>0</v>
      </c>
      <c r="O2449" s="28">
        <f t="shared" ref="O2449" si="8358">(D2449*J2446+E2449*I2446+F2449*J2449+G2449*I2449)</f>
        <v>-0.14927286035590648</v>
      </c>
      <c r="P2449" s="26">
        <f t="shared" ref="P2449" si="8359">D2449*K2446+F2449*K2449-E2449*L2446-G2449*L2449</f>
        <v>1</v>
      </c>
      <c r="Q2449" s="27">
        <f t="shared" ref="Q2449" si="8360">(D2449*L2446+E2449*K2446+F2449*L2449+G2449*K2449)</f>
        <v>0</v>
      </c>
      <c r="S2449" s="24">
        <v>0</v>
      </c>
      <c r="T2449" s="28">
        <v>0</v>
      </c>
      <c r="U2449" s="26">
        <v>1</v>
      </c>
      <c r="V2449" s="27">
        <v>0</v>
      </c>
      <c r="X2449" s="24">
        <f t="shared" ref="X2449" si="8361">N2449*S2446+P2449*S2449-O2449*T2446-Q2449*T2449</f>
        <v>0</v>
      </c>
      <c r="Y2449" s="28">
        <f t="shared" ref="Y2449" si="8362">(N2449*T2446+O2449*S2446+P2449*T2449+Q2449*S2449)</f>
        <v>-0.14927286035590648</v>
      </c>
      <c r="Z2449" s="26">
        <f t="shared" ref="Z2449" si="8363">N2449*U2446+P2449*U2449-O2449*V2446-Q2449*V2449</f>
        <v>4.4524054745929686E-2</v>
      </c>
      <c r="AA2449" s="27">
        <f t="shared" ref="AA2449" si="8364">(N2449*V2446+O2449*U2446+P2449*V2449+Q2449*U2449)</f>
        <v>0</v>
      </c>
      <c r="AB2449" s="8"/>
      <c r="AC2449" s="39">
        <f t="shared" ref="AC2449" si="8365">(180/PI())*ATAN(-1*(($X$8*Y2446+AA2446+$X$8*Y2449+AA2449)/($X$8*X2446+Z2446+$X$8*X2449+Z2449)))</f>
        <v>89.253592942160438</v>
      </c>
      <c r="AE2449" s="218">
        <f t="shared" ref="AE2449" si="8366">20*LOG(((($X$8*X2446+Z2446-$X$8*Y2449-Z2449)^2+($X$8*Y2446+AA2446-$X$8*Y2449-AA2449)^2)/(($X$8*X2446+Z2446+$X$8*X2449+Z2449)^2+($X$8*Y2446+AA2446+$X$8*Y2449+AA2449)^2))^0.5)</f>
        <v>-0.38639082622846077</v>
      </c>
      <c r="AF2449" s="9"/>
      <c r="AG2449" s="29"/>
      <c r="AH2449" s="29"/>
      <c r="AI2449" s="29"/>
      <c r="AJ2449" s="29"/>
    </row>
    <row r="2450" spans="2:36" ht="18.649999999999999" customHeight="1">
      <c r="AE2450" s="33"/>
    </row>
    <row r="2451" spans="2:36" ht="18.649999999999999" customHeight="1" thickBot="1">
      <c r="E2451" s="21" t="s">
        <v>0</v>
      </c>
      <c r="J2451" s="21" t="s">
        <v>1</v>
      </c>
      <c r="O2451" s="21" t="s">
        <v>2</v>
      </c>
      <c r="T2451" s="21" t="s">
        <v>3</v>
      </c>
      <c r="Y2451" s="21" t="s">
        <v>4</v>
      </c>
    </row>
    <row r="2452" spans="2:36" ht="18.649999999999999" customHeight="1" thickBot="1">
      <c r="B2452" s="20"/>
      <c r="D2452" s="235" t="s">
        <v>6</v>
      </c>
      <c r="E2452" s="236"/>
      <c r="F2452" s="237" t="s">
        <v>7</v>
      </c>
      <c r="G2452" s="238"/>
      <c r="I2452" s="235" t="s">
        <v>8</v>
      </c>
      <c r="J2452" s="236"/>
      <c r="K2452" s="237" t="s">
        <v>9</v>
      </c>
      <c r="L2452" s="238"/>
      <c r="N2452" s="235" t="s">
        <v>10</v>
      </c>
      <c r="O2452" s="236"/>
      <c r="P2452" s="237" t="s">
        <v>11</v>
      </c>
      <c r="Q2452" s="238"/>
      <c r="S2452" s="235" t="s">
        <v>6</v>
      </c>
      <c r="T2452" s="236"/>
      <c r="U2452" s="237" t="s">
        <v>7</v>
      </c>
      <c r="V2452" s="238"/>
      <c r="X2452" s="235" t="s">
        <v>10</v>
      </c>
      <c r="Y2452" s="236"/>
      <c r="Z2452" s="237" t="s">
        <v>11</v>
      </c>
      <c r="AA2452" s="238"/>
      <c r="AB2452" s="4"/>
      <c r="AC2452" s="212" t="s">
        <v>70</v>
      </c>
      <c r="AE2452" s="213" t="s">
        <v>37</v>
      </c>
      <c r="AF2452" s="9"/>
      <c r="AG2452" s="29"/>
      <c r="AH2452" s="29"/>
      <c r="AI2452" s="29"/>
      <c r="AJ2452" s="29"/>
    </row>
    <row r="2453" spans="2:36" ht="18" customHeight="1" thickTop="1" thickBot="1">
      <c r="B2453" s="40">
        <f t="shared" ref="B2453" si="8367">B2446+$E$5</f>
        <v>1.073499999999981</v>
      </c>
      <c r="D2453" s="24">
        <v>1</v>
      </c>
      <c r="E2453" s="25">
        <v>0</v>
      </c>
      <c r="F2453" s="26">
        <v>0</v>
      </c>
      <c r="G2453" s="27">
        <f t="shared" ref="G2453" si="8368">-1/($E$8*$B2453)</f>
        <v>-6.3978871617438191</v>
      </c>
      <c r="I2453" s="24">
        <v>1</v>
      </c>
      <c r="J2453" s="28">
        <v>0</v>
      </c>
      <c r="K2453" s="26">
        <v>0</v>
      </c>
      <c r="L2453" s="27">
        <v>0</v>
      </c>
      <c r="N2453" s="24">
        <f t="shared" ref="N2453" si="8369">D2453*I2453+F2453*I2456-E2453*J2453-G2453*J2456</f>
        <v>5.0946787818958561E-2</v>
      </c>
      <c r="O2453" s="28">
        <f t="shared" ref="O2453" si="8370">(D2453*J2453+E2453*I2453+F2453*J2456+G2453*I2456)</f>
        <v>0</v>
      </c>
      <c r="P2453" s="26">
        <f t="shared" ref="P2453" si="8371">D2453*K2453+F2453*K2456-E2453*L2453-G2453*L2456</f>
        <v>0</v>
      </c>
      <c r="Q2453" s="27">
        <f t="shared" ref="Q2453" si="8372">(D2453*L2453+E2453*K2453+F2453*L2456+G2453*K2456)</f>
        <v>-6.3978871617438191</v>
      </c>
      <c r="S2453" s="24">
        <v>1</v>
      </c>
      <c r="T2453" s="25">
        <v>0</v>
      </c>
      <c r="U2453" s="26">
        <v>0</v>
      </c>
      <c r="V2453" s="27">
        <f t="shared" ref="V2453" si="8373">-1/($T$8*$B2453)</f>
        <v>-6.3978871617438191</v>
      </c>
      <c r="X2453" s="24">
        <f t="shared" ref="X2453" si="8374">N2453*S2453+P2453*S2456-O2453*T2453-Q2453*T2456</f>
        <v>5.0946787818958561E-2</v>
      </c>
      <c r="Y2453" s="28">
        <f t="shared" ref="Y2453" si="8375">(N2453*T2453+O2453*S2453+P2453*T2456+Q2453*S2456)</f>
        <v>0</v>
      </c>
      <c r="Z2453" s="26">
        <f t="shared" ref="Z2453" si="8376">N2453*U2453+P2453*U2456-O2453*V2453-Q2453*V2456</f>
        <v>0</v>
      </c>
      <c r="AA2453" s="27">
        <f t="shared" ref="AA2453" si="8377">(N2453*V2453+O2453*U2453+P2453*V2456+Q2453*U2456)</f>
        <v>-6.7238389614628202</v>
      </c>
      <c r="AB2453" s="8"/>
      <c r="AC2453" s="214">
        <f t="shared" ref="AC2453" si="8378">20*LOG((2*$X$8)/(($X$8*X2453+Z2453+$Z$8*X2456+Z2456)^2+($X$8*Y2453+AA2453+$X$8*Y2456+AA2456)^2)^0.5)</f>
        <v>-10.722242092287201</v>
      </c>
      <c r="AE2453" s="215">
        <f t="shared" ref="AE2453" si="8379">((X2453^2+Y2453^2)/(X2456^2+Y2456^2))^0.5</f>
        <v>0.34344944575860387</v>
      </c>
      <c r="AF2453" s="9"/>
      <c r="AG2453" s="29"/>
      <c r="AH2453" s="29"/>
      <c r="AI2453" s="29"/>
      <c r="AJ2453" s="29"/>
    </row>
    <row r="2454" spans="2:36" ht="18.649999999999999" customHeight="1" thickBot="1">
      <c r="D2454" s="30"/>
      <c r="G2454" s="31"/>
      <c r="I2454" s="30"/>
      <c r="K2454" s="239" t="s">
        <v>15</v>
      </c>
      <c r="L2454" s="240"/>
      <c r="N2454" s="30"/>
      <c r="P2454" s="239" t="s">
        <v>17</v>
      </c>
      <c r="Q2454" s="240"/>
      <c r="S2454" s="30"/>
      <c r="V2454" s="31"/>
      <c r="X2454" s="30"/>
      <c r="AA2454" s="31"/>
      <c r="AE2454" s="216"/>
      <c r="AF2454" s="9"/>
      <c r="AG2454" s="29"/>
      <c r="AH2454" s="29"/>
      <c r="AI2454" s="29"/>
      <c r="AJ2454" s="29"/>
    </row>
    <row r="2455" spans="2:36" ht="18.649999999999999" customHeight="1" thickBot="1">
      <c r="D2455" s="235" t="s">
        <v>12</v>
      </c>
      <c r="E2455" s="236"/>
      <c r="F2455" s="237" t="s">
        <v>13</v>
      </c>
      <c r="G2455" s="238"/>
      <c r="I2455" s="235" t="s">
        <v>14</v>
      </c>
      <c r="J2455" s="236"/>
      <c r="K2455" s="241"/>
      <c r="L2455" s="242"/>
      <c r="N2455" s="235" t="s">
        <v>16</v>
      </c>
      <c r="O2455" s="236"/>
      <c r="P2455" s="241"/>
      <c r="Q2455" s="242"/>
      <c r="S2455" s="235" t="s">
        <v>12</v>
      </c>
      <c r="T2455" s="236"/>
      <c r="U2455" s="237" t="s">
        <v>13</v>
      </c>
      <c r="V2455" s="238"/>
      <c r="X2455" s="235" t="s">
        <v>16</v>
      </c>
      <c r="Y2455" s="236"/>
      <c r="Z2455" s="237" t="s">
        <v>17</v>
      </c>
      <c r="AA2455" s="238"/>
      <c r="AB2455" s="4"/>
      <c r="AC2455" s="37" t="s">
        <v>71</v>
      </c>
      <c r="AE2455" s="217" t="s">
        <v>72</v>
      </c>
      <c r="AF2455" s="9"/>
      <c r="AG2455" s="29"/>
      <c r="AH2455" s="29"/>
      <c r="AI2455" s="29"/>
      <c r="AJ2455" s="29"/>
    </row>
    <row r="2456" spans="2:36" ht="18.649999999999999" customHeight="1" thickTop="1" thickBot="1">
      <c r="D2456" s="24">
        <v>0</v>
      </c>
      <c r="E2456" s="28">
        <v>0</v>
      </c>
      <c r="F2456" s="26">
        <v>1</v>
      </c>
      <c r="G2456" s="27">
        <v>0</v>
      </c>
      <c r="I2456" s="24">
        <v>0</v>
      </c>
      <c r="J2456" s="28">
        <f t="shared" ref="J2456" si="8380">IF(0=(1-$J$8*$K$8*$B2453^2),0,-1*(1-$J$8*$K$8*$B2453^2)/($B2453*$K$8))</f>
        <v>-0.14833853554903365</v>
      </c>
      <c r="K2456" s="26">
        <v>1</v>
      </c>
      <c r="L2456" s="27">
        <v>0</v>
      </c>
      <c r="N2456" s="24">
        <f t="shared" ref="N2456" si="8381">D2456*I2453+F2456*I2456-E2456*J2453-G2456*J2456</f>
        <v>0</v>
      </c>
      <c r="O2456" s="28">
        <f t="shared" ref="O2456" si="8382">(D2456*J2453+E2456*I2453+F2456*J2456+G2456*I2456)</f>
        <v>-0.14833853554903365</v>
      </c>
      <c r="P2456" s="26">
        <f t="shared" ref="P2456" si="8383">D2456*K2453+F2456*K2456-E2456*L2453-G2456*L2456</f>
        <v>1</v>
      </c>
      <c r="Q2456" s="27">
        <f t="shared" ref="Q2456" si="8384">(D2456*L2453+E2456*K2453+F2456*L2456+G2456*K2456)</f>
        <v>0</v>
      </c>
      <c r="S2456" s="24">
        <v>0</v>
      </c>
      <c r="T2456" s="28">
        <v>0</v>
      </c>
      <c r="U2456" s="26">
        <v>1</v>
      </c>
      <c r="V2456" s="27">
        <v>0</v>
      </c>
      <c r="X2456" s="24">
        <f t="shared" ref="X2456" si="8385">N2456*S2453+P2456*S2456-O2456*T2453-Q2456*T2456</f>
        <v>0</v>
      </c>
      <c r="Y2456" s="28">
        <f t="shared" ref="Y2456" si="8386">(N2456*T2453+O2456*S2453+P2456*T2456+Q2456*S2456)</f>
        <v>-0.14833853554903365</v>
      </c>
      <c r="Z2456" s="26">
        <f t="shared" ref="Z2456" si="8387">N2456*U2453+P2456*U2456-O2456*V2453-Q2456*V2456</f>
        <v>5.0946787818958561E-2</v>
      </c>
      <c r="AA2456" s="27">
        <f t="shared" ref="AA2456" si="8388">(N2456*V2453+O2456*U2453+P2456*V2456+Q2456*U2456)</f>
        <v>0</v>
      </c>
      <c r="AB2456" s="8"/>
      <c r="AC2456" s="39">
        <f t="shared" ref="AC2456" si="8389">(180/PI())*ATAN(-1*(($X$8*Y2453+AA2453+$X$8*Y2456+AA2456)/($X$8*X2453+Z2453+$X$8*X2456+Z2456)))</f>
        <v>89.150539390109927</v>
      </c>
      <c r="AE2456" s="218">
        <f t="shared" ref="AE2456" si="8390">20*LOG(((($X$8*X2453+Z2453-$X$8*Y2456-Z2456)^2+($X$8*Y2453+AA2453-$X$8*Y2456-AA2456)^2)/(($X$8*X2453+Z2453+$X$8*X2456+Z2456)^2+($X$8*Y2453+AA2453+$X$8*Y2456+AA2456)^2))^0.5)</f>
        <v>-0.38205614740108618</v>
      </c>
      <c r="AF2456" s="9"/>
      <c r="AG2456" s="29"/>
      <c r="AH2456" s="29"/>
      <c r="AI2456" s="29"/>
      <c r="AJ2456" s="29"/>
    </row>
    <row r="2457" spans="2:36" ht="18.649999999999999" customHeight="1">
      <c r="AE2457" s="33"/>
    </row>
    <row r="2458" spans="2:36" ht="18.649999999999999" customHeight="1" thickBot="1">
      <c r="E2458" s="21" t="s">
        <v>0</v>
      </c>
      <c r="J2458" s="21" t="s">
        <v>1</v>
      </c>
      <c r="O2458" s="21" t="s">
        <v>2</v>
      </c>
      <c r="T2458" s="21" t="s">
        <v>3</v>
      </c>
      <c r="Y2458" s="21" t="s">
        <v>4</v>
      </c>
    </row>
    <row r="2459" spans="2:36" ht="18.649999999999999" customHeight="1" thickBot="1">
      <c r="B2459" s="20"/>
      <c r="D2459" s="235" t="s">
        <v>6</v>
      </c>
      <c r="E2459" s="236"/>
      <c r="F2459" s="237" t="s">
        <v>7</v>
      </c>
      <c r="G2459" s="238"/>
      <c r="I2459" s="235" t="s">
        <v>8</v>
      </c>
      <c r="J2459" s="236"/>
      <c r="K2459" s="237" t="s">
        <v>9</v>
      </c>
      <c r="L2459" s="238"/>
      <c r="N2459" s="235" t="s">
        <v>10</v>
      </c>
      <c r="O2459" s="236"/>
      <c r="P2459" s="237" t="s">
        <v>11</v>
      </c>
      <c r="Q2459" s="238"/>
      <c r="S2459" s="235" t="s">
        <v>6</v>
      </c>
      <c r="T2459" s="236"/>
      <c r="U2459" s="237" t="s">
        <v>7</v>
      </c>
      <c r="V2459" s="238"/>
      <c r="X2459" s="235" t="s">
        <v>10</v>
      </c>
      <c r="Y2459" s="236"/>
      <c r="Z2459" s="237" t="s">
        <v>11</v>
      </c>
      <c r="AA2459" s="238"/>
      <c r="AB2459" s="4"/>
      <c r="AC2459" s="212" t="s">
        <v>70</v>
      </c>
      <c r="AE2459" s="213" t="s">
        <v>37</v>
      </c>
      <c r="AF2459" s="9"/>
      <c r="AG2459" s="29"/>
      <c r="AH2459" s="29"/>
      <c r="AI2459" s="29"/>
      <c r="AJ2459" s="29"/>
    </row>
    <row r="2460" spans="2:36" ht="18.649999999999999" customHeight="1" thickTop="1" thickBot="1">
      <c r="B2460" s="40">
        <f t="shared" ref="B2460" si="8391">B2453+$E$5</f>
        <v>1.073999999999981</v>
      </c>
      <c r="D2460" s="24">
        <v>1</v>
      </c>
      <c r="E2460" s="25">
        <v>0</v>
      </c>
      <c r="F2460" s="26">
        <v>0</v>
      </c>
      <c r="G2460" s="27">
        <f t="shared" ref="G2460" si="8392">-1/($E$8*$B2460)</f>
        <v>-6.3949086295456139</v>
      </c>
      <c r="I2460" s="24">
        <v>1</v>
      </c>
      <c r="J2460" s="28">
        <v>0</v>
      </c>
      <c r="K2460" s="26">
        <v>0</v>
      </c>
      <c r="L2460" s="27">
        <v>0</v>
      </c>
      <c r="N2460" s="24">
        <f t="shared" ref="N2460" si="8393">D2460*I2460+F2460*I2463-E2460*J2460-G2460*J2463</f>
        <v>5.7360552682618082E-2</v>
      </c>
      <c r="O2460" s="28">
        <f t="shared" ref="O2460" si="8394">(D2460*J2460+E2460*I2460+F2460*J2463+G2460*I2463)</f>
        <v>0</v>
      </c>
      <c r="P2460" s="26">
        <f t="shared" ref="P2460" si="8395">D2460*K2460+F2460*K2463-E2460*L2460-G2460*L2463</f>
        <v>0</v>
      </c>
      <c r="Q2460" s="27">
        <f t="shared" ref="Q2460" si="8396">(D2460*L2460+E2460*K2460+F2460*L2463+G2460*K2463)</f>
        <v>-6.3949086295456139</v>
      </c>
      <c r="S2460" s="24">
        <v>1</v>
      </c>
      <c r="T2460" s="25">
        <v>0</v>
      </c>
      <c r="U2460" s="26">
        <v>0</v>
      </c>
      <c r="V2460" s="27">
        <f t="shared" ref="V2460" si="8397">-1/($T$8*$B2460)</f>
        <v>-6.3949086295456139</v>
      </c>
      <c r="X2460" s="24">
        <f t="shared" ref="X2460" si="8398">N2460*S2460+P2460*S2463-O2460*T2460-Q2460*T2463</f>
        <v>5.7360552682618082E-2</v>
      </c>
      <c r="Y2460" s="28">
        <f t="shared" ref="Y2460" si="8399">(N2460*T2460+O2460*S2460+P2460*T2463+Q2460*S2463)</f>
        <v>0</v>
      </c>
      <c r="Z2460" s="26">
        <f t="shared" ref="Z2460" si="8400">N2460*U2460+P2460*U2463-O2460*V2460-Q2460*V2463</f>
        <v>0</v>
      </c>
      <c r="AA2460" s="27">
        <f t="shared" ref="AA2460" si="8401">(N2460*V2460+O2460*U2460+P2460*V2463+Q2460*U2463)</f>
        <v>-6.7617241228911942</v>
      </c>
      <c r="AB2460" s="8"/>
      <c r="AC2460" s="214">
        <f t="shared" ref="AC2460" si="8402">20*LOG((2*$X$8)/(($X$8*X2460+Z2460+$Z$8*X2463+Z2463)^2+($X$8*Y2460+AA2460+$X$8*Y2463+AA2463)^2)^0.5)</f>
        <v>-10.769063059359782</v>
      </c>
      <c r="AE2460" s="215">
        <f t="shared" ref="AE2460" si="8403">((X2460^2+Y2460^2)/(X2463^2+Y2463^2))^0.5</f>
        <v>0.38913658280425784</v>
      </c>
      <c r="AF2460" s="9"/>
      <c r="AG2460" s="29"/>
      <c r="AH2460" s="29"/>
      <c r="AI2460" s="29"/>
      <c r="AJ2460" s="29"/>
    </row>
    <row r="2461" spans="2:36" ht="18.649999999999999" customHeight="1" thickBot="1">
      <c r="D2461" s="30"/>
      <c r="G2461" s="31"/>
      <c r="I2461" s="30"/>
      <c r="K2461" s="239" t="s">
        <v>15</v>
      </c>
      <c r="L2461" s="240"/>
      <c r="N2461" s="30"/>
      <c r="P2461" s="239" t="s">
        <v>17</v>
      </c>
      <c r="Q2461" s="240"/>
      <c r="S2461" s="30"/>
      <c r="V2461" s="31"/>
      <c r="X2461" s="30"/>
      <c r="AA2461" s="31"/>
      <c r="AE2461" s="216"/>
      <c r="AF2461" s="9"/>
      <c r="AG2461" s="29"/>
      <c r="AH2461" s="29"/>
      <c r="AI2461" s="29"/>
      <c r="AJ2461" s="29"/>
    </row>
    <row r="2462" spans="2:36" ht="18.649999999999999" customHeight="1" thickBot="1">
      <c r="D2462" s="235" t="s">
        <v>12</v>
      </c>
      <c r="E2462" s="236"/>
      <c r="F2462" s="237" t="s">
        <v>13</v>
      </c>
      <c r="G2462" s="238"/>
      <c r="I2462" s="235" t="s">
        <v>14</v>
      </c>
      <c r="J2462" s="236"/>
      <c r="K2462" s="241"/>
      <c r="L2462" s="242"/>
      <c r="N2462" s="235" t="s">
        <v>16</v>
      </c>
      <c r="O2462" s="236"/>
      <c r="P2462" s="241"/>
      <c r="Q2462" s="242"/>
      <c r="S2462" s="235" t="s">
        <v>12</v>
      </c>
      <c r="T2462" s="236"/>
      <c r="U2462" s="237" t="s">
        <v>13</v>
      </c>
      <c r="V2462" s="238"/>
      <c r="X2462" s="235" t="s">
        <v>16</v>
      </c>
      <c r="Y2462" s="236"/>
      <c r="Z2462" s="237" t="s">
        <v>17</v>
      </c>
      <c r="AA2462" s="238"/>
      <c r="AB2462" s="4"/>
      <c r="AC2462" s="37" t="s">
        <v>71</v>
      </c>
      <c r="AE2462" s="217" t="s">
        <v>72</v>
      </c>
      <c r="AF2462" s="9"/>
      <c r="AG2462" s="29"/>
      <c r="AH2462" s="29"/>
      <c r="AI2462" s="29"/>
      <c r="AJ2462" s="29"/>
    </row>
    <row r="2463" spans="2:36" ht="18.649999999999999" customHeight="1" thickTop="1" thickBot="1">
      <c r="D2463" s="24">
        <v>0</v>
      </c>
      <c r="E2463" s="28">
        <v>0</v>
      </c>
      <c r="F2463" s="26">
        <v>1</v>
      </c>
      <c r="G2463" s="27">
        <v>0</v>
      </c>
      <c r="I2463" s="24">
        <v>0</v>
      </c>
      <c r="J2463" s="28">
        <f t="shared" ref="J2463" si="8404">IF(0=(1-$J$8*$K$8*$B2460^2),0,-1*(1-$J$8*$K$8*$B2460^2)/($B2460*$K$8))</f>
        <v>-0.1474046779905846</v>
      </c>
      <c r="K2463" s="26">
        <v>1</v>
      </c>
      <c r="L2463" s="27">
        <v>0</v>
      </c>
      <c r="N2463" s="24">
        <f t="shared" ref="N2463" si="8405">D2463*I2460+F2463*I2463-E2463*J2460-G2463*J2463</f>
        <v>0</v>
      </c>
      <c r="O2463" s="28">
        <f t="shared" ref="O2463" si="8406">(D2463*J2460+E2463*I2460+F2463*J2463+G2463*I2463)</f>
        <v>-0.1474046779905846</v>
      </c>
      <c r="P2463" s="26">
        <f t="shared" ref="P2463" si="8407">D2463*K2460+F2463*K2463-E2463*L2460-G2463*L2463</f>
        <v>1</v>
      </c>
      <c r="Q2463" s="27">
        <f t="shared" ref="Q2463" si="8408">(D2463*L2460+E2463*K2460+F2463*L2463+G2463*K2463)</f>
        <v>0</v>
      </c>
      <c r="S2463" s="24">
        <v>0</v>
      </c>
      <c r="T2463" s="28">
        <v>0</v>
      </c>
      <c r="U2463" s="26">
        <v>1</v>
      </c>
      <c r="V2463" s="27">
        <v>0</v>
      </c>
      <c r="X2463" s="24">
        <f t="shared" ref="X2463" si="8409">N2463*S2460+P2463*S2463-O2463*T2460-Q2463*T2463</f>
        <v>0</v>
      </c>
      <c r="Y2463" s="28">
        <f t="shared" ref="Y2463" si="8410">(N2463*T2460+O2463*S2460+P2463*T2463+Q2463*S2463)</f>
        <v>-0.1474046779905846</v>
      </c>
      <c r="Z2463" s="26">
        <f t="shared" ref="Z2463" si="8411">N2463*U2460+P2463*U2463-O2463*V2460-Q2463*V2463</f>
        <v>5.7360552682618082E-2</v>
      </c>
      <c r="AA2463" s="27">
        <f t="shared" ref="AA2463" si="8412">(N2463*V2460+O2463*U2460+P2463*V2463+Q2463*U2463)</f>
        <v>0</v>
      </c>
      <c r="AB2463" s="8"/>
      <c r="AC2463" s="39">
        <f t="shared" ref="AC2463" si="8413">(180/PI())*ATAN(-1*(($X$8*Y2460+AA2460+$X$8*Y2463+AA2463)/($X$8*X2460+Z2460+$X$8*X2463+Z2463)))</f>
        <v>89.048732281406146</v>
      </c>
      <c r="AE2463" s="218">
        <f t="shared" ref="AE2463" si="8414">20*LOG(((($X$8*X2460+Z2460-$X$8*Y2463-Z2463)^2+($X$8*Y2460+AA2460-$X$8*Y2463-AA2463)^2)/(($X$8*X2460+Z2460+$X$8*X2463+Z2463)^2+($X$8*Y2460+AA2460+$X$8*Y2463+AA2463)^2))^0.5)</f>
        <v>-0.37780326073827131</v>
      </c>
      <c r="AF2463" s="9"/>
      <c r="AG2463" s="29"/>
      <c r="AH2463" s="29"/>
      <c r="AI2463" s="29"/>
      <c r="AJ2463" s="29"/>
    </row>
    <row r="2464" spans="2:36" ht="18.649999999999999" customHeight="1">
      <c r="AE2464" s="33"/>
    </row>
    <row r="2465" spans="2:36" ht="18.649999999999999" customHeight="1" thickBot="1">
      <c r="E2465" s="21" t="s">
        <v>0</v>
      </c>
      <c r="J2465" s="21" t="s">
        <v>1</v>
      </c>
      <c r="O2465" s="21" t="s">
        <v>2</v>
      </c>
      <c r="T2465" s="21" t="s">
        <v>3</v>
      </c>
      <c r="Y2465" s="21" t="s">
        <v>4</v>
      </c>
    </row>
    <row r="2466" spans="2:36" ht="18.649999999999999" customHeight="1" thickBot="1">
      <c r="B2466" s="20"/>
      <c r="D2466" s="235" t="s">
        <v>6</v>
      </c>
      <c r="E2466" s="236"/>
      <c r="F2466" s="237" t="s">
        <v>7</v>
      </c>
      <c r="G2466" s="238"/>
      <c r="I2466" s="235" t="s">
        <v>8</v>
      </c>
      <c r="J2466" s="236"/>
      <c r="K2466" s="237" t="s">
        <v>9</v>
      </c>
      <c r="L2466" s="238"/>
      <c r="N2466" s="235" t="s">
        <v>10</v>
      </c>
      <c r="O2466" s="236"/>
      <c r="P2466" s="237" t="s">
        <v>11</v>
      </c>
      <c r="Q2466" s="238"/>
      <c r="S2466" s="235" t="s">
        <v>6</v>
      </c>
      <c r="T2466" s="236"/>
      <c r="U2466" s="237" t="s">
        <v>7</v>
      </c>
      <c r="V2466" s="238"/>
      <c r="X2466" s="235" t="s">
        <v>10</v>
      </c>
      <c r="Y2466" s="236"/>
      <c r="Z2466" s="237" t="s">
        <v>11</v>
      </c>
      <c r="AA2466" s="238"/>
      <c r="AB2466" s="4"/>
      <c r="AC2466" s="212" t="s">
        <v>70</v>
      </c>
      <c r="AE2466" s="213" t="s">
        <v>37</v>
      </c>
      <c r="AF2466" s="9"/>
      <c r="AG2466" s="29"/>
      <c r="AH2466" s="29"/>
      <c r="AI2466" s="29"/>
      <c r="AJ2466" s="29"/>
    </row>
    <row r="2467" spans="2:36" ht="18.649999999999999" customHeight="1" thickTop="1" thickBot="1">
      <c r="B2467" s="40">
        <f t="shared" ref="B2467" si="8415">B2460+$E$5</f>
        <v>1.0744999999999809</v>
      </c>
      <c r="D2467" s="24">
        <v>1</v>
      </c>
      <c r="E2467" s="25">
        <v>0</v>
      </c>
      <c r="F2467" s="26">
        <v>0</v>
      </c>
      <c r="G2467" s="27">
        <f t="shared" ref="G2467" si="8416">-1/($E$8*$B2467)</f>
        <v>-6.3919328693643456</v>
      </c>
      <c r="I2467" s="24">
        <v>1</v>
      </c>
      <c r="J2467" s="28">
        <v>0</v>
      </c>
      <c r="K2467" s="26">
        <v>0</v>
      </c>
      <c r="L2467" s="27">
        <v>0</v>
      </c>
      <c r="N2467" s="24">
        <f t="shared" ref="N2467" si="8417">D2467*I2467+F2467*I2470-E2467*J2467-G2467*J2470</f>
        <v>6.3765366025830716E-2</v>
      </c>
      <c r="O2467" s="28">
        <f t="shared" ref="O2467" si="8418">(D2467*J2467+E2467*I2467+F2467*J2470+G2467*I2470)</f>
        <v>0</v>
      </c>
      <c r="P2467" s="26">
        <f t="shared" ref="P2467" si="8419">D2467*K2467+F2467*K2470-E2467*L2467-G2467*L2470</f>
        <v>0</v>
      </c>
      <c r="Q2467" s="27">
        <f t="shared" ref="Q2467" si="8420">(D2467*L2467+E2467*K2467+F2467*L2470+G2467*K2470)</f>
        <v>-6.3919328693643456</v>
      </c>
      <c r="S2467" s="24">
        <v>1</v>
      </c>
      <c r="T2467" s="25">
        <v>0</v>
      </c>
      <c r="U2467" s="26">
        <v>0</v>
      </c>
      <c r="V2467" s="27">
        <f t="shared" ref="V2467" si="8421">-1/($T$8*$B2467)</f>
        <v>-6.3919328693643456</v>
      </c>
      <c r="X2467" s="24">
        <f t="shared" ref="X2467" si="8422">N2467*S2467+P2467*S2470-O2467*T2467-Q2467*T2470</f>
        <v>6.3765366025830716E-2</v>
      </c>
      <c r="Y2467" s="28">
        <f t="shared" ref="Y2467" si="8423">(N2467*T2467+O2467*S2467+P2467*T2470+Q2467*S2470)</f>
        <v>0</v>
      </c>
      <c r="Z2467" s="26">
        <f t="shared" ref="Z2467" si="8424">N2467*U2467+P2467*U2470-O2467*V2467-Q2467*V2470</f>
        <v>0</v>
      </c>
      <c r="AA2467" s="27">
        <f t="shared" ref="AA2467" si="8425">(N2467*V2467+O2467*U2467+P2467*V2470+Q2467*U2470)</f>
        <v>-6.7995168083919015</v>
      </c>
      <c r="AB2467" s="8"/>
      <c r="AC2467" s="214">
        <f t="shared" ref="AC2467" si="8426">20*LOG((2*$X$8)/(($X$8*X2467+Z2467+$Z$8*X2470+Z2470)^2+($X$8*Y2467+AA2467+$X$8*Y2470+AA2470)^2)^0.5)</f>
        <v>-10.815544549380757</v>
      </c>
      <c r="AE2467" s="215">
        <f t="shared" ref="AE2467" si="8427">((X2467^2+Y2467^2)/(X2470^2+Y2470^2))^0.5</f>
        <v>0.43534379549432595</v>
      </c>
      <c r="AF2467" s="9"/>
      <c r="AG2467" s="29"/>
      <c r="AH2467" s="29"/>
      <c r="AI2467" s="29"/>
      <c r="AJ2467" s="29"/>
    </row>
    <row r="2468" spans="2:36" ht="18.649999999999999" customHeight="1" thickBot="1">
      <c r="D2468" s="30"/>
      <c r="G2468" s="31"/>
      <c r="I2468" s="30"/>
      <c r="K2468" s="239" t="s">
        <v>15</v>
      </c>
      <c r="L2468" s="240"/>
      <c r="N2468" s="30"/>
      <c r="P2468" s="239" t="s">
        <v>17</v>
      </c>
      <c r="Q2468" s="240"/>
      <c r="S2468" s="30"/>
      <c r="V2468" s="31"/>
      <c r="X2468" s="30"/>
      <c r="AA2468" s="31"/>
      <c r="AE2468" s="216"/>
      <c r="AF2468" s="9"/>
      <c r="AG2468" s="29"/>
      <c r="AH2468" s="29"/>
      <c r="AI2468" s="29"/>
      <c r="AJ2468" s="29"/>
    </row>
    <row r="2469" spans="2:36" ht="18.649999999999999" customHeight="1" thickBot="1">
      <c r="D2469" s="235" t="s">
        <v>12</v>
      </c>
      <c r="E2469" s="236"/>
      <c r="F2469" s="237" t="s">
        <v>13</v>
      </c>
      <c r="G2469" s="238"/>
      <c r="I2469" s="235" t="s">
        <v>14</v>
      </c>
      <c r="J2469" s="236"/>
      <c r="K2469" s="241"/>
      <c r="L2469" s="242"/>
      <c r="N2469" s="235" t="s">
        <v>16</v>
      </c>
      <c r="O2469" s="236"/>
      <c r="P2469" s="241"/>
      <c r="Q2469" s="242"/>
      <c r="S2469" s="235" t="s">
        <v>12</v>
      </c>
      <c r="T2469" s="236"/>
      <c r="U2469" s="237" t="s">
        <v>13</v>
      </c>
      <c r="V2469" s="238"/>
      <c r="X2469" s="235" t="s">
        <v>16</v>
      </c>
      <c r="Y2469" s="236"/>
      <c r="Z2469" s="237" t="s">
        <v>17</v>
      </c>
      <c r="AA2469" s="238"/>
      <c r="AB2469" s="4"/>
      <c r="AC2469" s="37" t="s">
        <v>71</v>
      </c>
      <c r="AE2469" s="217" t="s">
        <v>72</v>
      </c>
      <c r="AF2469" s="9"/>
      <c r="AG2469" s="29"/>
      <c r="AH2469" s="29"/>
      <c r="AI2469" s="29"/>
      <c r="AJ2469" s="29"/>
    </row>
    <row r="2470" spans="2:36" ht="18.649999999999999" customHeight="1" thickTop="1" thickBot="1">
      <c r="D2470" s="24">
        <v>0</v>
      </c>
      <c r="E2470" s="28">
        <v>0</v>
      </c>
      <c r="F2470" s="26">
        <v>1</v>
      </c>
      <c r="G2470" s="27">
        <v>0</v>
      </c>
      <c r="I2470" s="24">
        <v>0</v>
      </c>
      <c r="J2470" s="28">
        <f t="shared" ref="J2470" si="8428">IF(0=(1-$J$8*$K$8*$B2467^2),0,-1*(1-$J$8*$K$8*$B2467^2)/($B2467*$K$8))</f>
        <v>-0.14647128702828108</v>
      </c>
      <c r="K2470" s="26">
        <v>1</v>
      </c>
      <c r="L2470" s="27">
        <v>0</v>
      </c>
      <c r="N2470" s="24">
        <f t="shared" ref="N2470" si="8429">D2470*I2467+F2470*I2470-E2470*J2467-G2470*J2470</f>
        <v>0</v>
      </c>
      <c r="O2470" s="28">
        <f t="shared" ref="O2470" si="8430">(D2470*J2467+E2470*I2467+F2470*J2470+G2470*I2470)</f>
        <v>-0.14647128702828108</v>
      </c>
      <c r="P2470" s="26">
        <f t="shared" ref="P2470" si="8431">D2470*K2467+F2470*K2470-E2470*L2467-G2470*L2470</f>
        <v>1</v>
      </c>
      <c r="Q2470" s="27">
        <f t="shared" ref="Q2470" si="8432">(D2470*L2467+E2470*K2467+F2470*L2470+G2470*K2470)</f>
        <v>0</v>
      </c>
      <c r="S2470" s="24">
        <v>0</v>
      </c>
      <c r="T2470" s="28">
        <v>0</v>
      </c>
      <c r="U2470" s="26">
        <v>1</v>
      </c>
      <c r="V2470" s="27">
        <v>0</v>
      </c>
      <c r="X2470" s="24">
        <f t="shared" ref="X2470" si="8433">N2470*S2467+P2470*S2470-O2470*T2467-Q2470*T2470</f>
        <v>0</v>
      </c>
      <c r="Y2470" s="28">
        <f t="shared" ref="Y2470" si="8434">(N2470*T2467+O2470*S2467+P2470*T2470+Q2470*S2470)</f>
        <v>-0.14647128702828108</v>
      </c>
      <c r="Z2470" s="26">
        <f t="shared" ref="Z2470" si="8435">N2470*U2467+P2470*U2470-O2470*V2467-Q2470*V2470</f>
        <v>6.3765366025830716E-2</v>
      </c>
      <c r="AA2470" s="27">
        <f t="shared" ref="AA2470" si="8436">(N2470*V2467+O2470*U2467+P2470*V2470+Q2470*U2470)</f>
        <v>0</v>
      </c>
      <c r="AB2470" s="8"/>
      <c r="AC2470" s="39">
        <f t="shared" ref="AC2470" si="8437">(180/PI())*ATAN(-1*(($X$8*Y2467+AA2467+$X$8*Y2470+AA2470)/($X$8*X2467+Z2467+$X$8*X2470+Z2470)))</f>
        <v>88.948147951764625</v>
      </c>
      <c r="AE2470" s="218">
        <f t="shared" ref="AE2470" si="8438">20*LOG(((($X$8*X2467+Z2467-$X$8*Y2470-Z2470)^2+($X$8*Y2467+AA2467-$X$8*Y2470-AA2470)^2)/(($X$8*X2467+Z2467+$X$8*X2470+Z2470)^2+($X$8*Y2467+AA2467+$X$8*Y2470+AA2470)^2))^0.5)</f>
        <v>-0.37363009138349529</v>
      </c>
      <c r="AF2470" s="9"/>
      <c r="AG2470" s="29"/>
      <c r="AH2470" s="29"/>
      <c r="AI2470" s="29"/>
      <c r="AJ2470" s="29"/>
    </row>
    <row r="2471" spans="2:36" ht="18.649999999999999" customHeight="1">
      <c r="AE2471" s="33"/>
    </row>
    <row r="2472" spans="2:36" ht="18.649999999999999" customHeight="1" thickBot="1">
      <c r="E2472" s="21" t="s">
        <v>0</v>
      </c>
      <c r="J2472" s="21" t="s">
        <v>1</v>
      </c>
      <c r="O2472" s="21" t="s">
        <v>2</v>
      </c>
      <c r="T2472" s="21" t="s">
        <v>3</v>
      </c>
      <c r="Y2472" s="21" t="s">
        <v>4</v>
      </c>
    </row>
    <row r="2473" spans="2:36" ht="18.649999999999999" customHeight="1" thickBot="1">
      <c r="B2473" s="20"/>
      <c r="D2473" s="235" t="s">
        <v>6</v>
      </c>
      <c r="E2473" s="236"/>
      <c r="F2473" s="237" t="s">
        <v>7</v>
      </c>
      <c r="G2473" s="238"/>
      <c r="I2473" s="235" t="s">
        <v>8</v>
      </c>
      <c r="J2473" s="236"/>
      <c r="K2473" s="237" t="s">
        <v>9</v>
      </c>
      <c r="L2473" s="238"/>
      <c r="N2473" s="235" t="s">
        <v>10</v>
      </c>
      <c r="O2473" s="236"/>
      <c r="P2473" s="237" t="s">
        <v>11</v>
      </c>
      <c r="Q2473" s="238"/>
      <c r="S2473" s="235" t="s">
        <v>6</v>
      </c>
      <c r="T2473" s="236"/>
      <c r="U2473" s="237" t="s">
        <v>7</v>
      </c>
      <c r="V2473" s="238"/>
      <c r="X2473" s="235" t="s">
        <v>10</v>
      </c>
      <c r="Y2473" s="236"/>
      <c r="Z2473" s="237" t="s">
        <v>11</v>
      </c>
      <c r="AA2473" s="238"/>
      <c r="AB2473" s="4"/>
      <c r="AC2473" s="212" t="s">
        <v>70</v>
      </c>
      <c r="AE2473" s="213" t="s">
        <v>37</v>
      </c>
      <c r="AF2473" s="9"/>
      <c r="AG2473" s="29"/>
      <c r="AH2473" s="29"/>
      <c r="AI2473" s="29"/>
      <c r="AJ2473" s="29"/>
    </row>
    <row r="2474" spans="2:36" ht="18.649999999999999" customHeight="1" thickTop="1" thickBot="1">
      <c r="B2474" s="40">
        <f t="shared" ref="B2474" si="8439">B2467+$E$5</f>
        <v>1.0749999999999809</v>
      </c>
      <c r="D2474" s="24">
        <v>1</v>
      </c>
      <c r="E2474" s="25">
        <v>0</v>
      </c>
      <c r="F2474" s="26">
        <v>0</v>
      </c>
      <c r="G2474" s="27">
        <f t="shared" ref="G2474" si="8440">-1/($E$8*$B2474)</f>
        <v>-6.3889598773320841</v>
      </c>
      <c r="I2474" s="24">
        <v>1</v>
      </c>
      <c r="J2474" s="28">
        <v>0</v>
      </c>
      <c r="K2474" s="26">
        <v>0</v>
      </c>
      <c r="L2474" s="27">
        <v>0</v>
      </c>
      <c r="N2474" s="24">
        <f t="shared" ref="N2474" si="8441">D2474*I2474+F2474*I2477-E2474*J2474-G2474*J2477</f>
        <v>7.0161244498714193E-2</v>
      </c>
      <c r="O2474" s="28">
        <f t="shared" ref="O2474" si="8442">(D2474*J2474+E2474*I2474+F2474*J2477+G2474*I2477)</f>
        <v>0</v>
      </c>
      <c r="P2474" s="26">
        <f t="shared" ref="P2474" si="8443">D2474*K2474+F2474*K2477-E2474*L2474-G2474*L2477</f>
        <v>0</v>
      </c>
      <c r="Q2474" s="27">
        <f t="shared" ref="Q2474" si="8444">(D2474*L2474+E2474*K2474+F2474*L2477+G2474*K2477)</f>
        <v>-6.3889598773320841</v>
      </c>
      <c r="S2474" s="24">
        <v>1</v>
      </c>
      <c r="T2474" s="25">
        <v>0</v>
      </c>
      <c r="U2474" s="26">
        <v>0</v>
      </c>
      <c r="V2474" s="27">
        <f t="shared" ref="V2474" si="8445">-1/($T$8*$B2474)</f>
        <v>-6.3889598773320841</v>
      </c>
      <c r="X2474" s="24">
        <f t="shared" ref="X2474" si="8446">N2474*S2474+P2474*S2477-O2474*T2474-Q2474*T2477</f>
        <v>7.0161244498714193E-2</v>
      </c>
      <c r="Y2474" s="28">
        <f t="shared" ref="Y2474" si="8447">(N2474*T2474+O2474*S2474+P2474*T2477+Q2474*S2477)</f>
        <v>0</v>
      </c>
      <c r="Z2474" s="26">
        <f t="shared" ref="Z2474" si="8448">N2474*U2474+P2474*U2477-O2474*V2474-Q2474*V2477</f>
        <v>0</v>
      </c>
      <c r="AA2474" s="27">
        <f t="shared" ref="AA2474" si="8449">(N2474*V2474+O2474*U2474+P2474*V2477+Q2474*U2477)</f>
        <v>-6.8372172533780553</v>
      </c>
      <c r="AB2474" s="8"/>
      <c r="AC2474" s="214">
        <f t="shared" ref="AC2474" si="8450">20*LOG((2*$X$8)/(($X$8*X2474+Z2474+$Z$8*X2477+Z2477)^2+($X$8*Y2474+AA2474+$X$8*Y2477+AA2477)^2)^0.5)</f>
        <v>-10.861690408088194</v>
      </c>
      <c r="AE2474" s="215">
        <f t="shared" ref="AE2474" si="8451">((X2474^2+Y2474^2)/(X2477^2+Y2477^2))^0.5</f>
        <v>0.48208076227615521</v>
      </c>
      <c r="AF2474" s="9"/>
      <c r="AG2474" s="29"/>
      <c r="AH2474" s="29"/>
      <c r="AI2474" s="29"/>
      <c r="AJ2474" s="29"/>
    </row>
    <row r="2475" spans="2:36" ht="18.649999999999999" customHeight="1" thickBot="1">
      <c r="D2475" s="30"/>
      <c r="G2475" s="31"/>
      <c r="I2475" s="30"/>
      <c r="K2475" s="239" t="s">
        <v>15</v>
      </c>
      <c r="L2475" s="240"/>
      <c r="N2475" s="30"/>
      <c r="P2475" s="239" t="s">
        <v>17</v>
      </c>
      <c r="Q2475" s="240"/>
      <c r="S2475" s="30"/>
      <c r="V2475" s="31"/>
      <c r="X2475" s="30"/>
      <c r="AA2475" s="31"/>
      <c r="AE2475" s="216"/>
      <c r="AF2475" s="9"/>
      <c r="AG2475" s="29"/>
      <c r="AH2475" s="29"/>
      <c r="AI2475" s="29"/>
      <c r="AJ2475" s="29"/>
    </row>
    <row r="2476" spans="2:36" ht="18.649999999999999" customHeight="1" thickBot="1">
      <c r="D2476" s="235" t="s">
        <v>12</v>
      </c>
      <c r="E2476" s="236"/>
      <c r="F2476" s="237" t="s">
        <v>13</v>
      </c>
      <c r="G2476" s="238"/>
      <c r="I2476" s="235" t="s">
        <v>14</v>
      </c>
      <c r="J2476" s="236"/>
      <c r="K2476" s="241"/>
      <c r="L2476" s="242"/>
      <c r="N2476" s="235" t="s">
        <v>16</v>
      </c>
      <c r="O2476" s="236"/>
      <c r="P2476" s="241"/>
      <c r="Q2476" s="242"/>
      <c r="S2476" s="235" t="s">
        <v>12</v>
      </c>
      <c r="T2476" s="236"/>
      <c r="U2476" s="237" t="s">
        <v>13</v>
      </c>
      <c r="V2476" s="238"/>
      <c r="X2476" s="235" t="s">
        <v>16</v>
      </c>
      <c r="Y2476" s="236"/>
      <c r="Z2476" s="237" t="s">
        <v>17</v>
      </c>
      <c r="AA2476" s="238"/>
      <c r="AB2476" s="4"/>
      <c r="AC2476" s="37" t="s">
        <v>71</v>
      </c>
      <c r="AE2476" s="217" t="s">
        <v>72</v>
      </c>
      <c r="AF2476" s="9"/>
      <c r="AG2476" s="29"/>
      <c r="AH2476" s="29"/>
      <c r="AI2476" s="29"/>
      <c r="AJ2476" s="29"/>
    </row>
    <row r="2477" spans="2:36" ht="18.649999999999999" customHeight="1" thickTop="1" thickBot="1">
      <c r="D2477" s="24">
        <v>0</v>
      </c>
      <c r="E2477" s="28">
        <v>0</v>
      </c>
      <c r="F2477" s="26">
        <v>1</v>
      </c>
      <c r="G2477" s="27">
        <v>0</v>
      </c>
      <c r="I2477" s="24">
        <v>0</v>
      </c>
      <c r="J2477" s="28">
        <f t="shared" ref="J2477" si="8452">IF(0=(1-$J$8*$K$8*$B2474^2),0,-1*(1-$J$8*$K$8*$B2474^2)/($B2474*$K$8))</f>
        <v>-0.14553836201105866</v>
      </c>
      <c r="K2477" s="26">
        <v>1</v>
      </c>
      <c r="L2477" s="27">
        <v>0</v>
      </c>
      <c r="N2477" s="24">
        <f t="shared" ref="N2477" si="8453">D2477*I2474+F2477*I2477-E2477*J2474-G2477*J2477</f>
        <v>0</v>
      </c>
      <c r="O2477" s="28">
        <f t="shared" ref="O2477" si="8454">(D2477*J2474+E2477*I2474+F2477*J2477+G2477*I2477)</f>
        <v>-0.14553836201105866</v>
      </c>
      <c r="P2477" s="26">
        <f t="shared" ref="P2477" si="8455">D2477*K2474+F2477*K2477-E2477*L2474-G2477*L2477</f>
        <v>1</v>
      </c>
      <c r="Q2477" s="27">
        <f t="shared" ref="Q2477" si="8456">(D2477*L2474+E2477*K2474+F2477*L2477+G2477*K2477)</f>
        <v>0</v>
      </c>
      <c r="S2477" s="24">
        <v>0</v>
      </c>
      <c r="T2477" s="28">
        <v>0</v>
      </c>
      <c r="U2477" s="26">
        <v>1</v>
      </c>
      <c r="V2477" s="27">
        <v>0</v>
      </c>
      <c r="X2477" s="24">
        <f t="shared" ref="X2477" si="8457">N2477*S2474+P2477*S2477-O2477*T2474-Q2477*T2477</f>
        <v>0</v>
      </c>
      <c r="Y2477" s="28">
        <f t="shared" ref="Y2477" si="8458">(N2477*T2474+O2477*S2474+P2477*T2477+Q2477*S2477)</f>
        <v>-0.14553836201105866</v>
      </c>
      <c r="Z2477" s="26">
        <f t="shared" ref="Z2477" si="8459">N2477*U2474+P2477*U2477-O2477*V2474-Q2477*V2477</f>
        <v>7.0161244498714193E-2</v>
      </c>
      <c r="AA2477" s="27">
        <f t="shared" ref="AA2477" si="8460">(N2477*V2474+O2477*U2474+P2477*V2477+Q2477*U2477)</f>
        <v>0</v>
      </c>
      <c r="AB2477" s="8"/>
      <c r="AC2477" s="39">
        <f t="shared" ref="AC2477" si="8461">(180/PI())*ATAN(-1*(($X$8*Y2474+AA2474+$X$8*Y2477+AA2477)/($X$8*X2474+Z2474+$X$8*X2477+Z2477)))</f>
        <v>88.848763319177877</v>
      </c>
      <c r="AE2477" s="218">
        <f t="shared" ref="AE2477" si="8462">20*LOG(((($X$8*X2474+Z2474-$X$8*Y2477-Z2477)^2+($X$8*Y2474+AA2474-$X$8*Y2477-AA2477)^2)/(($X$8*X2474+Z2474+$X$8*X2477+Z2477)^2+($X$8*Y2474+AA2474+$X$8*Y2477+AA2477)^2))^0.5)</f>
        <v>-0.36953462990954844</v>
      </c>
      <c r="AF2477" s="9"/>
      <c r="AG2477" s="29"/>
      <c r="AH2477" s="29"/>
      <c r="AI2477" s="29"/>
      <c r="AJ2477" s="29"/>
    </row>
    <row r="2478" spans="2:36" ht="18.649999999999999" customHeight="1">
      <c r="AE2478" s="33"/>
    </row>
    <row r="2479" spans="2:36" ht="18.649999999999999" customHeight="1" thickBot="1">
      <c r="E2479" s="21" t="s">
        <v>0</v>
      </c>
      <c r="J2479" s="21" t="s">
        <v>1</v>
      </c>
      <c r="O2479" s="21" t="s">
        <v>2</v>
      </c>
      <c r="T2479" s="21" t="s">
        <v>3</v>
      </c>
      <c r="Y2479" s="21" t="s">
        <v>4</v>
      </c>
    </row>
    <row r="2480" spans="2:36" ht="18.649999999999999" customHeight="1" thickBot="1">
      <c r="B2480" s="20"/>
      <c r="D2480" s="235" t="s">
        <v>6</v>
      </c>
      <c r="E2480" s="236"/>
      <c r="F2480" s="237" t="s">
        <v>7</v>
      </c>
      <c r="G2480" s="238"/>
      <c r="I2480" s="235" t="s">
        <v>8</v>
      </c>
      <c r="J2480" s="236"/>
      <c r="K2480" s="237" t="s">
        <v>9</v>
      </c>
      <c r="L2480" s="238"/>
      <c r="N2480" s="235" t="s">
        <v>10</v>
      </c>
      <c r="O2480" s="236"/>
      <c r="P2480" s="237" t="s">
        <v>11</v>
      </c>
      <c r="Q2480" s="238"/>
      <c r="S2480" s="235" t="s">
        <v>6</v>
      </c>
      <c r="T2480" s="236"/>
      <c r="U2480" s="237" t="s">
        <v>7</v>
      </c>
      <c r="V2480" s="238"/>
      <c r="X2480" s="235" t="s">
        <v>10</v>
      </c>
      <c r="Y2480" s="236"/>
      <c r="Z2480" s="237" t="s">
        <v>11</v>
      </c>
      <c r="AA2480" s="238"/>
      <c r="AB2480" s="4"/>
      <c r="AC2480" s="212" t="s">
        <v>70</v>
      </c>
      <c r="AE2480" s="213" t="s">
        <v>37</v>
      </c>
      <c r="AF2480" s="9"/>
      <c r="AG2480" s="29"/>
      <c r="AH2480" s="29"/>
      <c r="AI2480" s="29"/>
      <c r="AJ2480" s="29"/>
    </row>
    <row r="2481" spans="2:36" ht="18.649999999999999" customHeight="1" thickTop="1" thickBot="1">
      <c r="B2481" s="40">
        <f t="shared" ref="B2481" si="8463">B2474+$E$5</f>
        <v>1.0754999999999808</v>
      </c>
      <c r="D2481" s="24">
        <v>1</v>
      </c>
      <c r="E2481" s="25">
        <v>0</v>
      </c>
      <c r="F2481" s="26">
        <v>0</v>
      </c>
      <c r="G2481" s="27">
        <f t="shared" ref="G2481" si="8464">-1/($E$8*$B2481)</f>
        <v>-6.3859896495880903</v>
      </c>
      <c r="I2481" s="24">
        <v>1</v>
      </c>
      <c r="J2481" s="28">
        <v>0</v>
      </c>
      <c r="K2481" s="26">
        <v>0</v>
      </c>
      <c r="L2481" s="27">
        <v>0</v>
      </c>
      <c r="N2481" s="24">
        <f t="shared" ref="N2481" si="8465">D2481*I2481+F2481*I2484-E2481*J2481-G2481*J2484</f>
        <v>7.6548204712691748E-2</v>
      </c>
      <c r="O2481" s="28">
        <f t="shared" ref="O2481" si="8466">(D2481*J2481+E2481*I2481+F2481*J2484+G2481*I2484)</f>
        <v>0</v>
      </c>
      <c r="P2481" s="26">
        <f t="shared" ref="P2481" si="8467">D2481*K2481+F2481*K2484-E2481*L2481-G2481*L2484</f>
        <v>0</v>
      </c>
      <c r="Q2481" s="27">
        <f t="shared" ref="Q2481" si="8468">(D2481*L2481+E2481*K2481+F2481*L2484+G2481*K2484)</f>
        <v>-6.3859896495880903</v>
      </c>
      <c r="S2481" s="24">
        <v>1</v>
      </c>
      <c r="T2481" s="25">
        <v>0</v>
      </c>
      <c r="U2481" s="26">
        <v>0</v>
      </c>
      <c r="V2481" s="27">
        <f t="shared" ref="V2481" si="8469">-1/($T$8*$B2481)</f>
        <v>-6.3859896495880903</v>
      </c>
      <c r="X2481" s="24">
        <f t="shared" ref="X2481" si="8470">N2481*S2481+P2481*S2484-O2481*T2481-Q2481*T2484</f>
        <v>7.6548204712691748E-2</v>
      </c>
      <c r="Y2481" s="28">
        <f t="shared" ref="Y2481" si="8471">(N2481*T2481+O2481*S2481+P2481*T2484+Q2481*S2484)</f>
        <v>0</v>
      </c>
      <c r="Z2481" s="26">
        <f t="shared" ref="Z2481" si="8472">N2481*U2481+P2481*U2484-O2481*V2481-Q2481*V2484</f>
        <v>0</v>
      </c>
      <c r="AA2481" s="27">
        <f t="shared" ref="AA2481" si="8473">(N2481*V2481+O2481*U2481+P2481*V2484+Q2481*U2484)</f>
        <v>-6.8748256925778897</v>
      </c>
      <c r="AB2481" s="8"/>
      <c r="AC2481" s="214">
        <f t="shared" ref="AC2481" si="8474">20*LOG((2*$X$8)/(($X$8*X2481+Z2481+$Z$8*X2484+Z2484)^2+($X$8*Y2481+AA2481+$X$8*Y2484+AA2484)^2)^0.5)</f>
        <v>-10.907504423820216</v>
      </c>
      <c r="AE2481" s="215">
        <f t="shared" ref="AE2481" si="8475">((X2481^2+Y2481^2)/(X2484^2+Y2484^2))^0.5</f>
        <v>0.52935740174473433</v>
      </c>
      <c r="AF2481" s="9"/>
      <c r="AG2481" s="29"/>
      <c r="AH2481" s="29"/>
      <c r="AI2481" s="29"/>
      <c r="AJ2481" s="29"/>
    </row>
    <row r="2482" spans="2:36" ht="18.649999999999999" customHeight="1" thickBot="1">
      <c r="D2482" s="30"/>
      <c r="G2482" s="31"/>
      <c r="I2482" s="30"/>
      <c r="K2482" s="239" t="s">
        <v>15</v>
      </c>
      <c r="L2482" s="240"/>
      <c r="N2482" s="30"/>
      <c r="P2482" s="239" t="s">
        <v>17</v>
      </c>
      <c r="Q2482" s="240"/>
      <c r="S2482" s="30"/>
      <c r="V2482" s="31"/>
      <c r="X2482" s="30"/>
      <c r="AA2482" s="31"/>
      <c r="AE2482" s="216"/>
      <c r="AF2482" s="9"/>
      <c r="AG2482" s="29"/>
      <c r="AH2482" s="29"/>
      <c r="AI2482" s="29"/>
      <c r="AJ2482" s="29"/>
    </row>
    <row r="2483" spans="2:36" ht="18.649999999999999" customHeight="1" thickBot="1">
      <c r="D2483" s="235" t="s">
        <v>12</v>
      </c>
      <c r="E2483" s="236"/>
      <c r="F2483" s="237" t="s">
        <v>13</v>
      </c>
      <c r="G2483" s="238"/>
      <c r="I2483" s="235" t="s">
        <v>14</v>
      </c>
      <c r="J2483" s="236"/>
      <c r="K2483" s="241"/>
      <c r="L2483" s="242"/>
      <c r="N2483" s="235" t="s">
        <v>16</v>
      </c>
      <c r="O2483" s="236"/>
      <c r="P2483" s="241"/>
      <c r="Q2483" s="242"/>
      <c r="S2483" s="235" t="s">
        <v>12</v>
      </c>
      <c r="T2483" s="236"/>
      <c r="U2483" s="237" t="s">
        <v>13</v>
      </c>
      <c r="V2483" s="238"/>
      <c r="X2483" s="235" t="s">
        <v>16</v>
      </c>
      <c r="Y2483" s="236"/>
      <c r="Z2483" s="237" t="s">
        <v>17</v>
      </c>
      <c r="AA2483" s="238"/>
      <c r="AB2483" s="4"/>
      <c r="AC2483" s="37" t="s">
        <v>71</v>
      </c>
      <c r="AE2483" s="217" t="s">
        <v>72</v>
      </c>
      <c r="AF2483" s="9"/>
      <c r="AG2483" s="29"/>
      <c r="AH2483" s="29"/>
      <c r="AI2483" s="29"/>
      <c r="AJ2483" s="29"/>
    </row>
    <row r="2484" spans="2:36" ht="18.649999999999999" customHeight="1" thickTop="1" thickBot="1">
      <c r="D2484" s="24">
        <v>0</v>
      </c>
      <c r="E2484" s="28">
        <v>0</v>
      </c>
      <c r="F2484" s="26">
        <v>1</v>
      </c>
      <c r="G2484" s="27">
        <v>0</v>
      </c>
      <c r="I2484" s="24">
        <v>0</v>
      </c>
      <c r="J2484" s="28">
        <f t="shared" ref="J2484" si="8476">IF(0=(1-$J$8*$K$8*$B2481^2),0,-1*(1-$J$8*$K$8*$B2481^2)/($B2481*$K$8))</f>
        <v>-0.14460590228906381</v>
      </c>
      <c r="K2484" s="26">
        <v>1</v>
      </c>
      <c r="L2484" s="27">
        <v>0</v>
      </c>
      <c r="N2484" s="24">
        <f t="shared" ref="N2484" si="8477">D2484*I2481+F2484*I2484-E2484*J2481-G2484*J2484</f>
        <v>0</v>
      </c>
      <c r="O2484" s="28">
        <f t="shared" ref="O2484" si="8478">(D2484*J2481+E2484*I2481+F2484*J2484+G2484*I2484)</f>
        <v>-0.14460590228906381</v>
      </c>
      <c r="P2484" s="26">
        <f t="shared" ref="P2484" si="8479">D2484*K2481+F2484*K2484-E2484*L2481-G2484*L2484</f>
        <v>1</v>
      </c>
      <c r="Q2484" s="27">
        <f t="shared" ref="Q2484" si="8480">(D2484*L2481+E2484*K2481+F2484*L2484+G2484*K2484)</f>
        <v>0</v>
      </c>
      <c r="S2484" s="24">
        <v>0</v>
      </c>
      <c r="T2484" s="28">
        <v>0</v>
      </c>
      <c r="U2484" s="26">
        <v>1</v>
      </c>
      <c r="V2484" s="27">
        <v>0</v>
      </c>
      <c r="X2484" s="24">
        <f t="shared" ref="X2484" si="8481">N2484*S2481+P2484*S2484-O2484*T2481-Q2484*T2484</f>
        <v>0</v>
      </c>
      <c r="Y2484" s="28">
        <f t="shared" ref="Y2484" si="8482">(N2484*T2481+O2484*S2481+P2484*T2484+Q2484*S2484)</f>
        <v>-0.14460590228906381</v>
      </c>
      <c r="Z2484" s="26">
        <f t="shared" ref="Z2484" si="8483">N2484*U2481+P2484*U2484-O2484*V2481-Q2484*V2484</f>
        <v>7.6548204712691748E-2</v>
      </c>
      <c r="AA2484" s="27">
        <f t="shared" ref="AA2484" si="8484">(N2484*V2481+O2484*U2481+P2484*V2484+Q2484*U2484)</f>
        <v>0</v>
      </c>
      <c r="AB2484" s="8"/>
      <c r="AC2484" s="39">
        <f t="shared" ref="AC2484" si="8485">(180/PI())*ATAN(-1*(($X$8*Y2481+AA2481+$X$8*Y2484+AA2484)/($X$8*X2481+Z2481+$X$8*X2484+Z2484)))</f>
        <v>88.750555866539287</v>
      </c>
      <c r="AE2484" s="218">
        <f t="shared" ref="AE2484" si="8486">20*LOG(((($X$8*X2481+Z2481-$X$8*Y2484-Z2484)^2+($X$8*Y2481+AA2481-$X$8*Y2484-AA2484)^2)/(($X$8*X2481+Z2481+$X$8*X2484+Z2484)^2+($X$8*Y2481+AA2481+$X$8*Y2484+AA2484)^2))^0.5)</f>
        <v>-0.3655149298687777</v>
      </c>
      <c r="AF2484" s="9"/>
      <c r="AG2484" s="29"/>
      <c r="AH2484" s="29"/>
      <c r="AI2484" s="29"/>
      <c r="AJ2484" s="29"/>
    </row>
    <row r="2485" spans="2:36" ht="18.649999999999999" customHeight="1">
      <c r="AE2485" s="33"/>
    </row>
    <row r="2486" spans="2:36" ht="18.649999999999999" customHeight="1" thickBot="1">
      <c r="E2486" s="21" t="s">
        <v>0</v>
      </c>
      <c r="J2486" s="21" t="s">
        <v>1</v>
      </c>
      <c r="O2486" s="21" t="s">
        <v>2</v>
      </c>
      <c r="T2486" s="21" t="s">
        <v>3</v>
      </c>
      <c r="Y2486" s="21" t="s">
        <v>4</v>
      </c>
    </row>
    <row r="2487" spans="2:36" ht="18.649999999999999" customHeight="1" thickBot="1">
      <c r="B2487" s="20"/>
      <c r="D2487" s="235" t="s">
        <v>6</v>
      </c>
      <c r="E2487" s="236"/>
      <c r="F2487" s="237" t="s">
        <v>7</v>
      </c>
      <c r="G2487" s="238"/>
      <c r="I2487" s="235" t="s">
        <v>8</v>
      </c>
      <c r="J2487" s="236"/>
      <c r="K2487" s="237" t="s">
        <v>9</v>
      </c>
      <c r="L2487" s="238"/>
      <c r="N2487" s="235" t="s">
        <v>10</v>
      </c>
      <c r="O2487" s="236"/>
      <c r="P2487" s="237" t="s">
        <v>11</v>
      </c>
      <c r="Q2487" s="238"/>
      <c r="S2487" s="235" t="s">
        <v>6</v>
      </c>
      <c r="T2487" s="236"/>
      <c r="U2487" s="237" t="s">
        <v>7</v>
      </c>
      <c r="V2487" s="238"/>
      <c r="X2487" s="235" t="s">
        <v>10</v>
      </c>
      <c r="Y2487" s="236"/>
      <c r="Z2487" s="237" t="s">
        <v>11</v>
      </c>
      <c r="AA2487" s="238"/>
      <c r="AB2487" s="4"/>
      <c r="AC2487" s="212" t="s">
        <v>70</v>
      </c>
      <c r="AE2487" s="213" t="s">
        <v>37</v>
      </c>
      <c r="AF2487" s="9"/>
      <c r="AG2487" s="29"/>
      <c r="AH2487" s="29"/>
      <c r="AI2487" s="29"/>
      <c r="AJ2487" s="29"/>
    </row>
    <row r="2488" spans="2:36" ht="18.649999999999999" customHeight="1" thickTop="1" thickBot="1">
      <c r="B2488" s="40">
        <f t="shared" ref="B2488" si="8487">B2481+$E$5</f>
        <v>1.0759999999999807</v>
      </c>
      <c r="D2488" s="24">
        <v>1</v>
      </c>
      <c r="E2488" s="25">
        <v>0</v>
      </c>
      <c r="F2488" s="26">
        <v>0</v>
      </c>
      <c r="G2488" s="27">
        <f t="shared" ref="G2488" si="8488">-1/($E$8*$B2488)</f>
        <v>-6.3830221822788014</v>
      </c>
      <c r="I2488" s="24">
        <v>1</v>
      </c>
      <c r="J2488" s="28">
        <v>0</v>
      </c>
      <c r="K2488" s="26">
        <v>0</v>
      </c>
      <c r="L2488" s="27">
        <v>0</v>
      </c>
      <c r="N2488" s="24">
        <f t="shared" ref="N2488" si="8489">D2488*I2488+F2488*I2491-E2488*J2488-G2488*J2491</f>
        <v>8.2926263240600928E-2</v>
      </c>
      <c r="O2488" s="28">
        <f t="shared" ref="O2488" si="8490">(D2488*J2488+E2488*I2488+F2488*J2491+G2488*I2491)</f>
        <v>0</v>
      </c>
      <c r="P2488" s="26">
        <f t="shared" ref="P2488" si="8491">D2488*K2488+F2488*K2491-E2488*L2488-G2488*L2491</f>
        <v>0</v>
      </c>
      <c r="Q2488" s="27">
        <f t="shared" ref="Q2488" si="8492">(D2488*L2488+E2488*K2488+F2488*L2491+G2488*K2491)</f>
        <v>-6.3830221822788014</v>
      </c>
      <c r="S2488" s="24">
        <v>1</v>
      </c>
      <c r="T2488" s="25">
        <v>0</v>
      </c>
      <c r="U2488" s="26">
        <v>0</v>
      </c>
      <c r="V2488" s="27">
        <f t="shared" ref="V2488" si="8493">-1/($T$8*$B2488)</f>
        <v>-6.3830221822788014</v>
      </c>
      <c r="X2488" s="24">
        <f t="shared" ref="X2488" si="8494">N2488*S2488+P2488*S2491-O2488*T2488-Q2488*T2491</f>
        <v>8.2926263240600928E-2</v>
      </c>
      <c r="Y2488" s="28">
        <f t="shared" ref="Y2488" si="8495">(N2488*T2488+O2488*S2488+P2488*T2491+Q2488*S2491)</f>
        <v>0</v>
      </c>
      <c r="Z2488" s="26">
        <f t="shared" ref="Z2488" si="8496">N2488*U2488+P2488*U2491-O2488*V2488-Q2488*V2491</f>
        <v>0</v>
      </c>
      <c r="AA2488" s="27">
        <f t="shared" ref="AA2488" si="8497">(N2488*V2488+O2488*U2488+P2488*V2491+Q2488*U2491)</f>
        <v>-6.9123423600370479</v>
      </c>
      <c r="AB2488" s="8"/>
      <c r="AC2488" s="214">
        <f t="shared" ref="AC2488" si="8498">20*LOG((2*$X$8)/(($X$8*X2488+Z2488+$Z$8*X2491+Z2491)^2+($X$8*Y2488+AA2488+$X$8*Y2491+AA2491)^2)^0.5)</f>
        <v>-10.952990328441706</v>
      </c>
      <c r="AE2488" s="215">
        <f t="shared" ref="AE2488" si="8499">((X2488^2+Y2488^2)/(X2491^2+Y2491^2))^0.5</f>
        <v>0.57718388014105548</v>
      </c>
      <c r="AF2488" s="9"/>
      <c r="AG2488" s="29"/>
      <c r="AH2488" s="29"/>
      <c r="AI2488" s="29"/>
      <c r="AJ2488" s="29"/>
    </row>
    <row r="2489" spans="2:36" ht="18.649999999999999" customHeight="1" thickBot="1">
      <c r="D2489" s="30"/>
      <c r="G2489" s="31"/>
      <c r="I2489" s="30"/>
      <c r="K2489" s="239" t="s">
        <v>15</v>
      </c>
      <c r="L2489" s="240"/>
      <c r="N2489" s="30"/>
      <c r="P2489" s="239" t="s">
        <v>17</v>
      </c>
      <c r="Q2489" s="240"/>
      <c r="S2489" s="30"/>
      <c r="V2489" s="31"/>
      <c r="X2489" s="30"/>
      <c r="AA2489" s="31"/>
      <c r="AE2489" s="216"/>
      <c r="AF2489" s="9"/>
      <c r="AG2489" s="29"/>
      <c r="AH2489" s="29"/>
      <c r="AI2489" s="29"/>
      <c r="AJ2489" s="29"/>
    </row>
    <row r="2490" spans="2:36" ht="18.649999999999999" customHeight="1" thickBot="1">
      <c r="D2490" s="235" t="s">
        <v>12</v>
      </c>
      <c r="E2490" s="236"/>
      <c r="F2490" s="237" t="s">
        <v>13</v>
      </c>
      <c r="G2490" s="238"/>
      <c r="I2490" s="235" t="s">
        <v>14</v>
      </c>
      <c r="J2490" s="236"/>
      <c r="K2490" s="241"/>
      <c r="L2490" s="242"/>
      <c r="N2490" s="235" t="s">
        <v>16</v>
      </c>
      <c r="O2490" s="236"/>
      <c r="P2490" s="241"/>
      <c r="Q2490" s="242"/>
      <c r="S2490" s="235" t="s">
        <v>12</v>
      </c>
      <c r="T2490" s="236"/>
      <c r="U2490" s="237" t="s">
        <v>13</v>
      </c>
      <c r="V2490" s="238"/>
      <c r="X2490" s="235" t="s">
        <v>16</v>
      </c>
      <c r="Y2490" s="236"/>
      <c r="Z2490" s="237" t="s">
        <v>17</v>
      </c>
      <c r="AA2490" s="238"/>
      <c r="AB2490" s="4"/>
      <c r="AC2490" s="37" t="s">
        <v>71</v>
      </c>
      <c r="AE2490" s="217" t="s">
        <v>72</v>
      </c>
      <c r="AF2490" s="9"/>
      <c r="AG2490" s="29"/>
      <c r="AH2490" s="29"/>
      <c r="AI2490" s="29"/>
      <c r="AJ2490" s="29"/>
    </row>
    <row r="2491" spans="2:36" ht="18.649999999999999" customHeight="1" thickTop="1" thickBot="1">
      <c r="D2491" s="24">
        <v>0</v>
      </c>
      <c r="E2491" s="28">
        <v>0</v>
      </c>
      <c r="F2491" s="26">
        <v>1</v>
      </c>
      <c r="G2491" s="27">
        <v>0</v>
      </c>
      <c r="I2491" s="24">
        <v>0</v>
      </c>
      <c r="J2491" s="28">
        <f t="shared" ref="J2491" si="8500">IF(0=(1-$J$8*$K$8*$B2488^2),0,-1*(1-$J$8*$K$8*$B2488^2)/($B2488*$K$8))</f>
        <v>-0.14367390721365075</v>
      </c>
      <c r="K2491" s="26">
        <v>1</v>
      </c>
      <c r="L2491" s="27">
        <v>0</v>
      </c>
      <c r="N2491" s="24">
        <f t="shared" ref="N2491" si="8501">D2491*I2488+F2491*I2491-E2491*J2488-G2491*J2491</f>
        <v>0</v>
      </c>
      <c r="O2491" s="28">
        <f t="shared" ref="O2491" si="8502">(D2491*J2488+E2491*I2488+F2491*J2491+G2491*I2491)</f>
        <v>-0.14367390721365075</v>
      </c>
      <c r="P2491" s="26">
        <f t="shared" ref="P2491" si="8503">D2491*K2488+F2491*K2491-E2491*L2488-G2491*L2491</f>
        <v>1</v>
      </c>
      <c r="Q2491" s="27">
        <f t="shared" ref="Q2491" si="8504">(D2491*L2488+E2491*K2488+F2491*L2491+G2491*K2491)</f>
        <v>0</v>
      </c>
      <c r="S2491" s="24">
        <v>0</v>
      </c>
      <c r="T2491" s="28">
        <v>0</v>
      </c>
      <c r="U2491" s="26">
        <v>1</v>
      </c>
      <c r="V2491" s="27">
        <v>0</v>
      </c>
      <c r="X2491" s="24">
        <f t="shared" ref="X2491" si="8505">N2491*S2488+P2491*S2491-O2491*T2488-Q2491*T2491</f>
        <v>0</v>
      </c>
      <c r="Y2491" s="28">
        <f t="shared" ref="Y2491" si="8506">(N2491*T2488+O2491*S2488+P2491*T2491+Q2491*S2491)</f>
        <v>-0.14367390721365075</v>
      </c>
      <c r="Z2491" s="26">
        <f t="shared" ref="Z2491" si="8507">N2491*U2488+P2491*U2491-O2491*V2488-Q2491*V2491</f>
        <v>8.2926263240600928E-2</v>
      </c>
      <c r="AA2491" s="27">
        <f t="shared" ref="AA2491" si="8508">(N2491*V2488+O2491*U2488+P2491*V2491+Q2491*U2491)</f>
        <v>0</v>
      </c>
      <c r="AB2491" s="8"/>
      <c r="AC2491" s="39">
        <f t="shared" ref="AC2491" si="8509">(180/PI())*ATAN(-1*(($X$8*Y2488+AA2488+$X$8*Y2491+AA2491)/($X$8*X2488+Z2488+$X$8*X2491+Z2491)))</f>
        <v>88.653503624869202</v>
      </c>
      <c r="AE2491" s="218">
        <f t="shared" ref="AE2491" si="8510">20*LOG(((($X$8*X2488+Z2488-$X$8*Y2491-Z2491)^2+($X$8*Y2488+AA2488-$X$8*Y2491-AA2491)^2)/(($X$8*X2488+Z2488+$X$8*X2491+Z2491)^2+($X$8*Y2488+AA2488+$X$8*Y2491+AA2491)^2))^0.5)</f>
        <v>-0.3615691054489486</v>
      </c>
      <c r="AF2491" s="9"/>
      <c r="AG2491" s="29"/>
      <c r="AH2491" s="29"/>
      <c r="AI2491" s="29"/>
      <c r="AJ2491" s="29"/>
    </row>
    <row r="2492" spans="2:36" ht="18.649999999999999" customHeight="1">
      <c r="AE2492" s="33"/>
    </row>
    <row r="2493" spans="2:36" ht="18.649999999999999" customHeight="1" thickBot="1">
      <c r="E2493" s="21" t="s">
        <v>0</v>
      </c>
      <c r="J2493" s="21" t="s">
        <v>1</v>
      </c>
      <c r="O2493" s="21" t="s">
        <v>2</v>
      </c>
      <c r="T2493" s="21" t="s">
        <v>3</v>
      </c>
      <c r="Y2493" s="21" t="s">
        <v>4</v>
      </c>
    </row>
    <row r="2494" spans="2:36" ht="18.649999999999999" customHeight="1" thickBot="1">
      <c r="B2494" s="20"/>
      <c r="D2494" s="235" t="s">
        <v>6</v>
      </c>
      <c r="E2494" s="236"/>
      <c r="F2494" s="237" t="s">
        <v>7</v>
      </c>
      <c r="G2494" s="238"/>
      <c r="I2494" s="235" t="s">
        <v>8</v>
      </c>
      <c r="J2494" s="236"/>
      <c r="K2494" s="237" t="s">
        <v>9</v>
      </c>
      <c r="L2494" s="238"/>
      <c r="N2494" s="235" t="s">
        <v>10</v>
      </c>
      <c r="O2494" s="236"/>
      <c r="P2494" s="237" t="s">
        <v>11</v>
      </c>
      <c r="Q2494" s="238"/>
      <c r="S2494" s="235" t="s">
        <v>6</v>
      </c>
      <c r="T2494" s="236"/>
      <c r="U2494" s="237" t="s">
        <v>7</v>
      </c>
      <c r="V2494" s="238"/>
      <c r="X2494" s="235" t="s">
        <v>10</v>
      </c>
      <c r="Y2494" s="236"/>
      <c r="Z2494" s="237" t="s">
        <v>11</v>
      </c>
      <c r="AA2494" s="238"/>
      <c r="AB2494" s="4"/>
      <c r="AC2494" s="212" t="s">
        <v>70</v>
      </c>
      <c r="AE2494" s="213" t="s">
        <v>37</v>
      </c>
      <c r="AF2494" s="9"/>
      <c r="AG2494" s="29"/>
      <c r="AH2494" s="29"/>
      <c r="AI2494" s="29"/>
      <c r="AJ2494" s="29"/>
    </row>
    <row r="2495" spans="2:36" ht="18.649999999999999" customHeight="1" thickTop="1" thickBot="1">
      <c r="B2495" s="40">
        <f t="shared" ref="B2495" si="8511">B2488+$E$5</f>
        <v>1.0764999999999807</v>
      </c>
      <c r="D2495" s="24">
        <v>1</v>
      </c>
      <c r="E2495" s="25">
        <v>0</v>
      </c>
      <c r="F2495" s="26">
        <v>0</v>
      </c>
      <c r="G2495" s="27">
        <f t="shared" ref="G2495" si="8512">-1/($E$8*$B2495)</f>
        <v>-6.3800574715578175</v>
      </c>
      <c r="I2495" s="24">
        <v>1</v>
      </c>
      <c r="J2495" s="28">
        <v>0</v>
      </c>
      <c r="K2495" s="26">
        <v>0</v>
      </c>
      <c r="L2495" s="27">
        <v>0</v>
      </c>
      <c r="N2495" s="24">
        <f t="shared" ref="N2495" si="8513">D2495*I2495+F2495*I2498-E2495*J2495-G2495*J2498</f>
        <v>8.9295436616799839E-2</v>
      </c>
      <c r="O2495" s="28">
        <f t="shared" ref="O2495" si="8514">(D2495*J2495+E2495*I2495+F2495*J2498+G2495*I2498)</f>
        <v>0</v>
      </c>
      <c r="P2495" s="26">
        <f t="shared" ref="P2495" si="8515">D2495*K2495+F2495*K2498-E2495*L2495-G2495*L2498</f>
        <v>0</v>
      </c>
      <c r="Q2495" s="27">
        <f t="shared" ref="Q2495" si="8516">(D2495*L2495+E2495*K2495+F2495*L2498+G2495*K2498)</f>
        <v>-6.3800574715578175</v>
      </c>
      <c r="S2495" s="24">
        <v>1</v>
      </c>
      <c r="T2495" s="25">
        <v>0</v>
      </c>
      <c r="U2495" s="26">
        <v>0</v>
      </c>
      <c r="V2495" s="27">
        <f t="shared" ref="V2495" si="8517">-1/($T$8*$B2495)</f>
        <v>-6.3800574715578175</v>
      </c>
      <c r="X2495" s="24">
        <f t="shared" ref="X2495" si="8518">N2495*S2495+P2495*S2498-O2495*T2495-Q2495*T2498</f>
        <v>8.9295436616799839E-2</v>
      </c>
      <c r="Y2495" s="28">
        <f t="shared" ref="Y2495" si="8519">(N2495*T2495+O2495*S2495+P2495*T2498+Q2495*S2498)</f>
        <v>0</v>
      </c>
      <c r="Z2495" s="26">
        <f t="shared" ref="Z2495" si="8520">N2495*U2495+P2495*U2498-O2495*V2495-Q2495*V2498</f>
        <v>0</v>
      </c>
      <c r="AA2495" s="27">
        <f t="shared" ref="AA2495" si="8521">(N2495*V2495+O2495*U2495+P2495*V2498+Q2495*U2498)</f>
        <v>-6.9497674891208492</v>
      </c>
      <c r="AB2495" s="8"/>
      <c r="AC2495" s="214">
        <f t="shared" ref="AC2495" si="8522">20*LOG((2*$X$8)/(($X$8*X2495+Z2495+$Z$8*X2498+Z2498)^2+($X$8*Y2495+AA2495+$X$8*Y2498+AA2498)^2)^0.5)</f>
        <v>-10.998151798261322</v>
      </c>
      <c r="AE2495" s="215">
        <f t="shared" ref="AE2495" si="8523">((X2495^2+Y2495^2)/(X2498^2+Y2498^2))^0.5</f>
        <v>0.62557061913316947</v>
      </c>
      <c r="AF2495" s="9"/>
      <c r="AG2495" s="29"/>
      <c r="AH2495" s="29"/>
      <c r="AI2495" s="29"/>
      <c r="AJ2495" s="29"/>
    </row>
    <row r="2496" spans="2:36" ht="18.649999999999999" customHeight="1" thickBot="1">
      <c r="D2496" s="30"/>
      <c r="G2496" s="31"/>
      <c r="I2496" s="30"/>
      <c r="K2496" s="239" t="s">
        <v>15</v>
      </c>
      <c r="L2496" s="240"/>
      <c r="N2496" s="30"/>
      <c r="P2496" s="239" t="s">
        <v>17</v>
      </c>
      <c r="Q2496" s="240"/>
      <c r="S2496" s="30"/>
      <c r="V2496" s="31"/>
      <c r="X2496" s="30"/>
      <c r="AA2496" s="31"/>
      <c r="AE2496" s="216"/>
      <c r="AF2496" s="9"/>
      <c r="AG2496" s="29"/>
      <c r="AH2496" s="29"/>
      <c r="AI2496" s="29"/>
      <c r="AJ2496" s="29"/>
    </row>
    <row r="2497" spans="2:36" ht="18.649999999999999" customHeight="1" thickBot="1">
      <c r="D2497" s="235" t="s">
        <v>12</v>
      </c>
      <c r="E2497" s="236"/>
      <c r="F2497" s="237" t="s">
        <v>13</v>
      </c>
      <c r="G2497" s="238"/>
      <c r="I2497" s="235" t="s">
        <v>14</v>
      </c>
      <c r="J2497" s="236"/>
      <c r="K2497" s="241"/>
      <c r="L2497" s="242"/>
      <c r="N2497" s="235" t="s">
        <v>16</v>
      </c>
      <c r="O2497" s="236"/>
      <c r="P2497" s="241"/>
      <c r="Q2497" s="242"/>
      <c r="S2497" s="235" t="s">
        <v>12</v>
      </c>
      <c r="T2497" s="236"/>
      <c r="U2497" s="237" t="s">
        <v>13</v>
      </c>
      <c r="V2497" s="238"/>
      <c r="X2497" s="235" t="s">
        <v>16</v>
      </c>
      <c r="Y2497" s="236"/>
      <c r="Z2497" s="237" t="s">
        <v>17</v>
      </c>
      <c r="AA2497" s="238"/>
      <c r="AB2497" s="4"/>
      <c r="AC2497" s="37" t="s">
        <v>71</v>
      </c>
      <c r="AE2497" s="217" t="s">
        <v>72</v>
      </c>
      <c r="AF2497" s="9"/>
      <c r="AG2497" s="29"/>
      <c r="AH2497" s="29"/>
      <c r="AI2497" s="29"/>
      <c r="AJ2497" s="29"/>
    </row>
    <row r="2498" spans="2:36" ht="18.649999999999999" customHeight="1" thickTop="1" thickBot="1">
      <c r="D2498" s="24">
        <v>0</v>
      </c>
      <c r="E2498" s="28">
        <v>0</v>
      </c>
      <c r="F2498" s="26">
        <v>1</v>
      </c>
      <c r="G2498" s="27">
        <v>0</v>
      </c>
      <c r="I2498" s="24">
        <v>0</v>
      </c>
      <c r="J2498" s="28">
        <f t="shared" ref="J2498" si="8524">IF(0=(1-$J$8*$K$8*$B2495^2),0,-1*(1-$J$8*$K$8*$B2495^2)/($B2495*$K$8))</f>
        <v>-0.14274237613737883</v>
      </c>
      <c r="K2498" s="26">
        <v>1</v>
      </c>
      <c r="L2498" s="27">
        <v>0</v>
      </c>
      <c r="N2498" s="24">
        <f t="shared" ref="N2498" si="8525">D2498*I2495+F2498*I2498-E2498*J2495-G2498*J2498</f>
        <v>0</v>
      </c>
      <c r="O2498" s="28">
        <f t="shared" ref="O2498" si="8526">(D2498*J2495+E2498*I2495+F2498*J2498+G2498*I2498)</f>
        <v>-0.14274237613737883</v>
      </c>
      <c r="P2498" s="26">
        <f t="shared" ref="P2498" si="8527">D2498*K2495+F2498*K2498-E2498*L2495-G2498*L2498</f>
        <v>1</v>
      </c>
      <c r="Q2498" s="27">
        <f t="shared" ref="Q2498" si="8528">(D2498*L2495+E2498*K2495+F2498*L2498+G2498*K2498)</f>
        <v>0</v>
      </c>
      <c r="S2498" s="24">
        <v>0</v>
      </c>
      <c r="T2498" s="28">
        <v>0</v>
      </c>
      <c r="U2498" s="26">
        <v>1</v>
      </c>
      <c r="V2498" s="27">
        <v>0</v>
      </c>
      <c r="X2498" s="24">
        <f t="shared" ref="X2498" si="8529">N2498*S2495+P2498*S2498-O2498*T2495-Q2498*T2498</f>
        <v>0</v>
      </c>
      <c r="Y2498" s="28">
        <f t="shared" ref="Y2498" si="8530">(N2498*T2495+O2498*S2495+P2498*T2498+Q2498*S2498)</f>
        <v>-0.14274237613737883</v>
      </c>
      <c r="Z2498" s="26">
        <f t="shared" ref="Z2498" si="8531">N2498*U2495+P2498*U2498-O2498*V2495-Q2498*V2498</f>
        <v>8.9295436616799839E-2</v>
      </c>
      <c r="AA2498" s="27">
        <f t="shared" ref="AA2498" si="8532">(N2498*V2495+O2498*U2495+P2498*V2498+Q2498*U2498)</f>
        <v>0</v>
      </c>
      <c r="AB2498" s="8"/>
      <c r="AC2498" s="39">
        <f t="shared" ref="AC2498" si="8533">(180/PI())*ATAN(-1*(($X$8*Y2495+AA2495+$X$8*Y2498+AA2498)/($X$8*X2495+Z2495+$X$8*X2498+Z2498)))</f>
        <v>88.557585157119604</v>
      </c>
      <c r="AE2498" s="218">
        <f t="shared" ref="AE2498" si="8534">20*LOG(((($X$8*X2495+Z2495-$X$8*Y2498-Z2498)^2+($X$8*Y2495+AA2495-$X$8*Y2498-AA2498)^2)/(($X$8*X2495+Z2495+$X$8*X2498+Z2498)^2+($X$8*Y2495+AA2495+$X$8*Y2498+AA2498)^2))^0.5)</f>
        <v>-0.35769532922963948</v>
      </c>
      <c r="AF2498" s="9"/>
      <c r="AG2498" s="29"/>
      <c r="AH2498" s="29"/>
      <c r="AI2498" s="29"/>
      <c r="AJ2498" s="29"/>
    </row>
    <row r="2499" spans="2:36" ht="18.649999999999999" customHeight="1">
      <c r="AE2499" s="33"/>
    </row>
    <row r="2500" spans="2:36" ht="18.649999999999999" customHeight="1" thickBot="1">
      <c r="E2500" s="21" t="s">
        <v>0</v>
      </c>
      <c r="J2500" s="21" t="s">
        <v>1</v>
      </c>
      <c r="O2500" s="21" t="s">
        <v>2</v>
      </c>
      <c r="T2500" s="21" t="s">
        <v>3</v>
      </c>
      <c r="Y2500" s="21" t="s">
        <v>4</v>
      </c>
    </row>
    <row r="2501" spans="2:36" ht="18.649999999999999" customHeight="1" thickBot="1">
      <c r="B2501" s="20"/>
      <c r="D2501" s="235" t="s">
        <v>6</v>
      </c>
      <c r="E2501" s="236"/>
      <c r="F2501" s="237" t="s">
        <v>7</v>
      </c>
      <c r="G2501" s="238"/>
      <c r="I2501" s="235" t="s">
        <v>8</v>
      </c>
      <c r="J2501" s="236"/>
      <c r="K2501" s="237" t="s">
        <v>9</v>
      </c>
      <c r="L2501" s="238"/>
      <c r="N2501" s="235" t="s">
        <v>10</v>
      </c>
      <c r="O2501" s="236"/>
      <c r="P2501" s="237" t="s">
        <v>11</v>
      </c>
      <c r="Q2501" s="238"/>
      <c r="S2501" s="235" t="s">
        <v>6</v>
      </c>
      <c r="T2501" s="236"/>
      <c r="U2501" s="237" t="s">
        <v>7</v>
      </c>
      <c r="V2501" s="238"/>
      <c r="X2501" s="235" t="s">
        <v>10</v>
      </c>
      <c r="Y2501" s="236"/>
      <c r="Z2501" s="237" t="s">
        <v>11</v>
      </c>
      <c r="AA2501" s="238"/>
      <c r="AB2501" s="4"/>
      <c r="AC2501" s="212" t="s">
        <v>70</v>
      </c>
      <c r="AE2501" s="213" t="s">
        <v>37</v>
      </c>
      <c r="AF2501" s="9"/>
      <c r="AG2501" s="29"/>
      <c r="AH2501" s="29"/>
      <c r="AI2501" s="29"/>
      <c r="AJ2501" s="29"/>
    </row>
    <row r="2502" spans="2:36" ht="18.649999999999999" customHeight="1" thickTop="1" thickBot="1">
      <c r="B2502" s="40">
        <f t="shared" ref="B2502" si="8535">B2495+$E$5</f>
        <v>1.0769999999999806</v>
      </c>
      <c r="D2502" s="24">
        <v>1</v>
      </c>
      <c r="E2502" s="25">
        <v>0</v>
      </c>
      <c r="F2502" s="26">
        <v>0</v>
      </c>
      <c r="G2502" s="27">
        <f t="shared" ref="G2502" si="8536">-1/($E$8*$B2502)</f>
        <v>-6.3770955135858793</v>
      </c>
      <c r="I2502" s="24">
        <v>1</v>
      </c>
      <c r="J2502" s="28">
        <v>0</v>
      </c>
      <c r="K2502" s="26">
        <v>0</v>
      </c>
      <c r="L2502" s="27">
        <v>0</v>
      </c>
      <c r="N2502" s="24">
        <f t="shared" ref="N2502" si="8537">D2502*I2502+F2502*I2505-E2502*J2502-G2502*J2505</f>
        <v>9.5655741337274502E-2</v>
      </c>
      <c r="O2502" s="28">
        <f t="shared" ref="O2502" si="8538">(D2502*J2502+E2502*I2502+F2502*J2505+G2502*I2505)</f>
        <v>0</v>
      </c>
      <c r="P2502" s="26">
        <f t="shared" ref="P2502" si="8539">D2502*K2502+F2502*K2505-E2502*L2502-G2502*L2505</f>
        <v>0</v>
      </c>
      <c r="Q2502" s="27">
        <f t="shared" ref="Q2502" si="8540">(D2502*L2502+E2502*K2502+F2502*L2505+G2502*K2505)</f>
        <v>-6.3770955135858793</v>
      </c>
      <c r="S2502" s="24">
        <v>1</v>
      </c>
      <c r="T2502" s="25">
        <v>0</v>
      </c>
      <c r="U2502" s="26">
        <v>0</v>
      </c>
      <c r="V2502" s="27">
        <f t="shared" ref="V2502" si="8541">-1/($T$8*$B2502)</f>
        <v>-6.3770955135858793</v>
      </c>
      <c r="X2502" s="24">
        <f t="shared" ref="X2502" si="8542">N2502*S2502+P2502*S2505-O2502*T2502-Q2502*T2505</f>
        <v>9.5655741337274502E-2</v>
      </c>
      <c r="Y2502" s="28">
        <f t="shared" ref="Y2502" si="8543">(N2502*T2502+O2502*S2502+P2502*T2505+Q2502*S2505)</f>
        <v>0</v>
      </c>
      <c r="Z2502" s="26">
        <f t="shared" ref="Z2502" si="8544">N2502*U2502+P2502*U2505-O2502*V2502-Q2502*V2505</f>
        <v>0</v>
      </c>
      <c r="AA2502" s="27">
        <f t="shared" ref="AA2502" si="8545">(N2502*V2502+O2502*U2502+P2502*V2505+Q2502*U2505)</f>
        <v>-6.9871013125165442</v>
      </c>
      <c r="AB2502" s="8"/>
      <c r="AC2502" s="214">
        <f t="shared" ref="AC2502" si="8546">20*LOG((2*$X$8)/(($X$8*X2502+Z2502+$Z$8*X2505+Z2505)^2+($X$8*Y2502+AA2502+$X$8*Y2505+AA2505)^2)^0.5)</f>
        <v>-11.042992454938382</v>
      </c>
      <c r="AE2502" s="215">
        <f t="shared" ref="AE2502" si="8547">((X2502^2+Y2502^2)/(X2505^2+Y2505^2))^0.5</f>
        <v>0.67452830389247342</v>
      </c>
      <c r="AF2502" s="9"/>
      <c r="AG2502" s="29"/>
      <c r="AH2502" s="29"/>
      <c r="AI2502" s="29"/>
      <c r="AJ2502" s="29"/>
    </row>
    <row r="2503" spans="2:36" ht="18.649999999999999" customHeight="1" thickBot="1">
      <c r="D2503" s="30"/>
      <c r="G2503" s="31"/>
      <c r="I2503" s="30"/>
      <c r="K2503" s="239" t="s">
        <v>15</v>
      </c>
      <c r="L2503" s="240"/>
      <c r="N2503" s="30"/>
      <c r="P2503" s="239" t="s">
        <v>17</v>
      </c>
      <c r="Q2503" s="240"/>
      <c r="S2503" s="30"/>
      <c r="V2503" s="31"/>
      <c r="X2503" s="30"/>
      <c r="AA2503" s="31"/>
      <c r="AE2503" s="216"/>
      <c r="AF2503" s="9"/>
      <c r="AG2503" s="29"/>
      <c r="AH2503" s="29"/>
      <c r="AI2503" s="29"/>
      <c r="AJ2503" s="29"/>
    </row>
    <row r="2504" spans="2:36" ht="18.649999999999999" customHeight="1" thickBot="1">
      <c r="D2504" s="235" t="s">
        <v>12</v>
      </c>
      <c r="E2504" s="236"/>
      <c r="F2504" s="237" t="s">
        <v>13</v>
      </c>
      <c r="G2504" s="238"/>
      <c r="I2504" s="235" t="s">
        <v>14</v>
      </c>
      <c r="J2504" s="236"/>
      <c r="K2504" s="241"/>
      <c r="L2504" s="242"/>
      <c r="N2504" s="235" t="s">
        <v>16</v>
      </c>
      <c r="O2504" s="236"/>
      <c r="P2504" s="241"/>
      <c r="Q2504" s="242"/>
      <c r="S2504" s="235" t="s">
        <v>12</v>
      </c>
      <c r="T2504" s="236"/>
      <c r="U2504" s="237" t="s">
        <v>13</v>
      </c>
      <c r="V2504" s="238"/>
      <c r="X2504" s="235" t="s">
        <v>16</v>
      </c>
      <c r="Y2504" s="236"/>
      <c r="Z2504" s="237" t="s">
        <v>17</v>
      </c>
      <c r="AA2504" s="238"/>
      <c r="AB2504" s="4"/>
      <c r="AC2504" s="37" t="s">
        <v>71</v>
      </c>
      <c r="AE2504" s="217" t="s">
        <v>72</v>
      </c>
      <c r="AF2504" s="9"/>
      <c r="AG2504" s="29"/>
      <c r="AH2504" s="29"/>
      <c r="AI2504" s="29"/>
      <c r="AJ2504" s="29"/>
    </row>
    <row r="2505" spans="2:36" ht="18.649999999999999" customHeight="1" thickTop="1" thickBot="1">
      <c r="D2505" s="24">
        <v>0</v>
      </c>
      <c r="E2505" s="28">
        <v>0</v>
      </c>
      <c r="F2505" s="26">
        <v>1</v>
      </c>
      <c r="G2505" s="27">
        <v>0</v>
      </c>
      <c r="I2505" s="24">
        <v>0</v>
      </c>
      <c r="J2505" s="28">
        <f t="shared" ref="J2505" si="8548">IF(0=(1-$J$8*$K$8*$B2502^2),0,-1*(1-$J$8*$K$8*$B2502^2)/($B2502*$K$8))</f>
        <v>-0.14181130841400982</v>
      </c>
      <c r="K2505" s="26">
        <v>1</v>
      </c>
      <c r="L2505" s="27">
        <v>0</v>
      </c>
      <c r="N2505" s="24">
        <f t="shared" ref="N2505" si="8549">D2505*I2502+F2505*I2505-E2505*J2502-G2505*J2505</f>
        <v>0</v>
      </c>
      <c r="O2505" s="28">
        <f t="shared" ref="O2505" si="8550">(D2505*J2502+E2505*I2502+F2505*J2505+G2505*I2505)</f>
        <v>-0.14181130841400982</v>
      </c>
      <c r="P2505" s="26">
        <f t="shared" ref="P2505" si="8551">D2505*K2502+F2505*K2505-E2505*L2502-G2505*L2505</f>
        <v>1</v>
      </c>
      <c r="Q2505" s="27">
        <f t="shared" ref="Q2505" si="8552">(D2505*L2502+E2505*K2502+F2505*L2505+G2505*K2505)</f>
        <v>0</v>
      </c>
      <c r="S2505" s="24">
        <v>0</v>
      </c>
      <c r="T2505" s="28">
        <v>0</v>
      </c>
      <c r="U2505" s="26">
        <v>1</v>
      </c>
      <c r="V2505" s="27">
        <v>0</v>
      </c>
      <c r="X2505" s="24">
        <f t="shared" ref="X2505" si="8553">N2505*S2502+P2505*S2505-O2505*T2502-Q2505*T2505</f>
        <v>0</v>
      </c>
      <c r="Y2505" s="28">
        <f t="shared" ref="Y2505" si="8554">(N2505*T2502+O2505*S2502+P2505*T2505+Q2505*S2505)</f>
        <v>-0.14181130841400982</v>
      </c>
      <c r="Z2505" s="26">
        <f t="shared" ref="Z2505" si="8555">N2505*U2502+P2505*U2505-O2505*V2502-Q2505*V2505</f>
        <v>9.5655741337274502E-2</v>
      </c>
      <c r="AA2505" s="27">
        <f t="shared" ref="AA2505" si="8556">(N2505*V2502+O2505*U2502+P2505*V2505+Q2505*U2505)</f>
        <v>0</v>
      </c>
      <c r="AB2505" s="8"/>
      <c r="AC2505" s="39">
        <f t="shared" ref="AC2505" si="8557">(180/PI())*ATAN(-1*(($X$8*Y2502+AA2502+$X$8*Y2505+AA2505)/($X$8*X2502+Z2502+$X$8*X2505+Z2505)))</f>
        <v>88.46277954253479</v>
      </c>
      <c r="AE2505" s="218">
        <f t="shared" ref="AE2505" si="8558">20*LOG(((($X$8*X2502+Z2502-$X$8*Y2505-Z2505)^2+($X$8*Y2502+AA2502-$X$8*Y2505-AA2505)^2)/(($X$8*X2502+Z2502+$X$8*X2505+Z2505)^2+($X$8*Y2502+AA2502+$X$8*Y2505+AA2505)^2))^0.5)</f>
        <v>-0.35389183003425695</v>
      </c>
      <c r="AF2505" s="9"/>
      <c r="AG2505" s="29"/>
      <c r="AH2505" s="29"/>
      <c r="AI2505" s="29"/>
      <c r="AJ2505" s="29"/>
    </row>
    <row r="2506" spans="2:36" ht="18.649999999999999" customHeight="1">
      <c r="AE2506" s="33"/>
    </row>
    <row r="2507" spans="2:36" ht="18.649999999999999" customHeight="1" thickBot="1">
      <c r="E2507" s="21" t="s">
        <v>0</v>
      </c>
      <c r="J2507" s="21" t="s">
        <v>1</v>
      </c>
      <c r="O2507" s="21" t="s">
        <v>2</v>
      </c>
      <c r="T2507" s="21" t="s">
        <v>3</v>
      </c>
      <c r="Y2507" s="21" t="s">
        <v>4</v>
      </c>
    </row>
    <row r="2508" spans="2:36" ht="18.649999999999999" customHeight="1" thickBot="1">
      <c r="B2508" s="20"/>
      <c r="D2508" s="235" t="s">
        <v>6</v>
      </c>
      <c r="E2508" s="236"/>
      <c r="F2508" s="237" t="s">
        <v>7</v>
      </c>
      <c r="G2508" s="238"/>
      <c r="I2508" s="235" t="s">
        <v>8</v>
      </c>
      <c r="J2508" s="236"/>
      <c r="K2508" s="237" t="s">
        <v>9</v>
      </c>
      <c r="L2508" s="238"/>
      <c r="N2508" s="235" t="s">
        <v>10</v>
      </c>
      <c r="O2508" s="236"/>
      <c r="P2508" s="237" t="s">
        <v>11</v>
      </c>
      <c r="Q2508" s="238"/>
      <c r="S2508" s="235" t="s">
        <v>6</v>
      </c>
      <c r="T2508" s="236"/>
      <c r="U2508" s="237" t="s">
        <v>7</v>
      </c>
      <c r="V2508" s="238"/>
      <c r="X2508" s="235" t="s">
        <v>10</v>
      </c>
      <c r="Y2508" s="236"/>
      <c r="Z2508" s="237" t="s">
        <v>11</v>
      </c>
      <c r="AA2508" s="238"/>
      <c r="AB2508" s="4"/>
      <c r="AC2508" s="212" t="s">
        <v>70</v>
      </c>
      <c r="AE2508" s="213" t="s">
        <v>37</v>
      </c>
      <c r="AF2508" s="9"/>
      <c r="AG2508" s="29"/>
      <c r="AH2508" s="29"/>
      <c r="AI2508" s="29"/>
      <c r="AJ2508" s="29"/>
    </row>
    <row r="2509" spans="2:36" ht="18.649999999999999" customHeight="1" thickTop="1" thickBot="1">
      <c r="B2509" s="40">
        <f t="shared" ref="B2509" si="8559">B2502+$E$5</f>
        <v>1.0774999999999806</v>
      </c>
      <c r="D2509" s="24">
        <v>1</v>
      </c>
      <c r="E2509" s="25">
        <v>0</v>
      </c>
      <c r="F2509" s="26">
        <v>0</v>
      </c>
      <c r="G2509" s="27">
        <f t="shared" ref="G2509" si="8560">-1/($E$8*$B2509)</f>
        <v>-6.3741363045308503</v>
      </c>
      <c r="I2509" s="24">
        <v>1</v>
      </c>
      <c r="J2509" s="28">
        <v>0</v>
      </c>
      <c r="K2509" s="26">
        <v>0</v>
      </c>
      <c r="L2509" s="27">
        <v>0</v>
      </c>
      <c r="N2509" s="24">
        <f t="shared" ref="N2509" si="8561">D2509*I2509+F2509*I2512-E2509*J2509-G2509*J2512</f>
        <v>0.10200719385974877</v>
      </c>
      <c r="O2509" s="28">
        <f t="shared" ref="O2509" si="8562">(D2509*J2509+E2509*I2509+F2509*J2512+G2509*I2512)</f>
        <v>0</v>
      </c>
      <c r="P2509" s="26">
        <f t="shared" ref="P2509" si="8563">D2509*K2509+F2509*K2512-E2509*L2509-G2509*L2512</f>
        <v>0</v>
      </c>
      <c r="Q2509" s="27">
        <f t="shared" ref="Q2509" si="8564">(D2509*L2509+E2509*K2509+F2509*L2512+G2509*K2512)</f>
        <v>-6.3741363045308503</v>
      </c>
      <c r="S2509" s="24">
        <v>1</v>
      </c>
      <c r="T2509" s="25">
        <v>0</v>
      </c>
      <c r="U2509" s="26">
        <v>0</v>
      </c>
      <c r="V2509" s="27">
        <f t="shared" ref="V2509" si="8565">-1/($T$8*$B2509)</f>
        <v>-6.3741363045308503</v>
      </c>
      <c r="X2509" s="24">
        <f t="shared" ref="X2509" si="8566">N2509*S2509+P2509*S2512-O2509*T2509-Q2509*T2512</f>
        <v>0.10200719385974877</v>
      </c>
      <c r="Y2509" s="28">
        <f t="shared" ref="Y2509" si="8567">(N2509*T2509+O2509*S2509+P2509*T2512+Q2509*S2512)</f>
        <v>0</v>
      </c>
      <c r="Z2509" s="26">
        <f t="shared" ref="Z2509" si="8568">N2509*U2509+P2509*U2512-O2509*V2509-Q2509*V2512</f>
        <v>0</v>
      </c>
      <c r="AA2509" s="27">
        <f t="shared" ref="AA2509" si="8569">(N2509*V2509+O2509*U2509+P2509*V2512+Q2509*U2512)</f>
        <v>-7.024344062235591</v>
      </c>
      <c r="AB2509" s="8"/>
      <c r="AC2509" s="214">
        <f t="shared" ref="AC2509" si="8570">20*LOG((2*$X$8)/(($X$8*X2509+Z2509+$Z$8*X2512+Z2512)^2+($X$8*Y2509+AA2509+$X$8*Y2512+AA2512)^2)^0.5)</f>
        <v>-11.087515866379295</v>
      </c>
      <c r="AE2509" s="215">
        <f t="shared" ref="AE2509" si="8571">((X2509^2+Y2509^2)/(X2512^2+Y2512^2))^0.5</f>
        <v>0.72406789147839745</v>
      </c>
      <c r="AF2509" s="9"/>
      <c r="AG2509" s="29"/>
      <c r="AH2509" s="29"/>
      <c r="AI2509" s="29"/>
      <c r="AJ2509" s="29"/>
    </row>
    <row r="2510" spans="2:36" ht="18.649999999999999" customHeight="1" thickBot="1">
      <c r="D2510" s="30"/>
      <c r="G2510" s="31"/>
      <c r="I2510" s="30"/>
      <c r="K2510" s="239" t="s">
        <v>15</v>
      </c>
      <c r="L2510" s="240"/>
      <c r="N2510" s="30"/>
      <c r="P2510" s="239" t="s">
        <v>17</v>
      </c>
      <c r="Q2510" s="240"/>
      <c r="S2510" s="30"/>
      <c r="V2510" s="31"/>
      <c r="X2510" s="30"/>
      <c r="AA2510" s="31"/>
      <c r="AE2510" s="216"/>
      <c r="AF2510" s="9"/>
      <c r="AG2510" s="29"/>
      <c r="AH2510" s="29"/>
      <c r="AI2510" s="29"/>
      <c r="AJ2510" s="29"/>
    </row>
    <row r="2511" spans="2:36" ht="18.649999999999999" customHeight="1" thickBot="1">
      <c r="D2511" s="235" t="s">
        <v>12</v>
      </c>
      <c r="E2511" s="236"/>
      <c r="F2511" s="237" t="s">
        <v>13</v>
      </c>
      <c r="G2511" s="238"/>
      <c r="I2511" s="235" t="s">
        <v>14</v>
      </c>
      <c r="J2511" s="236"/>
      <c r="K2511" s="241"/>
      <c r="L2511" s="242"/>
      <c r="N2511" s="235" t="s">
        <v>16</v>
      </c>
      <c r="O2511" s="236"/>
      <c r="P2511" s="241"/>
      <c r="Q2511" s="242"/>
      <c r="S2511" s="235" t="s">
        <v>12</v>
      </c>
      <c r="T2511" s="236"/>
      <c r="U2511" s="237" t="s">
        <v>13</v>
      </c>
      <c r="V2511" s="238"/>
      <c r="X2511" s="235" t="s">
        <v>16</v>
      </c>
      <c r="Y2511" s="236"/>
      <c r="Z2511" s="237" t="s">
        <v>17</v>
      </c>
      <c r="AA2511" s="238"/>
      <c r="AB2511" s="4"/>
      <c r="AC2511" s="37" t="s">
        <v>71</v>
      </c>
      <c r="AE2511" s="217" t="s">
        <v>72</v>
      </c>
      <c r="AF2511" s="9"/>
      <c r="AG2511" s="29"/>
      <c r="AH2511" s="29"/>
      <c r="AI2511" s="29"/>
      <c r="AJ2511" s="29"/>
    </row>
    <row r="2512" spans="2:36" ht="18.649999999999999" customHeight="1" thickTop="1" thickBot="1">
      <c r="D2512" s="24">
        <v>0</v>
      </c>
      <c r="E2512" s="28">
        <v>0</v>
      </c>
      <c r="F2512" s="26">
        <v>1</v>
      </c>
      <c r="G2512" s="27">
        <v>0</v>
      </c>
      <c r="I2512" s="24">
        <v>0</v>
      </c>
      <c r="J2512" s="28">
        <f t="shared" ref="J2512" si="8572">IF(0=(1-$J$8*$K$8*$B2509^2),0,-1*(1-$J$8*$K$8*$B2509^2)/($B2509*$K$8))</f>
        <v>-0.14088070339850464</v>
      </c>
      <c r="K2512" s="26">
        <v>1</v>
      </c>
      <c r="L2512" s="27">
        <v>0</v>
      </c>
      <c r="N2512" s="24">
        <f t="shared" ref="N2512" si="8573">D2512*I2509+F2512*I2512-E2512*J2509-G2512*J2512</f>
        <v>0</v>
      </c>
      <c r="O2512" s="28">
        <f t="shared" ref="O2512" si="8574">(D2512*J2509+E2512*I2509+F2512*J2512+G2512*I2512)</f>
        <v>-0.14088070339850464</v>
      </c>
      <c r="P2512" s="26">
        <f t="shared" ref="P2512" si="8575">D2512*K2509+F2512*K2512-E2512*L2509-G2512*L2512</f>
        <v>1</v>
      </c>
      <c r="Q2512" s="27">
        <f t="shared" ref="Q2512" si="8576">(D2512*L2509+E2512*K2509+F2512*L2512+G2512*K2512)</f>
        <v>0</v>
      </c>
      <c r="S2512" s="24">
        <v>0</v>
      </c>
      <c r="T2512" s="28">
        <v>0</v>
      </c>
      <c r="U2512" s="26">
        <v>1</v>
      </c>
      <c r="V2512" s="27">
        <v>0</v>
      </c>
      <c r="X2512" s="24">
        <f t="shared" ref="X2512" si="8577">N2512*S2509+P2512*S2512-O2512*T2509-Q2512*T2512</f>
        <v>0</v>
      </c>
      <c r="Y2512" s="28">
        <f t="shared" ref="Y2512" si="8578">(N2512*T2509+O2512*S2509+P2512*T2512+Q2512*S2512)</f>
        <v>-0.14088070339850464</v>
      </c>
      <c r="Z2512" s="26">
        <f t="shared" ref="Z2512" si="8579">N2512*U2509+P2512*U2512-O2512*V2509-Q2512*V2512</f>
        <v>0.10200719385974877</v>
      </c>
      <c r="AA2512" s="27">
        <f t="shared" ref="AA2512" si="8580">(N2512*V2509+O2512*U2509+P2512*V2512+Q2512*U2512)</f>
        <v>0</v>
      </c>
      <c r="AB2512" s="8"/>
      <c r="AC2512" s="39">
        <f t="shared" ref="AC2512" si="8581">(180/PI())*ATAN(-1*(($X$8*Y2509+AA2509+$X$8*Y2512+AA2512)/($X$8*X2509+Z2509+$X$8*X2512+Z2512)))</f>
        <v>88.369066361546956</v>
      </c>
      <c r="AE2512" s="218">
        <f t="shared" ref="AE2512" si="8582">20*LOG(((($X$8*X2509+Z2509-$X$8*Y2512-Z2512)^2+($X$8*Y2509+AA2509-$X$8*Y2512-AA2512)^2)/(($X$8*X2509+Z2509+$X$8*X2512+Z2512)^2+($X$8*Y2509+AA2509+$X$8*Y2512+AA2512)^2))^0.5)</f>
        <v>-0.35015689087314311</v>
      </c>
      <c r="AF2512" s="9"/>
      <c r="AG2512" s="29"/>
      <c r="AH2512" s="29"/>
      <c r="AI2512" s="29"/>
      <c r="AJ2512" s="29"/>
    </row>
    <row r="2513" spans="2:36" ht="18.649999999999999" customHeight="1">
      <c r="AE2513" s="33"/>
    </row>
    <row r="2514" spans="2:36" ht="18.649999999999999" customHeight="1" thickBot="1">
      <c r="E2514" s="21" t="s">
        <v>0</v>
      </c>
      <c r="J2514" s="21" t="s">
        <v>1</v>
      </c>
      <c r="O2514" s="21" t="s">
        <v>2</v>
      </c>
      <c r="T2514" s="21" t="s">
        <v>3</v>
      </c>
      <c r="Y2514" s="21" t="s">
        <v>4</v>
      </c>
    </row>
    <row r="2515" spans="2:36" ht="18.649999999999999" customHeight="1" thickBot="1">
      <c r="B2515" s="20"/>
      <c r="D2515" s="235" t="s">
        <v>6</v>
      </c>
      <c r="E2515" s="236"/>
      <c r="F2515" s="237" t="s">
        <v>7</v>
      </c>
      <c r="G2515" s="238"/>
      <c r="I2515" s="235" t="s">
        <v>8</v>
      </c>
      <c r="J2515" s="236"/>
      <c r="K2515" s="237" t="s">
        <v>9</v>
      </c>
      <c r="L2515" s="238"/>
      <c r="N2515" s="235" t="s">
        <v>10</v>
      </c>
      <c r="O2515" s="236"/>
      <c r="P2515" s="237" t="s">
        <v>11</v>
      </c>
      <c r="Q2515" s="238"/>
      <c r="S2515" s="235" t="s">
        <v>6</v>
      </c>
      <c r="T2515" s="236"/>
      <c r="U2515" s="237" t="s">
        <v>7</v>
      </c>
      <c r="V2515" s="238"/>
      <c r="X2515" s="235" t="s">
        <v>10</v>
      </c>
      <c r="Y2515" s="236"/>
      <c r="Z2515" s="237" t="s">
        <v>11</v>
      </c>
      <c r="AA2515" s="238"/>
      <c r="AB2515" s="4"/>
      <c r="AC2515" s="212" t="s">
        <v>70</v>
      </c>
      <c r="AE2515" s="213" t="s">
        <v>37</v>
      </c>
      <c r="AF2515" s="9"/>
      <c r="AG2515" s="29"/>
      <c r="AH2515" s="29"/>
      <c r="AI2515" s="29"/>
      <c r="AJ2515" s="29"/>
    </row>
    <row r="2516" spans="2:36" ht="18.649999999999999" customHeight="1" thickTop="1" thickBot="1">
      <c r="B2516" s="40">
        <f t="shared" ref="B2516" si="8583">B2509+$E$5</f>
        <v>1.0779999999999805</v>
      </c>
      <c r="D2516" s="24">
        <v>1</v>
      </c>
      <c r="E2516" s="25">
        <v>0</v>
      </c>
      <c r="F2516" s="26">
        <v>0</v>
      </c>
      <c r="G2516" s="27">
        <f t="shared" ref="G2516" si="8584">-1/($E$8*$B2516)</f>
        <v>-6.3711798405677103</v>
      </c>
      <c r="I2516" s="24">
        <v>1</v>
      </c>
      <c r="J2516" s="28">
        <v>0</v>
      </c>
      <c r="K2516" s="26">
        <v>0</v>
      </c>
      <c r="L2516" s="27">
        <v>0</v>
      </c>
      <c r="N2516" s="24">
        <f t="shared" ref="N2516" si="8585">D2516*I2516+F2516*I2519-E2516*J2516-G2516*J2519</f>
        <v>0.10834981060378612</v>
      </c>
      <c r="O2516" s="28">
        <f t="shared" ref="O2516" si="8586">(D2516*J2516+E2516*I2516+F2516*J2519+G2516*I2519)</f>
        <v>0</v>
      </c>
      <c r="P2516" s="26">
        <f t="shared" ref="P2516" si="8587">D2516*K2516+F2516*K2519-E2516*L2516-G2516*L2519</f>
        <v>0</v>
      </c>
      <c r="Q2516" s="27">
        <f t="shared" ref="Q2516" si="8588">(D2516*L2516+E2516*K2516+F2516*L2519+G2516*K2519)</f>
        <v>-6.3711798405677103</v>
      </c>
      <c r="S2516" s="24">
        <v>1</v>
      </c>
      <c r="T2516" s="25">
        <v>0</v>
      </c>
      <c r="U2516" s="26">
        <v>0</v>
      </c>
      <c r="V2516" s="27">
        <f t="shared" ref="V2516" si="8589">-1/($T$8*$B2516)</f>
        <v>-6.3711798405677103</v>
      </c>
      <c r="X2516" s="24">
        <f t="shared" ref="X2516" si="8590">N2516*S2516+P2516*S2519-O2516*T2516-Q2516*T2519</f>
        <v>0.10834981060378612</v>
      </c>
      <c r="Y2516" s="28">
        <f t="shared" ref="Y2516" si="8591">(N2516*T2516+O2516*S2516+P2516*T2519+Q2516*S2519)</f>
        <v>0</v>
      </c>
      <c r="Z2516" s="26">
        <f t="shared" ref="Z2516" si="8592">N2516*U2516+P2516*U2519-O2516*V2516-Q2516*V2519</f>
        <v>0</v>
      </c>
      <c r="AA2516" s="27">
        <f t="shared" ref="AA2516" si="8593">(N2516*V2516+O2516*U2516+P2516*V2519+Q2516*U2519)</f>
        <v>-7.0614959696158817</v>
      </c>
      <c r="AB2516" s="8"/>
      <c r="AC2516" s="214">
        <f t="shared" ref="AC2516" si="8594">20*LOG((2*$X$8)/(($X$8*X2516+Z2516+$Z$8*X2519+Z2519)^2+($X$8*Y2516+AA2516+$X$8*Y2519+AA2519)^2)^0.5)</f>
        <v>-11.131725547623077</v>
      </c>
      <c r="AE2516" s="215">
        <f t="shared" ref="AE2516" si="8595">((X2516^2+Y2516^2)/(X2519^2+Y2519^2))^0.5</f>
        <v>0.77420061954523134</v>
      </c>
      <c r="AF2516" s="9"/>
      <c r="AG2516" s="29"/>
      <c r="AH2516" s="29"/>
      <c r="AI2516" s="29"/>
      <c r="AJ2516" s="29"/>
    </row>
    <row r="2517" spans="2:36" ht="18.649999999999999" customHeight="1" thickBot="1">
      <c r="D2517" s="30"/>
      <c r="G2517" s="31"/>
      <c r="I2517" s="30"/>
      <c r="K2517" s="239" t="s">
        <v>15</v>
      </c>
      <c r="L2517" s="240"/>
      <c r="N2517" s="30"/>
      <c r="P2517" s="239" t="s">
        <v>17</v>
      </c>
      <c r="Q2517" s="240"/>
      <c r="S2517" s="30"/>
      <c r="V2517" s="31"/>
      <c r="X2517" s="30"/>
      <c r="AA2517" s="31"/>
      <c r="AE2517" s="216"/>
      <c r="AF2517" s="9"/>
      <c r="AG2517" s="29"/>
      <c r="AH2517" s="29"/>
      <c r="AI2517" s="29"/>
      <c r="AJ2517" s="29"/>
    </row>
    <row r="2518" spans="2:36" ht="18.649999999999999" customHeight="1" thickBot="1">
      <c r="D2518" s="235" t="s">
        <v>12</v>
      </c>
      <c r="E2518" s="236"/>
      <c r="F2518" s="237" t="s">
        <v>13</v>
      </c>
      <c r="G2518" s="238"/>
      <c r="I2518" s="235" t="s">
        <v>14</v>
      </c>
      <c r="J2518" s="236"/>
      <c r="K2518" s="241"/>
      <c r="L2518" s="242"/>
      <c r="N2518" s="235" t="s">
        <v>16</v>
      </c>
      <c r="O2518" s="236"/>
      <c r="P2518" s="241"/>
      <c r="Q2518" s="242"/>
      <c r="S2518" s="235" t="s">
        <v>12</v>
      </c>
      <c r="T2518" s="236"/>
      <c r="U2518" s="237" t="s">
        <v>13</v>
      </c>
      <c r="V2518" s="238"/>
      <c r="X2518" s="235" t="s">
        <v>16</v>
      </c>
      <c r="Y2518" s="236"/>
      <c r="Z2518" s="237" t="s">
        <v>17</v>
      </c>
      <c r="AA2518" s="238"/>
      <c r="AB2518" s="4"/>
      <c r="AC2518" s="37" t="s">
        <v>71</v>
      </c>
      <c r="AE2518" s="217" t="s">
        <v>72</v>
      </c>
      <c r="AF2518" s="9"/>
      <c r="AG2518" s="29"/>
      <c r="AH2518" s="29"/>
      <c r="AI2518" s="29"/>
      <c r="AJ2518" s="29"/>
    </row>
    <row r="2519" spans="2:36" ht="18.649999999999999" customHeight="1" thickTop="1" thickBot="1">
      <c r="D2519" s="24">
        <v>0</v>
      </c>
      <c r="E2519" s="28">
        <v>0</v>
      </c>
      <c r="F2519" s="26">
        <v>1</v>
      </c>
      <c r="G2519" s="27">
        <v>0</v>
      </c>
      <c r="I2519" s="24">
        <v>0</v>
      </c>
      <c r="J2519" s="28">
        <f t="shared" ref="J2519" si="8596">IF(0=(1-$J$8*$K$8*$B2516^2),0,-1*(1-$J$8*$K$8*$B2516^2)/($B2516*$K$8))</f>
        <v>-0.13995056044702114</v>
      </c>
      <c r="K2519" s="26">
        <v>1</v>
      </c>
      <c r="L2519" s="27">
        <v>0</v>
      </c>
      <c r="N2519" s="24">
        <f t="shared" ref="N2519" si="8597">D2519*I2516+F2519*I2519-E2519*J2516-G2519*J2519</f>
        <v>0</v>
      </c>
      <c r="O2519" s="28">
        <f t="shared" ref="O2519" si="8598">(D2519*J2516+E2519*I2516+F2519*J2519+G2519*I2519)</f>
        <v>-0.13995056044702114</v>
      </c>
      <c r="P2519" s="26">
        <f t="shared" ref="P2519" si="8599">D2519*K2516+F2519*K2519-E2519*L2516-G2519*L2519</f>
        <v>1</v>
      </c>
      <c r="Q2519" s="27">
        <f t="shared" ref="Q2519" si="8600">(D2519*L2516+E2519*K2516+F2519*L2519+G2519*K2519)</f>
        <v>0</v>
      </c>
      <c r="S2519" s="24">
        <v>0</v>
      </c>
      <c r="T2519" s="28">
        <v>0</v>
      </c>
      <c r="U2519" s="26">
        <v>1</v>
      </c>
      <c r="V2519" s="27">
        <v>0</v>
      </c>
      <c r="X2519" s="24">
        <f t="shared" ref="X2519" si="8601">N2519*S2516+P2519*S2519-O2519*T2516-Q2519*T2519</f>
        <v>0</v>
      </c>
      <c r="Y2519" s="28">
        <f t="shared" ref="Y2519" si="8602">(N2519*T2516+O2519*S2516+P2519*T2519+Q2519*S2519)</f>
        <v>-0.13995056044702114</v>
      </c>
      <c r="Z2519" s="26">
        <f t="shared" ref="Z2519" si="8603">N2519*U2516+P2519*U2519-O2519*V2516-Q2519*V2519</f>
        <v>0.10834981060378612</v>
      </c>
      <c r="AA2519" s="27">
        <f t="shared" ref="AA2519" si="8604">(N2519*V2516+O2519*U2516+P2519*V2519+Q2519*U2519)</f>
        <v>0</v>
      </c>
      <c r="AB2519" s="8"/>
      <c r="AC2519" s="39">
        <f t="shared" ref="AC2519" si="8605">(180/PI())*ATAN(-1*(($X$8*Y2516+AA2516+$X$8*Y2519+AA2519)/($X$8*X2516+Z2516+$X$8*X2519+Z2519)))</f>
        <v>88.276425681185742</v>
      </c>
      <c r="AE2519" s="218">
        <f t="shared" ref="AE2519" si="8606">20*LOG(((($X$8*X2516+Z2516-$X$8*Y2519-Z2519)^2+($X$8*Y2516+AA2516-$X$8*Y2519-AA2519)^2)/(($X$8*X2516+Z2516+$X$8*X2519+Z2519)^2+($X$8*Y2516+AA2516+$X$8*Y2519+AA2519)^2))^0.5)</f>
        <v>-0.34648884697334492</v>
      </c>
      <c r="AF2519" s="9"/>
      <c r="AG2519" s="29"/>
      <c r="AH2519" s="29"/>
      <c r="AI2519" s="29"/>
      <c r="AJ2519" s="29"/>
    </row>
    <row r="2520" spans="2:36" ht="18.649999999999999" customHeight="1">
      <c r="AE2520" s="33"/>
    </row>
    <row r="2521" spans="2:36" ht="18.649999999999999" customHeight="1" thickBot="1">
      <c r="E2521" s="21" t="s">
        <v>0</v>
      </c>
      <c r="J2521" s="21" t="s">
        <v>1</v>
      </c>
      <c r="O2521" s="21" t="s">
        <v>2</v>
      </c>
      <c r="T2521" s="21" t="s">
        <v>3</v>
      </c>
      <c r="Y2521" s="21" t="s">
        <v>4</v>
      </c>
    </row>
    <row r="2522" spans="2:36" ht="18.649999999999999" customHeight="1" thickBot="1">
      <c r="B2522" s="20"/>
      <c r="D2522" s="235" t="s">
        <v>6</v>
      </c>
      <c r="E2522" s="236"/>
      <c r="F2522" s="237" t="s">
        <v>7</v>
      </c>
      <c r="G2522" s="238"/>
      <c r="I2522" s="235" t="s">
        <v>8</v>
      </c>
      <c r="J2522" s="236"/>
      <c r="K2522" s="237" t="s">
        <v>9</v>
      </c>
      <c r="L2522" s="238"/>
      <c r="N2522" s="235" t="s">
        <v>10</v>
      </c>
      <c r="O2522" s="236"/>
      <c r="P2522" s="237" t="s">
        <v>11</v>
      </c>
      <c r="Q2522" s="238"/>
      <c r="S2522" s="235" t="s">
        <v>6</v>
      </c>
      <c r="T2522" s="236"/>
      <c r="U2522" s="237" t="s">
        <v>7</v>
      </c>
      <c r="V2522" s="238"/>
      <c r="X2522" s="235" t="s">
        <v>10</v>
      </c>
      <c r="Y2522" s="236"/>
      <c r="Z2522" s="237" t="s">
        <v>11</v>
      </c>
      <c r="AA2522" s="238"/>
      <c r="AB2522" s="4"/>
      <c r="AC2522" s="212" t="s">
        <v>70</v>
      </c>
      <c r="AE2522" s="213" t="s">
        <v>37</v>
      </c>
      <c r="AF2522" s="9"/>
      <c r="AG2522" s="29"/>
      <c r="AH2522" s="29"/>
      <c r="AI2522" s="29"/>
      <c r="AJ2522" s="29"/>
    </row>
    <row r="2523" spans="2:36" ht="18.649999999999999" customHeight="1" thickTop="1" thickBot="1">
      <c r="B2523" s="40">
        <f t="shared" ref="B2523" si="8607">B2516+$E$5</f>
        <v>1.0784999999999805</v>
      </c>
      <c r="D2523" s="24">
        <v>1</v>
      </c>
      <c r="E2523" s="25">
        <v>0</v>
      </c>
      <c r="F2523" s="26">
        <v>0</v>
      </c>
      <c r="G2523" s="27">
        <f t="shared" ref="G2523" si="8608">-1/($E$8*$B2523)</f>
        <v>-6.3682261178785282</v>
      </c>
      <c r="I2523" s="24">
        <v>1</v>
      </c>
      <c r="J2523" s="28">
        <v>0</v>
      </c>
      <c r="K2523" s="26">
        <v>0</v>
      </c>
      <c r="L2523" s="27">
        <v>0</v>
      </c>
      <c r="N2523" s="24">
        <f t="shared" ref="N2523" si="8609">D2523*I2523+F2523*I2526-E2523*J2523-G2523*J2526</f>
        <v>0.11468360795089683</v>
      </c>
      <c r="O2523" s="28">
        <f t="shared" ref="O2523" si="8610">(D2523*J2523+E2523*I2523+F2523*J2526+G2523*I2526)</f>
        <v>0</v>
      </c>
      <c r="P2523" s="26">
        <f t="shared" ref="P2523" si="8611">D2523*K2523+F2523*K2526-E2523*L2523-G2523*L2526</f>
        <v>0</v>
      </c>
      <c r="Q2523" s="27">
        <f t="shared" ref="Q2523" si="8612">(D2523*L2523+E2523*K2523+F2523*L2526+G2523*K2526)</f>
        <v>-6.3682261178785282</v>
      </c>
      <c r="S2523" s="24">
        <v>1</v>
      </c>
      <c r="T2523" s="25">
        <v>0</v>
      </c>
      <c r="U2523" s="26">
        <v>0</v>
      </c>
      <c r="V2523" s="27">
        <f t="shared" ref="V2523" si="8613">-1/($T$8*$B2523)</f>
        <v>-6.3682261178785282</v>
      </c>
      <c r="X2523" s="24">
        <f t="shared" ref="X2523" si="8614">N2523*S2523+P2523*S2526-O2523*T2523-Q2523*T2526</f>
        <v>0.11468360795089683</v>
      </c>
      <c r="Y2523" s="28">
        <f t="shared" ref="Y2523" si="8615">(N2523*T2523+O2523*S2523+P2523*T2526+Q2523*S2526)</f>
        <v>0</v>
      </c>
      <c r="Z2523" s="26">
        <f t="shared" ref="Z2523" si="8616">N2523*U2523+P2523*U2526-O2523*V2523-Q2523*V2526</f>
        <v>0</v>
      </c>
      <c r="AA2523" s="27">
        <f t="shared" ref="AA2523" si="8617">(N2523*V2523+O2523*U2523+P2523*V2526+Q2523*U2526)</f>
        <v>-7.0985572653239712</v>
      </c>
      <c r="AB2523" s="8"/>
      <c r="AC2523" s="214">
        <f t="shared" ref="AC2523" si="8618">20*LOG((2*$X$8)/(($X$8*X2523+Z2523+$Z$8*X2526+Z2526)^2+($X$8*Y2523+AA2523+$X$8*Y2526+AA2526)^2)^0.5)</f>
        <v>-11.175624961715771</v>
      </c>
      <c r="AE2523" s="215">
        <f t="shared" ref="AE2523" si="8619">((X2523^2+Y2523^2)/(X2526^2+Y2526^2))^0.5</f>
        <v>0.82493801538573086</v>
      </c>
      <c r="AF2523" s="9"/>
      <c r="AG2523" s="29"/>
      <c r="AH2523" s="29"/>
      <c r="AI2523" s="29"/>
      <c r="AJ2523" s="29"/>
    </row>
    <row r="2524" spans="2:36" ht="18.649999999999999" customHeight="1" thickBot="1">
      <c r="D2524" s="30"/>
      <c r="G2524" s="31"/>
      <c r="I2524" s="30"/>
      <c r="K2524" s="239" t="s">
        <v>15</v>
      </c>
      <c r="L2524" s="240"/>
      <c r="N2524" s="30"/>
      <c r="P2524" s="239" t="s">
        <v>17</v>
      </c>
      <c r="Q2524" s="240"/>
      <c r="S2524" s="30"/>
      <c r="V2524" s="31"/>
      <c r="X2524" s="30"/>
      <c r="AA2524" s="31"/>
      <c r="AE2524" s="216"/>
      <c r="AF2524" s="9"/>
      <c r="AG2524" s="29"/>
      <c r="AH2524" s="29"/>
      <c r="AI2524" s="29"/>
      <c r="AJ2524" s="29"/>
    </row>
    <row r="2525" spans="2:36" ht="18.649999999999999" customHeight="1" thickBot="1">
      <c r="D2525" s="235" t="s">
        <v>12</v>
      </c>
      <c r="E2525" s="236"/>
      <c r="F2525" s="237" t="s">
        <v>13</v>
      </c>
      <c r="G2525" s="238"/>
      <c r="I2525" s="235" t="s">
        <v>14</v>
      </c>
      <c r="J2525" s="236"/>
      <c r="K2525" s="241"/>
      <c r="L2525" s="242"/>
      <c r="N2525" s="235" t="s">
        <v>16</v>
      </c>
      <c r="O2525" s="236"/>
      <c r="P2525" s="241"/>
      <c r="Q2525" s="242"/>
      <c r="S2525" s="235" t="s">
        <v>12</v>
      </c>
      <c r="T2525" s="236"/>
      <c r="U2525" s="237" t="s">
        <v>13</v>
      </c>
      <c r="V2525" s="238"/>
      <c r="X2525" s="235" t="s">
        <v>16</v>
      </c>
      <c r="Y2525" s="236"/>
      <c r="Z2525" s="237" t="s">
        <v>17</v>
      </c>
      <c r="AA2525" s="238"/>
      <c r="AB2525" s="4"/>
      <c r="AC2525" s="37" t="s">
        <v>71</v>
      </c>
      <c r="AE2525" s="217" t="s">
        <v>72</v>
      </c>
      <c r="AF2525" s="9"/>
      <c r="AG2525" s="29"/>
      <c r="AH2525" s="29"/>
      <c r="AI2525" s="29"/>
      <c r="AJ2525" s="29"/>
    </row>
    <row r="2526" spans="2:36" ht="18.649999999999999" customHeight="1" thickTop="1" thickBot="1">
      <c r="D2526" s="24">
        <v>0</v>
      </c>
      <c r="E2526" s="28">
        <v>0</v>
      </c>
      <c r="F2526" s="26">
        <v>1</v>
      </c>
      <c r="G2526" s="27">
        <v>0</v>
      </c>
      <c r="I2526" s="24">
        <v>0</v>
      </c>
      <c r="J2526" s="28">
        <f t="shared" ref="J2526" si="8620">IF(0=(1-$J$8*$K$8*$B2523^2),0,-1*(1-$J$8*$K$8*$B2523^2)/($B2523*$K$8))</f>
        <v>-0.13902087891691134</v>
      </c>
      <c r="K2526" s="26">
        <v>1</v>
      </c>
      <c r="L2526" s="27">
        <v>0</v>
      </c>
      <c r="N2526" s="24">
        <f t="shared" ref="N2526" si="8621">D2526*I2523+F2526*I2526-E2526*J2523-G2526*J2526</f>
        <v>0</v>
      </c>
      <c r="O2526" s="28">
        <f t="shared" ref="O2526" si="8622">(D2526*J2523+E2526*I2523+F2526*J2526+G2526*I2526)</f>
        <v>-0.13902087891691134</v>
      </c>
      <c r="P2526" s="26">
        <f t="shared" ref="P2526" si="8623">D2526*K2523+F2526*K2526-E2526*L2523-G2526*L2526</f>
        <v>1</v>
      </c>
      <c r="Q2526" s="27">
        <f t="shared" ref="Q2526" si="8624">(D2526*L2523+E2526*K2523+F2526*L2526+G2526*K2526)</f>
        <v>0</v>
      </c>
      <c r="S2526" s="24">
        <v>0</v>
      </c>
      <c r="T2526" s="28">
        <v>0</v>
      </c>
      <c r="U2526" s="26">
        <v>1</v>
      </c>
      <c r="V2526" s="27">
        <v>0</v>
      </c>
      <c r="X2526" s="24">
        <f t="shared" ref="X2526" si="8625">N2526*S2523+P2526*S2526-O2526*T2523-Q2526*T2526</f>
        <v>0</v>
      </c>
      <c r="Y2526" s="28">
        <f t="shared" ref="Y2526" si="8626">(N2526*T2523+O2526*S2523+P2526*T2526+Q2526*S2526)</f>
        <v>-0.13902087891691134</v>
      </c>
      <c r="Z2526" s="26">
        <f t="shared" ref="Z2526" si="8627">N2526*U2523+P2526*U2526-O2526*V2523-Q2526*V2526</f>
        <v>0.11468360795089683</v>
      </c>
      <c r="AA2526" s="27">
        <f t="shared" ref="AA2526" si="8628">(N2526*V2523+O2526*U2523+P2526*V2526+Q2526*U2526)</f>
        <v>0</v>
      </c>
      <c r="AB2526" s="8"/>
      <c r="AC2526" s="39">
        <f t="shared" ref="AC2526" si="8629">(180/PI())*ATAN(-1*(($X$8*Y2523+AA2523+$X$8*Y2526+AA2526)/($X$8*X2523+Z2523+$X$8*X2526+Z2526)))</f>
        <v>88.184838040982171</v>
      </c>
      <c r="AE2526" s="218">
        <f t="shared" ref="AE2526" si="8630">20*LOG(((($X$8*X2523+Z2523-$X$8*Y2526-Z2526)^2+($X$8*Y2523+AA2523-$X$8*Y2526-AA2526)^2)/(($X$8*X2523+Z2523+$X$8*X2526+Z2526)^2+($X$8*Y2523+AA2523+$X$8*Y2526+AA2526)^2))^0.5)</f>
        <v>-0.34288608389100206</v>
      </c>
      <c r="AF2526" s="9"/>
      <c r="AG2526" s="29"/>
      <c r="AH2526" s="29"/>
      <c r="AI2526" s="29"/>
      <c r="AJ2526" s="29"/>
    </row>
    <row r="2527" spans="2:36" ht="18.649999999999999" customHeight="1">
      <c r="AE2527" s="33"/>
    </row>
    <row r="2528" spans="2:36" ht="18.649999999999999" customHeight="1" thickBot="1">
      <c r="E2528" s="21" t="s">
        <v>0</v>
      </c>
      <c r="J2528" s="21" t="s">
        <v>1</v>
      </c>
      <c r="O2528" s="21" t="s">
        <v>2</v>
      </c>
      <c r="T2528" s="21" t="s">
        <v>3</v>
      </c>
      <c r="Y2528" s="21" t="s">
        <v>4</v>
      </c>
    </row>
    <row r="2529" spans="2:36" ht="18.649999999999999" customHeight="1" thickBot="1">
      <c r="B2529" s="20"/>
      <c r="D2529" s="235" t="s">
        <v>6</v>
      </c>
      <c r="E2529" s="236"/>
      <c r="F2529" s="237" t="s">
        <v>7</v>
      </c>
      <c r="G2529" s="238"/>
      <c r="I2529" s="235" t="s">
        <v>8</v>
      </c>
      <c r="J2529" s="236"/>
      <c r="K2529" s="237" t="s">
        <v>9</v>
      </c>
      <c r="L2529" s="238"/>
      <c r="N2529" s="235" t="s">
        <v>10</v>
      </c>
      <c r="O2529" s="236"/>
      <c r="P2529" s="237" t="s">
        <v>11</v>
      </c>
      <c r="Q2529" s="238"/>
      <c r="S2529" s="235" t="s">
        <v>6</v>
      </c>
      <c r="T2529" s="236"/>
      <c r="U2529" s="237" t="s">
        <v>7</v>
      </c>
      <c r="V2529" s="238"/>
      <c r="X2529" s="235" t="s">
        <v>10</v>
      </c>
      <c r="Y2529" s="236"/>
      <c r="Z2529" s="237" t="s">
        <v>11</v>
      </c>
      <c r="AA2529" s="238"/>
      <c r="AB2529" s="4"/>
      <c r="AC2529" s="212" t="s">
        <v>70</v>
      </c>
      <c r="AE2529" s="213" t="s">
        <v>37</v>
      </c>
      <c r="AF2529" s="9"/>
      <c r="AG2529" s="29"/>
      <c r="AH2529" s="29"/>
      <c r="AI2529" s="29"/>
      <c r="AJ2529" s="29"/>
    </row>
    <row r="2530" spans="2:36" ht="18.649999999999999" customHeight="1" thickTop="1" thickBot="1">
      <c r="B2530" s="40">
        <f t="shared" ref="B2530" si="8631">B2523+$E$5</f>
        <v>1.0789999999999804</v>
      </c>
      <c r="D2530" s="24">
        <v>1</v>
      </c>
      <c r="E2530" s="25">
        <v>0</v>
      </c>
      <c r="F2530" s="26">
        <v>0</v>
      </c>
      <c r="G2530" s="27">
        <f t="shared" ref="G2530" si="8632">-1/($E$8*$B2530)</f>
        <v>-6.3652751326524495</v>
      </c>
      <c r="I2530" s="24">
        <v>1</v>
      </c>
      <c r="J2530" s="28">
        <v>0</v>
      </c>
      <c r="K2530" s="26">
        <v>0</v>
      </c>
      <c r="L2530" s="27">
        <v>0</v>
      </c>
      <c r="N2530" s="24">
        <f t="shared" ref="N2530" si="8633">D2530*I2530+F2530*I2533-E2530*J2530-G2530*J2533</f>
        <v>0.12100860224464571</v>
      </c>
      <c r="O2530" s="28">
        <f t="shared" ref="O2530" si="8634">(D2530*J2530+E2530*I2530+F2530*J2533+G2530*I2533)</f>
        <v>0</v>
      </c>
      <c r="P2530" s="26">
        <f t="shared" ref="P2530" si="8635">D2530*K2530+F2530*K2533-E2530*L2530-G2530*L2533</f>
        <v>0</v>
      </c>
      <c r="Q2530" s="27">
        <f t="shared" ref="Q2530" si="8636">(D2530*L2530+E2530*K2530+F2530*L2533+G2530*K2533)</f>
        <v>-6.3652751326524495</v>
      </c>
      <c r="S2530" s="24">
        <v>1</v>
      </c>
      <c r="T2530" s="25">
        <v>0</v>
      </c>
      <c r="U2530" s="26">
        <v>0</v>
      </c>
      <c r="V2530" s="27">
        <f t="shared" ref="V2530" si="8637">-1/($T$8*$B2530)</f>
        <v>-6.3652751326524495</v>
      </c>
      <c r="X2530" s="24">
        <f t="shared" ref="X2530" si="8638">N2530*S2530+P2530*S2533-O2530*T2530-Q2530*T2533</f>
        <v>0.12100860224464571</v>
      </c>
      <c r="Y2530" s="28">
        <f t="shared" ref="Y2530" si="8639">(N2530*T2530+O2530*S2530+P2530*T2533+Q2530*S2533)</f>
        <v>0</v>
      </c>
      <c r="Z2530" s="26">
        <f t="shared" ref="Z2530" si="8640">N2530*U2530+P2530*U2533-O2530*V2530-Q2530*V2533</f>
        <v>0</v>
      </c>
      <c r="AA2530" s="27">
        <f t="shared" ref="AA2530" si="8641">(N2530*V2530+O2530*U2530+P2530*V2533+Q2530*U2533)</f>
        <v>-7.1355281793573244</v>
      </c>
      <c r="AB2530" s="8"/>
      <c r="AC2530" s="214">
        <f t="shared" ref="AC2530" si="8642">20*LOG((2*$X$8)/(($X$8*X2530+Z2530+$Z$8*X2533+Z2533)^2+($X$8*Y2530+AA2530+$X$8*Y2533+AA2533)^2)^0.5)</f>
        <v>-11.219217520573551</v>
      </c>
      <c r="AE2530" s="215">
        <f t="shared" ref="AE2530" si="8643">((X2530^2+Y2530^2)/(X2533^2+Y2533^2))^0.5</f>
        <v>0.87629190532676382</v>
      </c>
      <c r="AF2530" s="9"/>
      <c r="AG2530" s="29"/>
      <c r="AH2530" s="29"/>
      <c r="AI2530" s="29"/>
      <c r="AJ2530" s="29"/>
    </row>
    <row r="2531" spans="2:36" ht="18.649999999999999" customHeight="1" thickBot="1">
      <c r="D2531" s="30"/>
      <c r="G2531" s="31"/>
      <c r="I2531" s="30"/>
      <c r="K2531" s="239" t="s">
        <v>15</v>
      </c>
      <c r="L2531" s="240"/>
      <c r="N2531" s="30"/>
      <c r="P2531" s="239" t="s">
        <v>17</v>
      </c>
      <c r="Q2531" s="240"/>
      <c r="S2531" s="30"/>
      <c r="V2531" s="31"/>
      <c r="X2531" s="30"/>
      <c r="AA2531" s="31"/>
      <c r="AE2531" s="216"/>
      <c r="AF2531" s="9"/>
      <c r="AG2531" s="29"/>
      <c r="AH2531" s="29"/>
      <c r="AI2531" s="29"/>
      <c r="AJ2531" s="29"/>
    </row>
    <row r="2532" spans="2:36" ht="18.649999999999999" customHeight="1" thickBot="1">
      <c r="D2532" s="235" t="s">
        <v>12</v>
      </c>
      <c r="E2532" s="236"/>
      <c r="F2532" s="237" t="s">
        <v>13</v>
      </c>
      <c r="G2532" s="238"/>
      <c r="I2532" s="235" t="s">
        <v>14</v>
      </c>
      <c r="J2532" s="236"/>
      <c r="K2532" s="241"/>
      <c r="L2532" s="242"/>
      <c r="N2532" s="235" t="s">
        <v>16</v>
      </c>
      <c r="O2532" s="236"/>
      <c r="P2532" s="241"/>
      <c r="Q2532" s="242"/>
      <c r="S2532" s="235" t="s">
        <v>12</v>
      </c>
      <c r="T2532" s="236"/>
      <c r="U2532" s="237" t="s">
        <v>13</v>
      </c>
      <c r="V2532" s="238"/>
      <c r="X2532" s="235" t="s">
        <v>16</v>
      </c>
      <c r="Y2532" s="236"/>
      <c r="Z2532" s="237" t="s">
        <v>17</v>
      </c>
      <c r="AA2532" s="238"/>
      <c r="AB2532" s="4"/>
      <c r="AC2532" s="37" t="s">
        <v>71</v>
      </c>
      <c r="AE2532" s="217" t="s">
        <v>72</v>
      </c>
      <c r="AF2532" s="9"/>
      <c r="AG2532" s="29"/>
      <c r="AH2532" s="29"/>
      <c r="AI2532" s="29"/>
      <c r="AJ2532" s="29"/>
    </row>
    <row r="2533" spans="2:36" ht="18.649999999999999" customHeight="1" thickTop="1" thickBot="1">
      <c r="D2533" s="24">
        <v>0</v>
      </c>
      <c r="E2533" s="28">
        <v>0</v>
      </c>
      <c r="F2533" s="26">
        <v>1</v>
      </c>
      <c r="G2533" s="27">
        <v>0</v>
      </c>
      <c r="I2533" s="24">
        <v>0</v>
      </c>
      <c r="J2533" s="28">
        <f t="shared" ref="J2533" si="8644">IF(0=(1-$J$8*$K$8*$B2530^2),0,-1*(1-$J$8*$K$8*$B2530^2)/($B2530*$K$8))</f>
        <v>-0.13809165816671826</v>
      </c>
      <c r="K2533" s="26">
        <v>1</v>
      </c>
      <c r="L2533" s="27">
        <v>0</v>
      </c>
      <c r="N2533" s="24">
        <f t="shared" ref="N2533" si="8645">D2533*I2530+F2533*I2533-E2533*J2530-G2533*J2533</f>
        <v>0</v>
      </c>
      <c r="O2533" s="28">
        <f t="shared" ref="O2533" si="8646">(D2533*J2530+E2533*I2530+F2533*J2533+G2533*I2533)</f>
        <v>-0.13809165816671826</v>
      </c>
      <c r="P2533" s="26">
        <f t="shared" ref="P2533" si="8647">D2533*K2530+F2533*K2533-E2533*L2530-G2533*L2533</f>
        <v>1</v>
      </c>
      <c r="Q2533" s="27">
        <f t="shared" ref="Q2533" si="8648">(D2533*L2530+E2533*K2530+F2533*L2533+G2533*K2533)</f>
        <v>0</v>
      </c>
      <c r="S2533" s="24">
        <v>0</v>
      </c>
      <c r="T2533" s="28">
        <v>0</v>
      </c>
      <c r="U2533" s="26">
        <v>1</v>
      </c>
      <c r="V2533" s="27">
        <v>0</v>
      </c>
      <c r="X2533" s="24">
        <f t="shared" ref="X2533" si="8649">N2533*S2530+P2533*S2533-O2533*T2530-Q2533*T2533</f>
        <v>0</v>
      </c>
      <c r="Y2533" s="28">
        <f t="shared" ref="Y2533" si="8650">(N2533*T2530+O2533*S2530+P2533*T2533+Q2533*S2533)</f>
        <v>-0.13809165816671826</v>
      </c>
      <c r="Z2533" s="26">
        <f t="shared" ref="Z2533" si="8651">N2533*U2530+P2533*U2533-O2533*V2530-Q2533*V2533</f>
        <v>0.12100860224464571</v>
      </c>
      <c r="AA2533" s="27">
        <f t="shared" ref="AA2533" si="8652">(N2533*V2530+O2533*U2530+P2533*V2533+Q2533*U2533)</f>
        <v>0</v>
      </c>
      <c r="AB2533" s="8"/>
      <c r="AC2533" s="39">
        <f t="shared" ref="AC2533" si="8653">(180/PI())*ATAN(-1*(($X$8*Y2530+AA2530+$X$8*Y2533+AA2533)/($X$8*X2530+Z2530+$X$8*X2533+Z2533)))</f>
        <v>88.094284439348002</v>
      </c>
      <c r="AE2533" s="218">
        <f t="shared" ref="AE2533" si="8654">20*LOG(((($X$8*X2530+Z2530-$X$8*Y2533-Z2533)^2+($X$8*Y2530+AA2530-$X$8*Y2533-AA2533)^2)/(($X$8*X2530+Z2530+$X$8*X2533+Z2533)^2+($X$8*Y2530+AA2530+$X$8*Y2533+AA2533)^2))^0.5)</f>
        <v>-0.33934703570237634</v>
      </c>
      <c r="AF2533" s="9"/>
      <c r="AG2533" s="29"/>
      <c r="AH2533" s="29"/>
      <c r="AI2533" s="29"/>
      <c r="AJ2533" s="29"/>
    </row>
    <row r="2534" spans="2:36" ht="18.649999999999999" customHeight="1">
      <c r="AE2534" s="33"/>
    </row>
    <row r="2535" spans="2:36" ht="18.649999999999999" customHeight="1" thickBot="1">
      <c r="E2535" s="21" t="s">
        <v>0</v>
      </c>
      <c r="J2535" s="21" t="s">
        <v>1</v>
      </c>
      <c r="O2535" s="21" t="s">
        <v>2</v>
      </c>
      <c r="T2535" s="21" t="s">
        <v>3</v>
      </c>
      <c r="Y2535" s="21" t="s">
        <v>4</v>
      </c>
    </row>
    <row r="2536" spans="2:36" ht="18.649999999999999" customHeight="1" thickBot="1">
      <c r="B2536" s="20"/>
      <c r="D2536" s="235" t="s">
        <v>6</v>
      </c>
      <c r="E2536" s="236"/>
      <c r="F2536" s="237" t="s">
        <v>7</v>
      </c>
      <c r="G2536" s="238"/>
      <c r="I2536" s="235" t="s">
        <v>8</v>
      </c>
      <c r="J2536" s="236"/>
      <c r="K2536" s="237" t="s">
        <v>9</v>
      </c>
      <c r="L2536" s="238"/>
      <c r="N2536" s="235" t="s">
        <v>10</v>
      </c>
      <c r="O2536" s="236"/>
      <c r="P2536" s="237" t="s">
        <v>11</v>
      </c>
      <c r="Q2536" s="238"/>
      <c r="S2536" s="235" t="s">
        <v>6</v>
      </c>
      <c r="T2536" s="236"/>
      <c r="U2536" s="237" t="s">
        <v>7</v>
      </c>
      <c r="V2536" s="238"/>
      <c r="X2536" s="235" t="s">
        <v>10</v>
      </c>
      <c r="Y2536" s="236"/>
      <c r="Z2536" s="237" t="s">
        <v>11</v>
      </c>
      <c r="AA2536" s="238"/>
      <c r="AB2536" s="4"/>
      <c r="AC2536" s="212" t="s">
        <v>70</v>
      </c>
      <c r="AE2536" s="213" t="s">
        <v>37</v>
      </c>
      <c r="AF2536" s="9"/>
      <c r="AG2536" s="29"/>
      <c r="AH2536" s="29"/>
      <c r="AI2536" s="29"/>
      <c r="AJ2536" s="29"/>
    </row>
    <row r="2537" spans="2:36" ht="18.649999999999999" customHeight="1" thickTop="1" thickBot="1">
      <c r="B2537" s="40">
        <f t="shared" ref="B2537" si="8655">B2530+$E$5</f>
        <v>1.0794999999999804</v>
      </c>
      <c r="D2537" s="24">
        <v>1</v>
      </c>
      <c r="E2537" s="25">
        <v>0</v>
      </c>
      <c r="F2537" s="26">
        <v>0</v>
      </c>
      <c r="G2537" s="27">
        <f t="shared" ref="G2537" si="8656">-1/($E$8*$B2537)</f>
        <v>-6.3623268810856803</v>
      </c>
      <c r="I2537" s="24">
        <v>1</v>
      </c>
      <c r="J2537" s="28">
        <v>0</v>
      </c>
      <c r="K2537" s="26">
        <v>0</v>
      </c>
      <c r="L2537" s="27">
        <v>0</v>
      </c>
      <c r="N2537" s="24">
        <f t="shared" ref="N2537" si="8657">D2537*I2537+F2537*I2540-E2537*J2537-G2537*J2540</f>
        <v>0.127324809790757</v>
      </c>
      <c r="O2537" s="28">
        <f t="shared" ref="O2537" si="8658">(D2537*J2537+E2537*I2537+F2537*J2540+G2537*I2540)</f>
        <v>0</v>
      </c>
      <c r="P2537" s="26">
        <f t="shared" ref="P2537" si="8659">D2537*K2537+F2537*K2540-E2537*L2537-G2537*L2540</f>
        <v>0</v>
      </c>
      <c r="Q2537" s="27">
        <f t="shared" ref="Q2537" si="8660">(D2537*L2537+E2537*K2537+F2537*L2540+G2537*K2540)</f>
        <v>-6.3623268810856803</v>
      </c>
      <c r="S2537" s="24">
        <v>1</v>
      </c>
      <c r="T2537" s="25">
        <v>0</v>
      </c>
      <c r="U2537" s="26">
        <v>0</v>
      </c>
      <c r="V2537" s="27">
        <f t="shared" ref="V2537" si="8661">-1/($T$8*$B2537)</f>
        <v>-6.3623268810856803</v>
      </c>
      <c r="X2537" s="24">
        <f t="shared" ref="X2537" si="8662">N2537*S2537+P2537*S2540-O2537*T2537-Q2537*T2540</f>
        <v>0.127324809790757</v>
      </c>
      <c r="Y2537" s="28">
        <f t="shared" ref="Y2537" si="8663">(N2537*T2537+O2537*S2537+P2537*T2540+Q2537*S2540)</f>
        <v>0</v>
      </c>
      <c r="Z2537" s="26">
        <f t="shared" ref="Z2537" si="8664">N2537*U2537+P2537*U2540-O2537*V2537-Q2537*V2540</f>
        <v>0</v>
      </c>
      <c r="AA2537" s="27">
        <f t="shared" ref="AA2537" si="8665">(N2537*V2537+O2537*U2537+P2537*V2540+Q2537*U2540)</f>
        <v>-7.1724089410465348</v>
      </c>
      <c r="AB2537" s="8"/>
      <c r="AC2537" s="214">
        <f t="shared" ref="AC2537" si="8666">20*LOG((2*$X$8)/(($X$8*X2537+Z2537+$Z$8*X2540+Z2540)^2+($X$8*Y2537+AA2537+$X$8*Y2540+AA2540)^2)^0.5)</f>
        <v>-11.262506585834196</v>
      </c>
      <c r="AE2537" s="215">
        <f t="shared" ref="AE2537" si="8667">((X2537^2+Y2537^2)/(X2540^2+Y2540^2))^0.5</f>
        <v>0.92827442449305742</v>
      </c>
      <c r="AF2537" s="9"/>
      <c r="AG2537" s="29"/>
      <c r="AH2537" s="29"/>
      <c r="AI2537" s="29"/>
      <c r="AJ2537" s="29"/>
    </row>
    <row r="2538" spans="2:36" ht="18.649999999999999" customHeight="1" thickBot="1">
      <c r="D2538" s="30"/>
      <c r="G2538" s="31"/>
      <c r="I2538" s="30"/>
      <c r="K2538" s="239" t="s">
        <v>15</v>
      </c>
      <c r="L2538" s="240"/>
      <c r="N2538" s="30"/>
      <c r="P2538" s="239" t="s">
        <v>17</v>
      </c>
      <c r="Q2538" s="240"/>
      <c r="S2538" s="30"/>
      <c r="V2538" s="31"/>
      <c r="X2538" s="30"/>
      <c r="AA2538" s="31"/>
      <c r="AE2538" s="216"/>
      <c r="AF2538" s="9"/>
      <c r="AG2538" s="29"/>
      <c r="AH2538" s="29"/>
      <c r="AI2538" s="29"/>
      <c r="AJ2538" s="29"/>
    </row>
    <row r="2539" spans="2:36" ht="18.649999999999999" customHeight="1" thickBot="1">
      <c r="D2539" s="235" t="s">
        <v>12</v>
      </c>
      <c r="E2539" s="236"/>
      <c r="F2539" s="237" t="s">
        <v>13</v>
      </c>
      <c r="G2539" s="238"/>
      <c r="I2539" s="235" t="s">
        <v>14</v>
      </c>
      <c r="J2539" s="236"/>
      <c r="K2539" s="241"/>
      <c r="L2539" s="242"/>
      <c r="N2539" s="235" t="s">
        <v>16</v>
      </c>
      <c r="O2539" s="236"/>
      <c r="P2539" s="241"/>
      <c r="Q2539" s="242"/>
      <c r="S2539" s="235" t="s">
        <v>12</v>
      </c>
      <c r="T2539" s="236"/>
      <c r="U2539" s="237" t="s">
        <v>13</v>
      </c>
      <c r="V2539" s="238"/>
      <c r="X2539" s="235" t="s">
        <v>16</v>
      </c>
      <c r="Y2539" s="236"/>
      <c r="Z2539" s="237" t="s">
        <v>17</v>
      </c>
      <c r="AA2539" s="238"/>
      <c r="AB2539" s="4"/>
      <c r="AC2539" s="37" t="s">
        <v>71</v>
      </c>
      <c r="AE2539" s="217" t="s">
        <v>72</v>
      </c>
      <c r="AF2539" s="9"/>
      <c r="AG2539" s="29"/>
      <c r="AH2539" s="29"/>
      <c r="AI2539" s="29"/>
      <c r="AJ2539" s="29"/>
    </row>
    <row r="2540" spans="2:36" ht="18.649999999999999" customHeight="1" thickTop="1" thickBot="1">
      <c r="D2540" s="24">
        <v>0</v>
      </c>
      <c r="E2540" s="28">
        <v>0</v>
      </c>
      <c r="F2540" s="26">
        <v>1</v>
      </c>
      <c r="G2540" s="27">
        <v>0</v>
      </c>
      <c r="I2540" s="24">
        <v>0</v>
      </c>
      <c r="J2540" s="28">
        <f t="shared" ref="J2540" si="8668">IF(0=(1-$J$8*$K$8*$B2537^2),0,-1*(1-$J$8*$K$8*$B2537^2)/($B2537*$K$8))</f>
        <v>-0.13716289755617334</v>
      </c>
      <c r="K2540" s="26">
        <v>1</v>
      </c>
      <c r="L2540" s="27">
        <v>0</v>
      </c>
      <c r="N2540" s="24">
        <f t="shared" ref="N2540" si="8669">D2540*I2537+F2540*I2540-E2540*J2537-G2540*J2540</f>
        <v>0</v>
      </c>
      <c r="O2540" s="28">
        <f t="shared" ref="O2540" si="8670">(D2540*J2537+E2540*I2537+F2540*J2540+G2540*I2540)</f>
        <v>-0.13716289755617334</v>
      </c>
      <c r="P2540" s="26">
        <f t="shared" ref="P2540" si="8671">D2540*K2537+F2540*K2540-E2540*L2537-G2540*L2540</f>
        <v>1</v>
      </c>
      <c r="Q2540" s="27">
        <f t="shared" ref="Q2540" si="8672">(D2540*L2537+E2540*K2537+F2540*L2540+G2540*K2540)</f>
        <v>0</v>
      </c>
      <c r="S2540" s="24">
        <v>0</v>
      </c>
      <c r="T2540" s="28">
        <v>0</v>
      </c>
      <c r="U2540" s="26">
        <v>1</v>
      </c>
      <c r="V2540" s="27">
        <v>0</v>
      </c>
      <c r="X2540" s="24">
        <f t="shared" ref="X2540" si="8673">N2540*S2537+P2540*S2540-O2540*T2537-Q2540*T2540</f>
        <v>0</v>
      </c>
      <c r="Y2540" s="28">
        <f t="shared" ref="Y2540" si="8674">(N2540*T2537+O2540*S2537+P2540*T2540+Q2540*S2540)</f>
        <v>-0.13716289755617334</v>
      </c>
      <c r="Z2540" s="26">
        <f t="shared" ref="Z2540" si="8675">N2540*U2537+P2540*U2540-O2540*V2537-Q2540*V2540</f>
        <v>0.127324809790757</v>
      </c>
      <c r="AA2540" s="27">
        <f t="shared" ref="AA2540" si="8676">(N2540*V2537+O2540*U2537+P2540*V2540+Q2540*U2540)</f>
        <v>0</v>
      </c>
      <c r="AB2540" s="8"/>
      <c r="AC2540" s="39">
        <f t="shared" ref="AC2540" si="8677">(180/PI())*ATAN(-1*(($X$8*Y2537+AA2537+$X$8*Y2540+AA2540)/($X$8*X2537+Z2537+$X$8*X2540+Z2540)))</f>
        <v>88.004746320412593</v>
      </c>
      <c r="AE2540" s="218">
        <f t="shared" ref="AE2540" si="8678">20*LOG(((($X$8*X2537+Z2537-$X$8*Y2540-Z2540)^2+($X$8*Y2537+AA2537-$X$8*Y2540-AA2540)^2)/(($X$8*X2537+Z2537+$X$8*X2540+Z2540)^2+($X$8*Y2537+AA2537+$X$8*Y2540+AA2540)^2))^0.5)</f>
        <v>-0.33587018326987655</v>
      </c>
      <c r="AF2540" s="9"/>
      <c r="AG2540" s="29"/>
      <c r="AH2540" s="29"/>
      <c r="AI2540" s="29"/>
      <c r="AJ2540" s="29"/>
    </row>
    <row r="2541" spans="2:36" ht="18.649999999999999" customHeight="1">
      <c r="AE2541" s="33"/>
    </row>
    <row r="2542" spans="2:36" ht="18.649999999999999" customHeight="1" thickBot="1">
      <c r="E2542" s="21" t="s">
        <v>0</v>
      </c>
      <c r="J2542" s="21" t="s">
        <v>1</v>
      </c>
      <c r="O2542" s="21" t="s">
        <v>2</v>
      </c>
      <c r="T2542" s="21" t="s">
        <v>3</v>
      </c>
      <c r="Y2542" s="21" t="s">
        <v>4</v>
      </c>
    </row>
    <row r="2543" spans="2:36" ht="18.649999999999999" customHeight="1" thickBot="1">
      <c r="B2543" s="20"/>
      <c r="D2543" s="235" t="s">
        <v>6</v>
      </c>
      <c r="E2543" s="236"/>
      <c r="F2543" s="237" t="s">
        <v>7</v>
      </c>
      <c r="G2543" s="238"/>
      <c r="I2543" s="235" t="s">
        <v>8</v>
      </c>
      <c r="J2543" s="236"/>
      <c r="K2543" s="237" t="s">
        <v>9</v>
      </c>
      <c r="L2543" s="238"/>
      <c r="N2543" s="235" t="s">
        <v>10</v>
      </c>
      <c r="O2543" s="236"/>
      <c r="P2543" s="237" t="s">
        <v>11</v>
      </c>
      <c r="Q2543" s="238"/>
      <c r="S2543" s="235" t="s">
        <v>6</v>
      </c>
      <c r="T2543" s="236"/>
      <c r="U2543" s="237" t="s">
        <v>7</v>
      </c>
      <c r="V2543" s="238"/>
      <c r="X2543" s="235" t="s">
        <v>10</v>
      </c>
      <c r="Y2543" s="236"/>
      <c r="Z2543" s="237" t="s">
        <v>11</v>
      </c>
      <c r="AA2543" s="238"/>
      <c r="AB2543" s="4"/>
      <c r="AC2543" s="212" t="s">
        <v>70</v>
      </c>
      <c r="AE2543" s="213" t="s">
        <v>37</v>
      </c>
      <c r="AF2543" s="9"/>
      <c r="AG2543" s="29"/>
      <c r="AH2543" s="29"/>
      <c r="AI2543" s="29"/>
      <c r="AJ2543" s="29"/>
    </row>
    <row r="2544" spans="2:36" ht="18.649999999999999" customHeight="1" thickTop="1" thickBot="1">
      <c r="B2544" s="40">
        <f t="shared" ref="B2544" si="8679">B2537+$E$5</f>
        <v>1.0799999999999803</v>
      </c>
      <c r="D2544" s="24">
        <v>1</v>
      </c>
      <c r="E2544" s="25">
        <v>0</v>
      </c>
      <c r="F2544" s="26">
        <v>0</v>
      </c>
      <c r="G2544" s="27">
        <f t="shared" ref="G2544" si="8680">-1/($E$8*$B2544)</f>
        <v>-6.3593813593814748</v>
      </c>
      <c r="I2544" s="24">
        <v>1</v>
      </c>
      <c r="J2544" s="28">
        <v>0</v>
      </c>
      <c r="K2544" s="26">
        <v>0</v>
      </c>
      <c r="L2544" s="27">
        <v>0</v>
      </c>
      <c r="N2544" s="24">
        <f t="shared" ref="N2544" si="8681">D2544*I2544+F2544*I2547-E2544*J2544-G2544*J2547</f>
        <v>0.13363224685721842</v>
      </c>
      <c r="O2544" s="28">
        <f t="shared" ref="O2544" si="8682">(D2544*J2544+E2544*I2544+F2544*J2547+G2544*I2547)</f>
        <v>0</v>
      </c>
      <c r="P2544" s="26">
        <f t="shared" ref="P2544" si="8683">D2544*K2544+F2544*K2547-E2544*L2544-G2544*L2547</f>
        <v>0</v>
      </c>
      <c r="Q2544" s="27">
        <f t="shared" ref="Q2544" si="8684">(D2544*L2544+E2544*K2544+F2544*L2547+G2544*K2547)</f>
        <v>-6.3593813593814748</v>
      </c>
      <c r="S2544" s="24">
        <v>1</v>
      </c>
      <c r="T2544" s="25">
        <v>0</v>
      </c>
      <c r="U2544" s="26">
        <v>0</v>
      </c>
      <c r="V2544" s="27">
        <f t="shared" ref="V2544" si="8685">-1/($T$8*$B2544)</f>
        <v>-6.3593813593814748</v>
      </c>
      <c r="X2544" s="24">
        <f t="shared" ref="X2544" si="8686">N2544*S2544+P2544*S2547-O2544*T2544-Q2544*T2547</f>
        <v>0.13363224685721842</v>
      </c>
      <c r="Y2544" s="28">
        <f t="shared" ref="Y2544" si="8687">(N2544*T2544+O2544*S2544+P2544*T2547+Q2544*S2547)</f>
        <v>0</v>
      </c>
      <c r="Z2544" s="26">
        <f t="shared" ref="Z2544" si="8688">N2544*U2544+P2544*U2547-O2544*V2544-Q2544*V2547</f>
        <v>0</v>
      </c>
      <c r="AA2544" s="27">
        <f t="shared" ref="AA2544" si="8689">(N2544*V2544+O2544*U2544+P2544*V2547+Q2544*U2547)</f>
        <v>-7.2091997790575331</v>
      </c>
      <c r="AB2544" s="8"/>
      <c r="AC2544" s="214">
        <f t="shared" ref="AC2544" si="8690">20*LOG((2*$X$8)/(($X$8*X2544+Z2544+$Z$8*X2547+Z2547)^2+($X$8*Y2544+AA2544+$X$8*Y2547+AA2547)^2)^0.5)</f>
        <v>-11.305495469696851</v>
      </c>
      <c r="AE2544" s="215">
        <f t="shared" ref="AE2544" si="8691">((X2544^2+Y2544^2)/(X2547^2+Y2547^2))^0.5</f>
        <v>0.98089802695600126</v>
      </c>
      <c r="AF2544" s="9"/>
      <c r="AG2544" s="29"/>
      <c r="AH2544" s="29"/>
      <c r="AI2544" s="29"/>
      <c r="AJ2544" s="29"/>
    </row>
    <row r="2545" spans="2:36" ht="18.649999999999999" customHeight="1" thickBot="1">
      <c r="D2545" s="30"/>
      <c r="G2545" s="31"/>
      <c r="I2545" s="30"/>
      <c r="K2545" s="239" t="s">
        <v>15</v>
      </c>
      <c r="L2545" s="240"/>
      <c r="N2545" s="30"/>
      <c r="P2545" s="239" t="s">
        <v>17</v>
      </c>
      <c r="Q2545" s="240"/>
      <c r="S2545" s="30"/>
      <c r="V2545" s="31"/>
      <c r="X2545" s="30"/>
      <c r="AA2545" s="31"/>
      <c r="AE2545" s="216"/>
      <c r="AF2545" s="9"/>
      <c r="AG2545" s="29"/>
      <c r="AH2545" s="29"/>
      <c r="AI2545" s="29"/>
      <c r="AJ2545" s="29"/>
    </row>
    <row r="2546" spans="2:36" ht="18.649999999999999" customHeight="1" thickBot="1">
      <c r="D2546" s="235" t="s">
        <v>12</v>
      </c>
      <c r="E2546" s="236"/>
      <c r="F2546" s="237" t="s">
        <v>13</v>
      </c>
      <c r="G2546" s="238"/>
      <c r="I2546" s="235" t="s">
        <v>14</v>
      </c>
      <c r="J2546" s="236"/>
      <c r="K2546" s="241"/>
      <c r="L2546" s="242"/>
      <c r="N2546" s="235" t="s">
        <v>16</v>
      </c>
      <c r="O2546" s="236"/>
      <c r="P2546" s="241"/>
      <c r="Q2546" s="242"/>
      <c r="S2546" s="235" t="s">
        <v>12</v>
      </c>
      <c r="T2546" s="236"/>
      <c r="U2546" s="237" t="s">
        <v>13</v>
      </c>
      <c r="V2546" s="238"/>
      <c r="X2546" s="235" t="s">
        <v>16</v>
      </c>
      <c r="Y2546" s="236"/>
      <c r="Z2546" s="237" t="s">
        <v>17</v>
      </c>
      <c r="AA2546" s="238"/>
      <c r="AB2546" s="4"/>
      <c r="AC2546" s="37" t="s">
        <v>71</v>
      </c>
      <c r="AE2546" s="217" t="s">
        <v>72</v>
      </c>
      <c r="AF2546" s="9"/>
      <c r="AG2546" s="29"/>
      <c r="AH2546" s="29"/>
      <c r="AI2546" s="29"/>
      <c r="AJ2546" s="29"/>
    </row>
    <row r="2547" spans="2:36" ht="18.649999999999999" customHeight="1" thickTop="1" thickBot="1">
      <c r="D2547" s="24">
        <v>0</v>
      </c>
      <c r="E2547" s="28">
        <v>0</v>
      </c>
      <c r="F2547" s="26">
        <v>1</v>
      </c>
      <c r="G2547" s="27">
        <v>0</v>
      </c>
      <c r="I2547" s="24">
        <v>0</v>
      </c>
      <c r="J2547" s="28">
        <f t="shared" ref="J2547" si="8692">IF(0=(1-$J$8*$K$8*$B2544^2),0,-1*(1-$J$8*$K$8*$B2544^2)/($B2544*$K$8))</f>
        <v>-0.13623459644619365</v>
      </c>
      <c r="K2547" s="26">
        <v>1</v>
      </c>
      <c r="L2547" s="27">
        <v>0</v>
      </c>
      <c r="N2547" s="24">
        <f t="shared" ref="N2547" si="8693">D2547*I2544+F2547*I2547-E2547*J2544-G2547*J2547</f>
        <v>0</v>
      </c>
      <c r="O2547" s="28">
        <f t="shared" ref="O2547" si="8694">(D2547*J2544+E2547*I2544+F2547*J2547+G2547*I2547)</f>
        <v>-0.13623459644619365</v>
      </c>
      <c r="P2547" s="26">
        <f t="shared" ref="P2547" si="8695">D2547*K2544+F2547*K2547-E2547*L2544-G2547*L2547</f>
        <v>1</v>
      </c>
      <c r="Q2547" s="27">
        <f t="shared" ref="Q2547" si="8696">(D2547*L2544+E2547*K2544+F2547*L2547+G2547*K2547)</f>
        <v>0</v>
      </c>
      <c r="S2547" s="24">
        <v>0</v>
      </c>
      <c r="T2547" s="28">
        <v>0</v>
      </c>
      <c r="U2547" s="26">
        <v>1</v>
      </c>
      <c r="V2547" s="27">
        <v>0</v>
      </c>
      <c r="X2547" s="24">
        <f t="shared" ref="X2547" si="8697">N2547*S2544+P2547*S2547-O2547*T2544-Q2547*T2547</f>
        <v>0</v>
      </c>
      <c r="Y2547" s="28">
        <f t="shared" ref="Y2547" si="8698">(N2547*T2544+O2547*S2544+P2547*T2547+Q2547*S2547)</f>
        <v>-0.13623459644619365</v>
      </c>
      <c r="Z2547" s="26">
        <f t="shared" ref="Z2547" si="8699">N2547*U2544+P2547*U2547-O2547*V2544-Q2547*V2547</f>
        <v>0.13363224685721842</v>
      </c>
      <c r="AA2547" s="27">
        <f t="shared" ref="AA2547" si="8700">(N2547*V2544+O2547*U2544+P2547*V2547+Q2547*U2547)</f>
        <v>0</v>
      </c>
      <c r="AB2547" s="8"/>
      <c r="AC2547" s="39">
        <f t="shared" ref="AC2547" si="8701">(180/PI())*ATAN(-1*(($X$8*Y2544+AA2544+$X$8*Y2547+AA2547)/($X$8*X2544+Z2544+$X$8*X2547+Z2547)))</f>
        <v>87.916205561299762</v>
      </c>
      <c r="AE2547" s="218">
        <f t="shared" ref="AE2547" si="8702">20*LOG(((($X$8*X2544+Z2544-$X$8*Y2547-Z2547)^2+($X$8*Y2544+AA2544-$X$8*Y2547-AA2547)^2)/(($X$8*X2544+Z2544+$X$8*X2547+Z2547)^2+($X$8*Y2544+AA2544+$X$8*Y2547+AA2547)^2))^0.5)</f>
        <v>-0.33245405257955962</v>
      </c>
      <c r="AF2547" s="9"/>
      <c r="AG2547" s="29"/>
      <c r="AH2547" s="29"/>
      <c r="AI2547" s="29"/>
      <c r="AJ2547" s="29"/>
    </row>
    <row r="2548" spans="2:36" ht="18.649999999999999" customHeight="1">
      <c r="AE2548" s="33"/>
    </row>
    <row r="2549" spans="2:36" ht="18.649999999999999" customHeight="1" thickBot="1">
      <c r="E2549" s="21" t="s">
        <v>0</v>
      </c>
      <c r="J2549" s="21" t="s">
        <v>1</v>
      </c>
      <c r="O2549" s="21" t="s">
        <v>2</v>
      </c>
      <c r="T2549" s="21" t="s">
        <v>3</v>
      </c>
      <c r="Y2549" s="21" t="s">
        <v>4</v>
      </c>
    </row>
    <row r="2550" spans="2:36" ht="18.649999999999999" customHeight="1" thickBot="1">
      <c r="B2550" s="20"/>
      <c r="D2550" s="235" t="s">
        <v>6</v>
      </c>
      <c r="E2550" s="236"/>
      <c r="F2550" s="237" t="s">
        <v>7</v>
      </c>
      <c r="G2550" s="238"/>
      <c r="I2550" s="235" t="s">
        <v>8</v>
      </c>
      <c r="J2550" s="236"/>
      <c r="K2550" s="237" t="s">
        <v>9</v>
      </c>
      <c r="L2550" s="238"/>
      <c r="N2550" s="235" t="s">
        <v>10</v>
      </c>
      <c r="O2550" s="236"/>
      <c r="P2550" s="237" t="s">
        <v>11</v>
      </c>
      <c r="Q2550" s="238"/>
      <c r="S2550" s="235" t="s">
        <v>6</v>
      </c>
      <c r="T2550" s="236"/>
      <c r="U2550" s="237" t="s">
        <v>7</v>
      </c>
      <c r="V2550" s="238"/>
      <c r="X2550" s="235" t="s">
        <v>10</v>
      </c>
      <c r="Y2550" s="236"/>
      <c r="Z2550" s="237" t="s">
        <v>11</v>
      </c>
      <c r="AA2550" s="238"/>
      <c r="AB2550" s="4"/>
      <c r="AC2550" s="212" t="s">
        <v>70</v>
      </c>
      <c r="AE2550" s="213" t="s">
        <v>37</v>
      </c>
      <c r="AF2550" s="9"/>
      <c r="AG2550" s="29"/>
      <c r="AH2550" s="29"/>
      <c r="AI2550" s="29"/>
      <c r="AJ2550" s="29"/>
    </row>
    <row r="2551" spans="2:36" ht="18.649999999999999" customHeight="1" thickTop="1" thickBot="1">
      <c r="B2551" s="40">
        <f t="shared" ref="B2551" si="8703">B2544+$E$5</f>
        <v>1.0804999999999803</v>
      </c>
      <c r="D2551" s="24">
        <v>1</v>
      </c>
      <c r="E2551" s="25">
        <v>0</v>
      </c>
      <c r="F2551" s="26">
        <v>0</v>
      </c>
      <c r="G2551" s="27">
        <f t="shared" ref="G2551" si="8704">-1/($E$8*$B2551)</f>
        <v>-6.3564385637501095</v>
      </c>
      <c r="I2551" s="24">
        <v>1</v>
      </c>
      <c r="J2551" s="28">
        <v>0</v>
      </c>
      <c r="K2551" s="26">
        <v>0</v>
      </c>
      <c r="L2551" s="27">
        <v>0</v>
      </c>
      <c r="N2551" s="24">
        <f t="shared" ref="N2551" si="8705">D2551*I2551+F2551*I2554-E2551*J2551-G2551*J2554</f>
        <v>0.13993092967438514</v>
      </c>
      <c r="O2551" s="28">
        <f t="shared" ref="O2551" si="8706">(D2551*J2551+E2551*I2551+F2551*J2554+G2551*I2554)</f>
        <v>0</v>
      </c>
      <c r="P2551" s="26">
        <f t="shared" ref="P2551" si="8707">D2551*K2551+F2551*K2554-E2551*L2551-G2551*L2554</f>
        <v>0</v>
      </c>
      <c r="Q2551" s="27">
        <f t="shared" ref="Q2551" si="8708">(D2551*L2551+E2551*K2551+F2551*L2554+G2551*K2554)</f>
        <v>-6.3564385637501095</v>
      </c>
      <c r="S2551" s="24">
        <v>1</v>
      </c>
      <c r="T2551" s="25">
        <v>0</v>
      </c>
      <c r="U2551" s="26">
        <v>0</v>
      </c>
      <c r="V2551" s="27">
        <f t="shared" ref="V2551" si="8709">-1/($T$8*$B2551)</f>
        <v>-6.3564385637501095</v>
      </c>
      <c r="X2551" s="24">
        <f t="shared" ref="X2551" si="8710">N2551*S2551+P2551*S2554-O2551*T2551-Q2551*T2554</f>
        <v>0.13993092967438514</v>
      </c>
      <c r="Y2551" s="28">
        <f t="shared" ref="Y2551" si="8711">(N2551*T2551+O2551*S2551+P2551*T2554+Q2551*S2554)</f>
        <v>0</v>
      </c>
      <c r="Z2551" s="26">
        <f t="shared" ref="Z2551" si="8712">N2551*U2551+P2551*U2554-O2551*V2551-Q2551*V2554</f>
        <v>0</v>
      </c>
      <c r="AA2551" s="27">
        <f t="shared" ref="AA2551" si="8713">(N2551*V2551+O2551*U2551+P2551*V2554+Q2551*U2554)</f>
        <v>-7.2459009213937762</v>
      </c>
      <c r="AB2551" s="8"/>
      <c r="AC2551" s="214">
        <f t="shared" ref="AC2551" si="8714">20*LOG((2*$X$8)/(($X$8*X2551+Z2551+$Z$8*X2554+Z2554)^2+($X$8*Y2551+AA2551+$X$8*Y2554+AA2554)^2)^0.5)</f>
        <v>-11.348187435749892</v>
      </c>
      <c r="AE2551" s="215">
        <f t="shared" ref="AE2551" si="8715">((X2551^2+Y2551^2)/(X2554^2+Y2554^2))^0.5</f>
        <v>1.0341754962853429</v>
      </c>
      <c r="AF2551" s="9"/>
      <c r="AG2551" s="29"/>
      <c r="AH2551" s="29"/>
      <c r="AI2551" s="29"/>
      <c r="AJ2551" s="29"/>
    </row>
    <row r="2552" spans="2:36" ht="18.649999999999999" customHeight="1" thickBot="1">
      <c r="D2552" s="30"/>
      <c r="G2552" s="31"/>
      <c r="I2552" s="30"/>
      <c r="K2552" s="239" t="s">
        <v>15</v>
      </c>
      <c r="L2552" s="240"/>
      <c r="N2552" s="30"/>
      <c r="P2552" s="239" t="s">
        <v>17</v>
      </c>
      <c r="Q2552" s="240"/>
      <c r="S2552" s="30"/>
      <c r="V2552" s="31"/>
      <c r="X2552" s="30"/>
      <c r="AA2552" s="31"/>
      <c r="AE2552" s="216"/>
      <c r="AF2552" s="9"/>
      <c r="AG2552" s="29"/>
      <c r="AH2552" s="29"/>
      <c r="AI2552" s="29"/>
      <c r="AJ2552" s="29"/>
    </row>
    <row r="2553" spans="2:36" ht="18.649999999999999" customHeight="1" thickBot="1">
      <c r="D2553" s="235" t="s">
        <v>12</v>
      </c>
      <c r="E2553" s="236"/>
      <c r="F2553" s="237" t="s">
        <v>13</v>
      </c>
      <c r="G2553" s="238"/>
      <c r="I2553" s="235" t="s">
        <v>14</v>
      </c>
      <c r="J2553" s="236"/>
      <c r="K2553" s="241"/>
      <c r="L2553" s="242"/>
      <c r="N2553" s="235" t="s">
        <v>16</v>
      </c>
      <c r="O2553" s="236"/>
      <c r="P2553" s="241"/>
      <c r="Q2553" s="242"/>
      <c r="S2553" s="235" t="s">
        <v>12</v>
      </c>
      <c r="T2553" s="236"/>
      <c r="U2553" s="237" t="s">
        <v>13</v>
      </c>
      <c r="V2553" s="238"/>
      <c r="X2553" s="235" t="s">
        <v>16</v>
      </c>
      <c r="Y2553" s="236"/>
      <c r="Z2553" s="237" t="s">
        <v>17</v>
      </c>
      <c r="AA2553" s="238"/>
      <c r="AB2553" s="4"/>
      <c r="AC2553" s="37" t="s">
        <v>71</v>
      </c>
      <c r="AE2553" s="217" t="s">
        <v>72</v>
      </c>
      <c r="AF2553" s="9"/>
      <c r="AG2553" s="29"/>
      <c r="AH2553" s="29"/>
      <c r="AI2553" s="29"/>
      <c r="AJ2553" s="29"/>
    </row>
    <row r="2554" spans="2:36" ht="18.649999999999999" customHeight="1" thickTop="1" thickBot="1">
      <c r="D2554" s="24">
        <v>0</v>
      </c>
      <c r="E2554" s="28">
        <v>0</v>
      </c>
      <c r="F2554" s="26">
        <v>1</v>
      </c>
      <c r="G2554" s="27">
        <v>0</v>
      </c>
      <c r="I2554" s="24">
        <v>0</v>
      </c>
      <c r="J2554" s="28">
        <f t="shared" ref="J2554" si="8716">IF(0=(1-$J$8*$K$8*$B2551^2),0,-1*(1-$J$8*$K$8*$B2551^2)/($B2551*$K$8))</f>
        <v>-0.13530675419887953</v>
      </c>
      <c r="K2554" s="26">
        <v>1</v>
      </c>
      <c r="L2554" s="27">
        <v>0</v>
      </c>
      <c r="N2554" s="24">
        <f t="shared" ref="N2554" si="8717">D2554*I2551+F2554*I2554-E2554*J2551-G2554*J2554</f>
        <v>0</v>
      </c>
      <c r="O2554" s="28">
        <f t="shared" ref="O2554" si="8718">(D2554*J2551+E2554*I2551+F2554*J2554+G2554*I2554)</f>
        <v>-0.13530675419887953</v>
      </c>
      <c r="P2554" s="26">
        <f t="shared" ref="P2554" si="8719">D2554*K2551+F2554*K2554-E2554*L2551-G2554*L2554</f>
        <v>1</v>
      </c>
      <c r="Q2554" s="27">
        <f t="shared" ref="Q2554" si="8720">(D2554*L2551+E2554*K2551+F2554*L2554+G2554*K2554)</f>
        <v>0</v>
      </c>
      <c r="S2554" s="24">
        <v>0</v>
      </c>
      <c r="T2554" s="28">
        <v>0</v>
      </c>
      <c r="U2554" s="26">
        <v>1</v>
      </c>
      <c r="V2554" s="27">
        <v>0</v>
      </c>
      <c r="X2554" s="24">
        <f t="shared" ref="X2554" si="8721">N2554*S2551+P2554*S2554-O2554*T2551-Q2554*T2554</f>
        <v>0</v>
      </c>
      <c r="Y2554" s="28">
        <f t="shared" ref="Y2554" si="8722">(N2554*T2551+O2554*S2551+P2554*T2554+Q2554*S2554)</f>
        <v>-0.13530675419887953</v>
      </c>
      <c r="Z2554" s="26">
        <f t="shared" ref="Z2554" si="8723">N2554*U2551+P2554*U2554-O2554*V2551-Q2554*V2554</f>
        <v>0.13993092967438514</v>
      </c>
      <c r="AA2554" s="27">
        <f t="shared" ref="AA2554" si="8724">(N2554*V2551+O2554*U2551+P2554*V2554+Q2554*U2554)</f>
        <v>0</v>
      </c>
      <c r="AB2554" s="8"/>
      <c r="AC2554" s="39">
        <f t="shared" ref="AC2554" si="8725">(180/PI())*ATAN(-1*(($X$8*Y2551+AA2551+$X$8*Y2554+AA2554)/($X$8*X2551+Z2551+$X$8*X2554+Z2554)))</f>
        <v>87.82864445982797</v>
      </c>
      <c r="AE2554" s="218">
        <f t="shared" ref="AE2554" si="8726">20*LOG(((($X$8*X2551+Z2551-$X$8*Y2554-Z2554)^2+($X$8*Y2551+AA2551-$X$8*Y2554-AA2554)^2)/(($X$8*X2551+Z2551+$X$8*X2554+Z2554)^2+($X$8*Y2551+AA2551+$X$8*Y2554+AA2554)^2))^0.5)</f>
        <v>-0.32909721314675622</v>
      </c>
      <c r="AF2554" s="9"/>
      <c r="AG2554" s="29"/>
      <c r="AH2554" s="29"/>
      <c r="AI2554" s="29"/>
      <c r="AJ2554" s="29"/>
    </row>
    <row r="2555" spans="2:36" ht="18.649999999999999" customHeight="1">
      <c r="AE2555" s="33"/>
    </row>
    <row r="2556" spans="2:36" ht="18.649999999999999" customHeight="1" thickBot="1">
      <c r="E2556" s="21" t="s">
        <v>0</v>
      </c>
      <c r="J2556" s="21" t="s">
        <v>1</v>
      </c>
      <c r="O2556" s="21" t="s">
        <v>2</v>
      </c>
      <c r="T2556" s="21" t="s">
        <v>3</v>
      </c>
      <c r="Y2556" s="21" t="s">
        <v>4</v>
      </c>
    </row>
    <row r="2557" spans="2:36" ht="18.649999999999999" customHeight="1" thickBot="1">
      <c r="B2557" s="20"/>
      <c r="D2557" s="235" t="s">
        <v>6</v>
      </c>
      <c r="E2557" s="236"/>
      <c r="F2557" s="237" t="s">
        <v>7</v>
      </c>
      <c r="G2557" s="238"/>
      <c r="I2557" s="235" t="s">
        <v>8</v>
      </c>
      <c r="J2557" s="236"/>
      <c r="K2557" s="237" t="s">
        <v>9</v>
      </c>
      <c r="L2557" s="238"/>
      <c r="N2557" s="235" t="s">
        <v>10</v>
      </c>
      <c r="O2557" s="236"/>
      <c r="P2557" s="237" t="s">
        <v>11</v>
      </c>
      <c r="Q2557" s="238"/>
      <c r="S2557" s="235" t="s">
        <v>6</v>
      </c>
      <c r="T2557" s="236"/>
      <c r="U2557" s="237" t="s">
        <v>7</v>
      </c>
      <c r="V2557" s="238"/>
      <c r="X2557" s="235" t="s">
        <v>10</v>
      </c>
      <c r="Y2557" s="236"/>
      <c r="Z2557" s="237" t="s">
        <v>11</v>
      </c>
      <c r="AA2557" s="238"/>
      <c r="AB2557" s="4"/>
      <c r="AC2557" s="212" t="s">
        <v>70</v>
      </c>
      <c r="AE2557" s="213" t="s">
        <v>37</v>
      </c>
      <c r="AF2557" s="9"/>
      <c r="AG2557" s="29"/>
      <c r="AH2557" s="29"/>
      <c r="AI2557" s="29"/>
      <c r="AJ2557" s="29"/>
    </row>
    <row r="2558" spans="2:36" ht="18.649999999999999" customHeight="1" thickTop="1" thickBot="1">
      <c r="B2558" s="40">
        <f t="shared" ref="B2558" si="8727">B2551+$E$5</f>
        <v>1.0809999999999802</v>
      </c>
      <c r="D2558" s="24">
        <v>1</v>
      </c>
      <c r="E2558" s="25">
        <v>0</v>
      </c>
      <c r="F2558" s="26">
        <v>0</v>
      </c>
      <c r="G2558" s="27">
        <f t="shared" ref="G2558" si="8728">-1/($E$8*$B2558)</f>
        <v>-6.3534984904088745</v>
      </c>
      <c r="I2558" s="24">
        <v>1</v>
      </c>
      <c r="J2558" s="28">
        <v>0</v>
      </c>
      <c r="K2558" s="26">
        <v>0</v>
      </c>
      <c r="L2558" s="27">
        <v>0</v>
      </c>
      <c r="N2558" s="24">
        <f t="shared" ref="N2558" si="8729">D2558*I2558+F2558*I2561-E2558*J2558-G2558*J2561</f>
        <v>0.14622087443508847</v>
      </c>
      <c r="O2558" s="28">
        <f t="shared" ref="O2558" si="8730">(D2558*J2558+E2558*I2558+F2558*J2561+G2558*I2561)</f>
        <v>0</v>
      </c>
      <c r="P2558" s="26">
        <f t="shared" ref="P2558" si="8731">D2558*K2558+F2558*K2561-E2558*L2558-G2558*L2561</f>
        <v>0</v>
      </c>
      <c r="Q2558" s="27">
        <f t="shared" ref="Q2558" si="8732">(D2558*L2558+E2558*K2558+F2558*L2561+G2558*K2561)</f>
        <v>-6.3534984904088745</v>
      </c>
      <c r="S2558" s="24">
        <v>1</v>
      </c>
      <c r="T2558" s="25">
        <v>0</v>
      </c>
      <c r="U2558" s="26">
        <v>0</v>
      </c>
      <c r="V2558" s="27">
        <f t="shared" ref="V2558" si="8733">-1/($T$8*$B2558)</f>
        <v>-6.3534984904088745</v>
      </c>
      <c r="X2558" s="24">
        <f t="shared" ref="X2558" si="8734">N2558*S2558+P2558*S2561-O2558*T2558-Q2558*T2561</f>
        <v>0.14622087443508847</v>
      </c>
      <c r="Y2558" s="28">
        <f t="shared" ref="Y2558" si="8735">(N2558*T2558+O2558*S2558+P2558*T2561+Q2558*S2561)</f>
        <v>0</v>
      </c>
      <c r="Z2558" s="26">
        <f t="shared" ref="Z2558" si="8736">N2558*U2558+P2558*U2561-O2558*V2558-Q2558*V2561</f>
        <v>0</v>
      </c>
      <c r="AA2558" s="27">
        <f t="shared" ref="AA2558" si="8737">(N2558*V2558+O2558*U2558+P2558*V2561+Q2558*U2561)</f>
        <v>-7.2825125953984742</v>
      </c>
      <c r="AB2558" s="8"/>
      <c r="AC2558" s="214">
        <f t="shared" ref="AC2558" si="8738">20*LOG((2*$X$8)/(($X$8*X2558+Z2558+$Z$8*X2561+Z2561)^2+($X$8*Y2558+AA2558+$X$8*Y2561+AA2561)^2)^0.5)</f>
        <v>-11.390585699786866</v>
      </c>
      <c r="AE2558" s="215">
        <f t="shared" ref="AE2558" si="8739">((X2558^2+Y2558^2)/(X2561^2+Y2561^2))^0.5</f>
        <v>1.0881199565226063</v>
      </c>
      <c r="AF2558" s="9"/>
      <c r="AG2558" s="29"/>
      <c r="AH2558" s="29"/>
      <c r="AI2558" s="29"/>
      <c r="AJ2558" s="29"/>
    </row>
    <row r="2559" spans="2:36" ht="18.649999999999999" customHeight="1" thickBot="1">
      <c r="D2559" s="30"/>
      <c r="G2559" s="31"/>
      <c r="I2559" s="30"/>
      <c r="K2559" s="239" t="s">
        <v>15</v>
      </c>
      <c r="L2559" s="240"/>
      <c r="N2559" s="30"/>
      <c r="P2559" s="239" t="s">
        <v>17</v>
      </c>
      <c r="Q2559" s="240"/>
      <c r="S2559" s="30"/>
      <c r="V2559" s="31"/>
      <c r="X2559" s="30"/>
      <c r="AA2559" s="31"/>
      <c r="AE2559" s="216"/>
      <c r="AF2559" s="9"/>
      <c r="AG2559" s="29"/>
      <c r="AH2559" s="29"/>
      <c r="AI2559" s="29"/>
      <c r="AJ2559" s="29"/>
    </row>
    <row r="2560" spans="2:36" ht="18.649999999999999" customHeight="1" thickBot="1">
      <c r="D2560" s="235" t="s">
        <v>12</v>
      </c>
      <c r="E2560" s="236"/>
      <c r="F2560" s="237" t="s">
        <v>13</v>
      </c>
      <c r="G2560" s="238"/>
      <c r="I2560" s="235" t="s">
        <v>14</v>
      </c>
      <c r="J2560" s="236"/>
      <c r="K2560" s="241"/>
      <c r="L2560" s="242"/>
      <c r="N2560" s="235" t="s">
        <v>16</v>
      </c>
      <c r="O2560" s="236"/>
      <c r="P2560" s="241"/>
      <c r="Q2560" s="242"/>
      <c r="S2560" s="235" t="s">
        <v>12</v>
      </c>
      <c r="T2560" s="236"/>
      <c r="U2560" s="237" t="s">
        <v>13</v>
      </c>
      <c r="V2560" s="238"/>
      <c r="X2560" s="235" t="s">
        <v>16</v>
      </c>
      <c r="Y2560" s="236"/>
      <c r="Z2560" s="237" t="s">
        <v>17</v>
      </c>
      <c r="AA2560" s="238"/>
      <c r="AB2560" s="4"/>
      <c r="AC2560" s="37" t="s">
        <v>71</v>
      </c>
      <c r="AE2560" s="217" t="s">
        <v>72</v>
      </c>
      <c r="AF2560" s="9"/>
      <c r="AG2560" s="29"/>
      <c r="AH2560" s="29"/>
      <c r="AI2560" s="29"/>
      <c r="AJ2560" s="29"/>
    </row>
    <row r="2561" spans="2:36" ht="18.649999999999999" customHeight="1" thickTop="1" thickBot="1">
      <c r="D2561" s="24">
        <v>0</v>
      </c>
      <c r="E2561" s="28">
        <v>0</v>
      </c>
      <c r="F2561" s="26">
        <v>1</v>
      </c>
      <c r="G2561" s="27">
        <v>0</v>
      </c>
      <c r="I2561" s="24">
        <v>0</v>
      </c>
      <c r="J2561" s="28">
        <f t="shared" ref="J2561" si="8740">IF(0=(1-$J$8*$K$8*$B2558^2),0,-1*(1-$J$8*$K$8*$B2558^2)/($B2558*$K$8))</f>
        <v>-0.134379370177511</v>
      </c>
      <c r="K2561" s="26">
        <v>1</v>
      </c>
      <c r="L2561" s="27">
        <v>0</v>
      </c>
      <c r="N2561" s="24">
        <f t="shared" ref="N2561" si="8741">D2561*I2558+F2561*I2561-E2561*J2558-G2561*J2561</f>
        <v>0</v>
      </c>
      <c r="O2561" s="28">
        <f t="shared" ref="O2561" si="8742">(D2561*J2558+E2561*I2558+F2561*J2561+G2561*I2561)</f>
        <v>-0.134379370177511</v>
      </c>
      <c r="P2561" s="26">
        <f t="shared" ref="P2561" si="8743">D2561*K2558+F2561*K2561-E2561*L2558-G2561*L2561</f>
        <v>1</v>
      </c>
      <c r="Q2561" s="27">
        <f t="shared" ref="Q2561" si="8744">(D2561*L2558+E2561*K2558+F2561*L2561+G2561*K2561)</f>
        <v>0</v>
      </c>
      <c r="S2561" s="24">
        <v>0</v>
      </c>
      <c r="T2561" s="28">
        <v>0</v>
      </c>
      <c r="U2561" s="26">
        <v>1</v>
      </c>
      <c r="V2561" s="27">
        <v>0</v>
      </c>
      <c r="X2561" s="24">
        <f t="shared" ref="X2561" si="8745">N2561*S2558+P2561*S2561-O2561*T2558-Q2561*T2561</f>
        <v>0</v>
      </c>
      <c r="Y2561" s="28">
        <f t="shared" ref="Y2561" si="8746">(N2561*T2558+O2561*S2558+P2561*T2561+Q2561*S2561)</f>
        <v>-0.134379370177511</v>
      </c>
      <c r="Z2561" s="26">
        <f t="shared" ref="Z2561" si="8747">N2561*U2558+P2561*U2561-O2561*V2558-Q2561*V2561</f>
        <v>0.14622087443508847</v>
      </c>
      <c r="AA2561" s="27">
        <f t="shared" ref="AA2561" si="8748">(N2561*V2558+O2561*U2558+P2561*V2561+Q2561*U2561)</f>
        <v>0</v>
      </c>
      <c r="AB2561" s="8"/>
      <c r="AC2561" s="39">
        <f t="shared" ref="AC2561" si="8749">(180/PI())*ATAN(-1*(($X$8*Y2558+AA2558+$X$8*Y2561+AA2561)/($X$8*X2558+Z2558+$X$8*X2561+Z2561)))</f>
        <v>87.742045722618187</v>
      </c>
      <c r="AE2561" s="218">
        <f t="shared" ref="AE2561" si="8750">20*LOG(((($X$8*X2558+Z2558-$X$8*Y2561-Z2561)^2+($X$8*Y2558+AA2558-$X$8*Y2561-AA2561)^2)/(($X$8*X2558+Z2558+$X$8*X2561+Z2561)^2+($X$8*Y2558+AA2558+$X$8*Y2561+AA2561)^2))^0.5)</f>
        <v>-0.3257982764867195</v>
      </c>
      <c r="AF2561" s="9"/>
      <c r="AG2561" s="29"/>
      <c r="AH2561" s="29"/>
      <c r="AI2561" s="29"/>
      <c r="AJ2561" s="29"/>
    </row>
    <row r="2562" spans="2:36" ht="18.649999999999999" customHeight="1">
      <c r="AE2562" s="33"/>
    </row>
    <row r="2563" spans="2:36" ht="18.649999999999999" customHeight="1" thickBot="1">
      <c r="E2563" s="21" t="s">
        <v>0</v>
      </c>
      <c r="J2563" s="21" t="s">
        <v>1</v>
      </c>
      <c r="O2563" s="21" t="s">
        <v>2</v>
      </c>
      <c r="T2563" s="21" t="s">
        <v>3</v>
      </c>
      <c r="Y2563" s="21" t="s">
        <v>4</v>
      </c>
    </row>
    <row r="2564" spans="2:36" ht="18.649999999999999" customHeight="1" thickBot="1">
      <c r="B2564" s="20"/>
      <c r="D2564" s="235" t="s">
        <v>6</v>
      </c>
      <c r="E2564" s="236"/>
      <c r="F2564" s="237" t="s">
        <v>7</v>
      </c>
      <c r="G2564" s="238"/>
      <c r="I2564" s="235" t="s">
        <v>8</v>
      </c>
      <c r="J2564" s="236"/>
      <c r="K2564" s="237" t="s">
        <v>9</v>
      </c>
      <c r="L2564" s="238"/>
      <c r="N2564" s="235" t="s">
        <v>10</v>
      </c>
      <c r="O2564" s="236"/>
      <c r="P2564" s="237" t="s">
        <v>11</v>
      </c>
      <c r="Q2564" s="238"/>
      <c r="S2564" s="235" t="s">
        <v>6</v>
      </c>
      <c r="T2564" s="236"/>
      <c r="U2564" s="237" t="s">
        <v>7</v>
      </c>
      <c r="V2564" s="238"/>
      <c r="X2564" s="235" t="s">
        <v>10</v>
      </c>
      <c r="Y2564" s="236"/>
      <c r="Z2564" s="237" t="s">
        <v>11</v>
      </c>
      <c r="AA2564" s="238"/>
      <c r="AB2564" s="4"/>
      <c r="AC2564" s="212" t="s">
        <v>70</v>
      </c>
      <c r="AE2564" s="213" t="s">
        <v>37</v>
      </c>
      <c r="AF2564" s="9"/>
      <c r="AG2564" s="29"/>
      <c r="AH2564" s="29"/>
      <c r="AI2564" s="29"/>
      <c r="AJ2564" s="29"/>
    </row>
    <row r="2565" spans="2:36" ht="18.649999999999999" customHeight="1" thickTop="1" thickBot="1">
      <c r="B2565" s="40">
        <f t="shared" ref="B2565" si="8751">B2558+$E$5</f>
        <v>1.0814999999999801</v>
      </c>
      <c r="D2565" s="24">
        <v>1</v>
      </c>
      <c r="E2565" s="25">
        <v>0</v>
      </c>
      <c r="F2565" s="26">
        <v>0</v>
      </c>
      <c r="G2565" s="27">
        <f t="shared" ref="G2565" si="8752">-1/($E$8*$B2565)</f>
        <v>-6.3505611355820566</v>
      </c>
      <c r="I2565" s="24">
        <v>1</v>
      </c>
      <c r="J2565" s="28">
        <v>0</v>
      </c>
      <c r="K2565" s="26">
        <v>0</v>
      </c>
      <c r="L2565" s="27">
        <v>0</v>
      </c>
      <c r="N2565" s="24">
        <f t="shared" ref="N2565" si="8753">D2565*I2565+F2565*I2568-E2565*J2565-G2565*J2568</f>
        <v>0.1525020972947343</v>
      </c>
      <c r="O2565" s="28">
        <f t="shared" ref="O2565" si="8754">(D2565*J2565+E2565*I2565+F2565*J2568+G2565*I2568)</f>
        <v>0</v>
      </c>
      <c r="P2565" s="26">
        <f t="shared" ref="P2565" si="8755">D2565*K2565+F2565*K2568-E2565*L2565-G2565*L2568</f>
        <v>0</v>
      </c>
      <c r="Q2565" s="27">
        <f t="shared" ref="Q2565" si="8756">(D2565*L2565+E2565*K2565+F2565*L2568+G2565*K2568)</f>
        <v>-6.3505611355820566</v>
      </c>
      <c r="S2565" s="24">
        <v>1</v>
      </c>
      <c r="T2565" s="25">
        <v>0</v>
      </c>
      <c r="U2565" s="26">
        <v>0</v>
      </c>
      <c r="V2565" s="27">
        <f t="shared" ref="V2565" si="8757">-1/($T$8*$B2565)</f>
        <v>-6.3505611355820566</v>
      </c>
      <c r="X2565" s="24">
        <f t="shared" ref="X2565" si="8758">N2565*S2565+P2565*S2568-O2565*T2565-Q2565*T2568</f>
        <v>0.1525020972947343</v>
      </c>
      <c r="Y2565" s="28">
        <f t="shared" ref="Y2565" si="8759">(N2565*T2565+O2565*S2565+P2565*T2568+Q2565*S2568)</f>
        <v>0</v>
      </c>
      <c r="Z2565" s="26">
        <f t="shared" ref="Z2565" si="8760">N2565*U2565+P2565*U2568-O2565*V2565-Q2565*V2568</f>
        <v>0</v>
      </c>
      <c r="AA2565" s="27">
        <f t="shared" ref="AA2565" si="8761">(N2565*V2565+O2565*U2565+P2565*V2568+Q2565*U2568)</f>
        <v>-7.3190350277567493</v>
      </c>
      <c r="AB2565" s="8"/>
      <c r="AC2565" s="214">
        <f t="shared" ref="AC2565" si="8762">20*LOG((2*$X$8)/(($X$8*X2565+Z2565+$Z$8*X2568+Z2568)^2+($X$8*Y2565+AA2565+$X$8*Y2568+AA2568)^2)^0.5)</f>
        <v>-11.432693430610312</v>
      </c>
      <c r="AE2565" s="215">
        <f t="shared" ref="AE2565" si="8763">((X2565^2+Y2565^2)/(X2568^2+Y2568^2))^0.5</f>
        <v>1.142744883595894</v>
      </c>
      <c r="AF2565" s="9"/>
      <c r="AG2565" s="29"/>
      <c r="AH2565" s="29"/>
      <c r="AI2565" s="29"/>
      <c r="AJ2565" s="29"/>
    </row>
    <row r="2566" spans="2:36" ht="18.649999999999999" customHeight="1" thickBot="1">
      <c r="D2566" s="30"/>
      <c r="G2566" s="31"/>
      <c r="I2566" s="30"/>
      <c r="K2566" s="239" t="s">
        <v>15</v>
      </c>
      <c r="L2566" s="240"/>
      <c r="N2566" s="30"/>
      <c r="P2566" s="239" t="s">
        <v>17</v>
      </c>
      <c r="Q2566" s="240"/>
      <c r="S2566" s="30"/>
      <c r="V2566" s="31"/>
      <c r="X2566" s="30"/>
      <c r="AA2566" s="31"/>
      <c r="AE2566" s="216"/>
      <c r="AF2566" s="9"/>
      <c r="AG2566" s="29"/>
      <c r="AH2566" s="29"/>
      <c r="AI2566" s="29"/>
      <c r="AJ2566" s="29"/>
    </row>
    <row r="2567" spans="2:36" ht="18.649999999999999" customHeight="1" thickBot="1">
      <c r="D2567" s="235" t="s">
        <v>12</v>
      </c>
      <c r="E2567" s="236"/>
      <c r="F2567" s="237" t="s">
        <v>13</v>
      </c>
      <c r="G2567" s="238"/>
      <c r="I2567" s="235" t="s">
        <v>14</v>
      </c>
      <c r="J2567" s="236"/>
      <c r="K2567" s="241"/>
      <c r="L2567" s="242"/>
      <c r="N2567" s="235" t="s">
        <v>16</v>
      </c>
      <c r="O2567" s="236"/>
      <c r="P2567" s="241"/>
      <c r="Q2567" s="242"/>
      <c r="S2567" s="235" t="s">
        <v>12</v>
      </c>
      <c r="T2567" s="236"/>
      <c r="U2567" s="237" t="s">
        <v>13</v>
      </c>
      <c r="V2567" s="238"/>
      <c r="X2567" s="235" t="s">
        <v>16</v>
      </c>
      <c r="Y2567" s="236"/>
      <c r="Z2567" s="237" t="s">
        <v>17</v>
      </c>
      <c r="AA2567" s="238"/>
      <c r="AB2567" s="4"/>
      <c r="AC2567" s="37" t="s">
        <v>71</v>
      </c>
      <c r="AE2567" s="217" t="s">
        <v>72</v>
      </c>
      <c r="AF2567" s="9"/>
      <c r="AG2567" s="29"/>
      <c r="AH2567" s="29"/>
      <c r="AI2567" s="29"/>
      <c r="AJ2567" s="29"/>
    </row>
    <row r="2568" spans="2:36" ht="18.649999999999999" customHeight="1" thickTop="1" thickBot="1">
      <c r="D2568" s="24">
        <v>0</v>
      </c>
      <c r="E2568" s="28">
        <v>0</v>
      </c>
      <c r="F2568" s="26">
        <v>1</v>
      </c>
      <c r="G2568" s="27">
        <v>0</v>
      </c>
      <c r="I2568" s="24">
        <v>0</v>
      </c>
      <c r="J2568" s="28">
        <f t="shared" ref="J2568" si="8764">IF(0=(1-$J$8*$K$8*$B2565^2),0,-1*(1-$J$8*$K$8*$B2565^2)/($B2565*$K$8))</f>
        <v>-0.133452443746546</v>
      </c>
      <c r="K2568" s="26">
        <v>1</v>
      </c>
      <c r="L2568" s="27">
        <v>0</v>
      </c>
      <c r="N2568" s="24">
        <f t="shared" ref="N2568" si="8765">D2568*I2565+F2568*I2568-E2568*J2565-G2568*J2568</f>
        <v>0</v>
      </c>
      <c r="O2568" s="28">
        <f t="shared" ref="O2568" si="8766">(D2568*J2565+E2568*I2565+F2568*J2568+G2568*I2568)</f>
        <v>-0.133452443746546</v>
      </c>
      <c r="P2568" s="26">
        <f t="shared" ref="P2568" si="8767">D2568*K2565+F2568*K2568-E2568*L2565-G2568*L2568</f>
        <v>1</v>
      </c>
      <c r="Q2568" s="27">
        <f t="shared" ref="Q2568" si="8768">(D2568*L2565+E2568*K2565+F2568*L2568+G2568*K2568)</f>
        <v>0</v>
      </c>
      <c r="S2568" s="24">
        <v>0</v>
      </c>
      <c r="T2568" s="28">
        <v>0</v>
      </c>
      <c r="U2568" s="26">
        <v>1</v>
      </c>
      <c r="V2568" s="27">
        <v>0</v>
      </c>
      <c r="X2568" s="24">
        <f t="shared" ref="X2568" si="8769">N2568*S2565+P2568*S2568-O2568*T2565-Q2568*T2568</f>
        <v>0</v>
      </c>
      <c r="Y2568" s="28">
        <f t="shared" ref="Y2568" si="8770">(N2568*T2565+O2568*S2565+P2568*T2568+Q2568*S2568)</f>
        <v>-0.133452443746546</v>
      </c>
      <c r="Z2568" s="26">
        <f t="shared" ref="Z2568" si="8771">N2568*U2565+P2568*U2568-O2568*V2565-Q2568*V2568</f>
        <v>0.1525020972947343</v>
      </c>
      <c r="AA2568" s="27">
        <f t="shared" ref="AA2568" si="8772">(N2568*V2565+O2568*U2565+P2568*V2568+Q2568*U2568)</f>
        <v>0</v>
      </c>
      <c r="AB2568" s="8"/>
      <c r="AC2568" s="39">
        <f t="shared" ref="AC2568" si="8773">(180/PI())*ATAN(-1*(($X$8*Y2565+AA2565+$X$8*Y2568+AA2568)/($X$8*X2565+Z2565+$X$8*X2568+Z2568)))</f>
        <v>87.656392453593966</v>
      </c>
      <c r="AE2568" s="218">
        <f t="shared" ref="AE2568" si="8774">20*LOG(((($X$8*X2565+Z2565-$X$8*Y2568-Z2568)^2+($X$8*Y2565+AA2565-$X$8*Y2568-AA2568)^2)/(($X$8*X2565+Z2565+$X$8*X2568+Z2568)^2+($X$8*Y2565+AA2565+$X$8*Y2568+AA2568)^2))^0.5)</f>
        <v>-0.32255589464724843</v>
      </c>
      <c r="AF2568" s="9"/>
      <c r="AG2568" s="29"/>
      <c r="AH2568" s="29"/>
      <c r="AI2568" s="29"/>
      <c r="AJ2568" s="29"/>
    </row>
    <row r="2569" spans="2:36" ht="18.649999999999999" customHeight="1">
      <c r="AE2569" s="33"/>
    </row>
    <row r="2570" spans="2:36" ht="18.649999999999999" customHeight="1" thickBot="1">
      <c r="E2570" s="21" t="s">
        <v>0</v>
      </c>
      <c r="J2570" s="21" t="s">
        <v>1</v>
      </c>
      <c r="O2570" s="21" t="s">
        <v>2</v>
      </c>
      <c r="T2570" s="21" t="s">
        <v>3</v>
      </c>
      <c r="Y2570" s="21" t="s">
        <v>4</v>
      </c>
    </row>
    <row r="2571" spans="2:36" ht="18.649999999999999" customHeight="1" thickBot="1">
      <c r="B2571" s="20"/>
      <c r="D2571" s="235" t="s">
        <v>6</v>
      </c>
      <c r="E2571" s="236"/>
      <c r="F2571" s="237" t="s">
        <v>7</v>
      </c>
      <c r="G2571" s="238"/>
      <c r="I2571" s="235" t="s">
        <v>8</v>
      </c>
      <c r="J2571" s="236"/>
      <c r="K2571" s="237" t="s">
        <v>9</v>
      </c>
      <c r="L2571" s="238"/>
      <c r="N2571" s="235" t="s">
        <v>10</v>
      </c>
      <c r="O2571" s="236"/>
      <c r="P2571" s="237" t="s">
        <v>11</v>
      </c>
      <c r="Q2571" s="238"/>
      <c r="S2571" s="235" t="s">
        <v>6</v>
      </c>
      <c r="T2571" s="236"/>
      <c r="U2571" s="237" t="s">
        <v>7</v>
      </c>
      <c r="V2571" s="238"/>
      <c r="X2571" s="235" t="s">
        <v>10</v>
      </c>
      <c r="Y2571" s="236"/>
      <c r="Z2571" s="237" t="s">
        <v>11</v>
      </c>
      <c r="AA2571" s="238"/>
      <c r="AB2571" s="4"/>
      <c r="AC2571" s="212" t="s">
        <v>70</v>
      </c>
      <c r="AE2571" s="213" t="s">
        <v>37</v>
      </c>
      <c r="AF2571" s="9"/>
      <c r="AG2571" s="29"/>
      <c r="AH2571" s="29"/>
      <c r="AI2571" s="29"/>
      <c r="AJ2571" s="29"/>
    </row>
    <row r="2572" spans="2:36" ht="18.649999999999999" customHeight="1" thickTop="1" thickBot="1">
      <c r="B2572" s="40">
        <f t="shared" ref="B2572" si="8775">B2565+$E$5</f>
        <v>1.0819999999999801</v>
      </c>
      <c r="D2572" s="24">
        <v>1</v>
      </c>
      <c r="E2572" s="25">
        <v>0</v>
      </c>
      <c r="F2572" s="26">
        <v>0</v>
      </c>
      <c r="G2572" s="27">
        <f t="shared" ref="G2572" si="8776">-1/($E$8*$B2572)</f>
        <v>-6.3476264955009194</v>
      </c>
      <c r="I2572" s="24">
        <v>1</v>
      </c>
      <c r="J2572" s="28">
        <v>0</v>
      </c>
      <c r="K2572" s="26">
        <v>0</v>
      </c>
      <c r="L2572" s="27">
        <v>0</v>
      </c>
      <c r="N2572" s="24">
        <f t="shared" ref="N2572" si="8777">D2572*I2572+F2572*I2575-E2572*J2572-G2572*J2575</f>
        <v>0.15877461437141149</v>
      </c>
      <c r="O2572" s="28">
        <f t="shared" ref="O2572" si="8778">(D2572*J2572+E2572*I2572+F2572*J2575+G2572*I2575)</f>
        <v>0</v>
      </c>
      <c r="P2572" s="26">
        <f t="shared" ref="P2572" si="8779">D2572*K2572+F2572*K2575-E2572*L2572-G2572*L2575</f>
        <v>0</v>
      </c>
      <c r="Q2572" s="27">
        <f t="shared" ref="Q2572" si="8780">(D2572*L2572+E2572*K2572+F2572*L2575+G2572*K2575)</f>
        <v>-6.3476264955009194</v>
      </c>
      <c r="S2572" s="24">
        <v>1</v>
      </c>
      <c r="T2572" s="25">
        <v>0</v>
      </c>
      <c r="U2572" s="26">
        <v>0</v>
      </c>
      <c r="V2572" s="27">
        <f t="shared" ref="V2572" si="8781">-1/($T$8*$B2572)</f>
        <v>-6.3476264955009194</v>
      </c>
      <c r="X2572" s="24">
        <f t="shared" ref="X2572" si="8782">N2572*S2572+P2572*S2575-O2572*T2572-Q2572*T2575</f>
        <v>0.15877461437141149</v>
      </c>
      <c r="Y2572" s="28">
        <f t="shared" ref="Y2572" si="8783">(N2572*T2572+O2572*S2572+P2572*T2575+Q2572*S2575)</f>
        <v>0</v>
      </c>
      <c r="Z2572" s="26">
        <f t="shared" ref="Z2572" si="8784">N2572*U2572+P2572*U2575-O2572*V2572-Q2572*V2575</f>
        <v>0</v>
      </c>
      <c r="AA2572" s="27">
        <f t="shared" ref="AA2572" si="8785">(N2572*V2572+O2572*U2572+P2572*V2575+Q2572*U2575)</f>
        <v>-7.3554684444978324</v>
      </c>
      <c r="AB2572" s="8"/>
      <c r="AC2572" s="214">
        <f t="shared" ref="AC2572" si="8786">20*LOG((2*$X$8)/(($X$8*X2572+Z2572+$Z$8*X2575+Z2575)^2+($X$8*Y2572+AA2572+$X$8*Y2575+AA2575)^2)^0.5)</f>
        <v>-11.474513750823514</v>
      </c>
      <c r="AE2572" s="215">
        <f t="shared" ref="AE2572" si="8787">((X2572^2+Y2572^2)/(X2575^2+Y2575^2))^0.5</f>
        <v>1.1980641171971091</v>
      </c>
      <c r="AF2572" s="9"/>
      <c r="AG2572" s="29"/>
      <c r="AH2572" s="29"/>
      <c r="AI2572" s="29"/>
      <c r="AJ2572" s="29"/>
    </row>
    <row r="2573" spans="2:36" ht="18.649999999999999" customHeight="1" thickBot="1">
      <c r="D2573" s="30"/>
      <c r="G2573" s="31"/>
      <c r="I2573" s="30"/>
      <c r="K2573" s="239" t="s">
        <v>15</v>
      </c>
      <c r="L2573" s="240"/>
      <c r="N2573" s="30"/>
      <c r="P2573" s="239" t="s">
        <v>17</v>
      </c>
      <c r="Q2573" s="240"/>
      <c r="S2573" s="30"/>
      <c r="V2573" s="31"/>
      <c r="X2573" s="30"/>
      <c r="AA2573" s="31"/>
      <c r="AE2573" s="216"/>
      <c r="AF2573" s="9"/>
      <c r="AG2573" s="29"/>
      <c r="AH2573" s="29"/>
      <c r="AI2573" s="29"/>
      <c r="AJ2573" s="29"/>
    </row>
    <row r="2574" spans="2:36" ht="18.649999999999999" customHeight="1" thickBot="1">
      <c r="D2574" s="235" t="s">
        <v>12</v>
      </c>
      <c r="E2574" s="236"/>
      <c r="F2574" s="237" t="s">
        <v>13</v>
      </c>
      <c r="G2574" s="238"/>
      <c r="I2574" s="235" t="s">
        <v>14</v>
      </c>
      <c r="J2574" s="236"/>
      <c r="K2574" s="241"/>
      <c r="L2574" s="242"/>
      <c r="N2574" s="235" t="s">
        <v>16</v>
      </c>
      <c r="O2574" s="236"/>
      <c r="P2574" s="241"/>
      <c r="Q2574" s="242"/>
      <c r="S2574" s="235" t="s">
        <v>12</v>
      </c>
      <c r="T2574" s="236"/>
      <c r="U2574" s="237" t="s">
        <v>13</v>
      </c>
      <c r="V2574" s="238"/>
      <c r="X2574" s="235" t="s">
        <v>16</v>
      </c>
      <c r="Y2574" s="236"/>
      <c r="Z2574" s="237" t="s">
        <v>17</v>
      </c>
      <c r="AA2574" s="238"/>
      <c r="AB2574" s="4"/>
      <c r="AC2574" s="37" t="s">
        <v>71</v>
      </c>
      <c r="AE2574" s="217" t="s">
        <v>72</v>
      </c>
      <c r="AF2574" s="9"/>
      <c r="AG2574" s="29"/>
      <c r="AH2574" s="29"/>
      <c r="AI2574" s="29"/>
      <c r="AJ2574" s="29"/>
    </row>
    <row r="2575" spans="2:36" ht="18.649999999999999" customHeight="1" thickTop="1" thickBot="1">
      <c r="D2575" s="24">
        <v>0</v>
      </c>
      <c r="E2575" s="28">
        <v>0</v>
      </c>
      <c r="F2575" s="26">
        <v>1</v>
      </c>
      <c r="G2575" s="27">
        <v>0</v>
      </c>
      <c r="I2575" s="24">
        <v>0</v>
      </c>
      <c r="J2575" s="28">
        <f t="shared" ref="J2575" si="8788">IF(0=(1-$J$8*$K$8*$B2572^2),0,-1*(1-$J$8*$K$8*$B2572^2)/($B2572*$K$8))</f>
        <v>-0.13252597427161689</v>
      </c>
      <c r="K2575" s="26">
        <v>1</v>
      </c>
      <c r="L2575" s="27">
        <v>0</v>
      </c>
      <c r="N2575" s="24">
        <f t="shared" ref="N2575" si="8789">D2575*I2572+F2575*I2575-E2575*J2572-G2575*J2575</f>
        <v>0</v>
      </c>
      <c r="O2575" s="28">
        <f t="shared" ref="O2575" si="8790">(D2575*J2572+E2575*I2572+F2575*J2575+G2575*I2575)</f>
        <v>-0.13252597427161689</v>
      </c>
      <c r="P2575" s="26">
        <f t="shared" ref="P2575" si="8791">D2575*K2572+F2575*K2575-E2575*L2572-G2575*L2575</f>
        <v>1</v>
      </c>
      <c r="Q2575" s="27">
        <f t="shared" ref="Q2575" si="8792">(D2575*L2572+E2575*K2572+F2575*L2575+G2575*K2575)</f>
        <v>0</v>
      </c>
      <c r="S2575" s="24">
        <v>0</v>
      </c>
      <c r="T2575" s="28">
        <v>0</v>
      </c>
      <c r="U2575" s="26">
        <v>1</v>
      </c>
      <c r="V2575" s="27">
        <v>0</v>
      </c>
      <c r="X2575" s="24">
        <f t="shared" ref="X2575" si="8793">N2575*S2572+P2575*S2575-O2575*T2572-Q2575*T2575</f>
        <v>0</v>
      </c>
      <c r="Y2575" s="28">
        <f t="shared" ref="Y2575" si="8794">(N2575*T2572+O2575*S2572+P2575*T2575+Q2575*S2575)</f>
        <v>-0.13252597427161689</v>
      </c>
      <c r="Z2575" s="26">
        <f t="shared" ref="Z2575" si="8795">N2575*U2572+P2575*U2575-O2575*V2572-Q2575*V2575</f>
        <v>0.15877461437141149</v>
      </c>
      <c r="AA2575" s="27">
        <f t="shared" ref="AA2575" si="8796">(N2575*V2572+O2575*U2572+P2575*V2575+Q2575*U2575)</f>
        <v>0</v>
      </c>
      <c r="AB2575" s="8"/>
      <c r="AC2575" s="39">
        <f t="shared" ref="AC2575" si="8797">(180/PI())*ATAN(-1*(($X$8*Y2572+AA2572+$X$8*Y2575+AA2575)/($X$8*X2572+Z2572+$X$8*X2575+Z2575)))</f>
        <v>87.571668142858996</v>
      </c>
      <c r="AE2575" s="218">
        <f t="shared" ref="AE2575" si="8798">20*LOG(((($X$8*X2572+Z2572-$X$8*Y2575-Z2575)^2+($X$8*Y2572+AA2572-$X$8*Y2575-AA2575)^2)/(($X$8*X2572+Z2572+$X$8*X2575+Z2575)^2+($X$8*Y2572+AA2572+$X$8*Y2575+AA2575)^2))^0.5)</f>
        <v>-0.31936875880049015</v>
      </c>
      <c r="AF2575" s="9"/>
      <c r="AG2575" s="29"/>
      <c r="AH2575" s="29"/>
      <c r="AI2575" s="29"/>
      <c r="AJ2575" s="29"/>
    </row>
    <row r="2576" spans="2:36" ht="18.649999999999999" customHeight="1">
      <c r="AE2576" s="33"/>
    </row>
    <row r="2577" spans="2:36" ht="18.649999999999999" customHeight="1" thickBot="1">
      <c r="E2577" s="21" t="s">
        <v>0</v>
      </c>
      <c r="J2577" s="21" t="s">
        <v>1</v>
      </c>
      <c r="O2577" s="21" t="s">
        <v>2</v>
      </c>
      <c r="T2577" s="21" t="s">
        <v>3</v>
      </c>
      <c r="Y2577" s="21" t="s">
        <v>4</v>
      </c>
    </row>
    <row r="2578" spans="2:36" ht="18.649999999999999" customHeight="1" thickBot="1">
      <c r="B2578" s="20"/>
      <c r="D2578" s="235" t="s">
        <v>6</v>
      </c>
      <c r="E2578" s="236"/>
      <c r="F2578" s="237" t="s">
        <v>7</v>
      </c>
      <c r="G2578" s="238"/>
      <c r="I2578" s="235" t="s">
        <v>8</v>
      </c>
      <c r="J2578" s="236"/>
      <c r="K2578" s="237" t="s">
        <v>9</v>
      </c>
      <c r="L2578" s="238"/>
      <c r="N2578" s="235" t="s">
        <v>10</v>
      </c>
      <c r="O2578" s="236"/>
      <c r="P2578" s="237" t="s">
        <v>11</v>
      </c>
      <c r="Q2578" s="238"/>
      <c r="S2578" s="235" t="s">
        <v>6</v>
      </c>
      <c r="T2578" s="236"/>
      <c r="U2578" s="237" t="s">
        <v>7</v>
      </c>
      <c r="V2578" s="238"/>
      <c r="X2578" s="235" t="s">
        <v>10</v>
      </c>
      <c r="Y2578" s="236"/>
      <c r="Z2578" s="237" t="s">
        <v>11</v>
      </c>
      <c r="AA2578" s="238"/>
      <c r="AB2578" s="4"/>
      <c r="AC2578" s="212" t="s">
        <v>70</v>
      </c>
      <c r="AE2578" s="213" t="s">
        <v>37</v>
      </c>
      <c r="AF2578" s="9"/>
      <c r="AG2578" s="29"/>
      <c r="AH2578" s="29"/>
      <c r="AI2578" s="29"/>
      <c r="AJ2578" s="29"/>
    </row>
    <row r="2579" spans="2:36" ht="18.649999999999999" customHeight="1" thickTop="1" thickBot="1">
      <c r="B2579" s="40">
        <f t="shared" ref="B2579" si="8799">B2572+$E$5</f>
        <v>1.08249999999998</v>
      </c>
      <c r="D2579" s="24">
        <v>1</v>
      </c>
      <c r="E2579" s="25">
        <v>0</v>
      </c>
      <c r="F2579" s="26">
        <v>0</v>
      </c>
      <c r="G2579" s="27">
        <f t="shared" ref="G2579" si="8800">-1/($E$8*$B2579)</f>
        <v>-6.3446945664036907</v>
      </c>
      <c r="I2579" s="24">
        <v>1</v>
      </c>
      <c r="J2579" s="28">
        <v>0</v>
      </c>
      <c r="K2579" s="26">
        <v>0</v>
      </c>
      <c r="L2579" s="27">
        <v>0</v>
      </c>
      <c r="N2579" s="24">
        <f t="shared" ref="N2579" si="8801">D2579*I2579+F2579*I2582-E2579*J2579-G2579*J2582</f>
        <v>0.16503844174599047</v>
      </c>
      <c r="O2579" s="28">
        <f t="shared" ref="O2579" si="8802">(D2579*J2579+E2579*I2579+F2579*J2582+G2579*I2582)</f>
        <v>0</v>
      </c>
      <c r="P2579" s="26">
        <f t="shared" ref="P2579" si="8803">D2579*K2579+F2579*K2582-E2579*L2579-G2579*L2582</f>
        <v>0</v>
      </c>
      <c r="Q2579" s="27">
        <f t="shared" ref="Q2579" si="8804">(D2579*L2579+E2579*K2579+F2579*L2582+G2579*K2582)</f>
        <v>-6.3446945664036907</v>
      </c>
      <c r="S2579" s="24">
        <v>1</v>
      </c>
      <c r="T2579" s="25">
        <v>0</v>
      </c>
      <c r="U2579" s="26">
        <v>0</v>
      </c>
      <c r="V2579" s="27">
        <f t="shared" ref="V2579" si="8805">-1/($T$8*$B2579)</f>
        <v>-6.3446945664036907</v>
      </c>
      <c r="X2579" s="24">
        <f t="shared" ref="X2579" si="8806">N2579*S2579+P2579*S2582-O2579*T2579-Q2579*T2582</f>
        <v>0.16503844174599047</v>
      </c>
      <c r="Y2579" s="28">
        <f t="shared" ref="Y2579" si="8807">(N2579*T2579+O2579*S2579+P2579*T2582+Q2579*S2582)</f>
        <v>0</v>
      </c>
      <c r="Z2579" s="26">
        <f t="shared" ref="Z2579" si="8808">N2579*U2579+P2579*U2582-O2579*V2579-Q2579*V2582</f>
        <v>0</v>
      </c>
      <c r="AA2579" s="27">
        <f t="shared" ref="AA2579" si="8809">(N2579*V2579+O2579*U2579+P2579*V2582+Q2579*U2582)</f>
        <v>-7.391813070997209</v>
      </c>
      <c r="AB2579" s="8"/>
      <c r="AC2579" s="214">
        <f t="shared" ref="AC2579" si="8810">20*LOG((2*$X$8)/(($X$8*X2579+Z2579+$Z$8*X2582+Z2582)^2+($X$8*Y2579+AA2579+$X$8*Y2582+AA2582)^2)^0.5)</f>
        <v>-11.516049737610089</v>
      </c>
      <c r="AE2579" s="215">
        <f t="shared" ref="AE2579" si="8811">((X2579^2+Y2579^2)/(X2582^2+Y2582^2))^0.5</f>
        <v>1.2540918731434179</v>
      </c>
      <c r="AF2579" s="9"/>
      <c r="AG2579" s="29"/>
      <c r="AH2579" s="29"/>
      <c r="AI2579" s="29"/>
      <c r="AJ2579" s="29"/>
    </row>
    <row r="2580" spans="2:36" ht="18.649999999999999" customHeight="1" thickBot="1">
      <c r="D2580" s="30"/>
      <c r="G2580" s="31"/>
      <c r="I2580" s="30"/>
      <c r="K2580" s="239" t="s">
        <v>15</v>
      </c>
      <c r="L2580" s="240"/>
      <c r="N2580" s="30"/>
      <c r="P2580" s="239" t="s">
        <v>17</v>
      </c>
      <c r="Q2580" s="240"/>
      <c r="S2580" s="30"/>
      <c r="V2580" s="31"/>
      <c r="X2580" s="30"/>
      <c r="AA2580" s="31"/>
      <c r="AE2580" s="216"/>
      <c r="AF2580" s="9"/>
      <c r="AG2580" s="29"/>
      <c r="AH2580" s="29"/>
      <c r="AI2580" s="29"/>
      <c r="AJ2580" s="29"/>
    </row>
    <row r="2581" spans="2:36" ht="18.649999999999999" customHeight="1" thickBot="1">
      <c r="D2581" s="235" t="s">
        <v>12</v>
      </c>
      <c r="E2581" s="236"/>
      <c r="F2581" s="237" t="s">
        <v>13</v>
      </c>
      <c r="G2581" s="238"/>
      <c r="I2581" s="235" t="s">
        <v>14</v>
      </c>
      <c r="J2581" s="236"/>
      <c r="K2581" s="241"/>
      <c r="L2581" s="242"/>
      <c r="N2581" s="235" t="s">
        <v>16</v>
      </c>
      <c r="O2581" s="236"/>
      <c r="P2581" s="241"/>
      <c r="Q2581" s="242"/>
      <c r="S2581" s="235" t="s">
        <v>12</v>
      </c>
      <c r="T2581" s="236"/>
      <c r="U2581" s="237" t="s">
        <v>13</v>
      </c>
      <c r="V2581" s="238"/>
      <c r="X2581" s="235" t="s">
        <v>16</v>
      </c>
      <c r="Y2581" s="236"/>
      <c r="Z2581" s="237" t="s">
        <v>17</v>
      </c>
      <c r="AA2581" s="238"/>
      <c r="AB2581" s="4"/>
      <c r="AC2581" s="37" t="s">
        <v>71</v>
      </c>
      <c r="AE2581" s="217" t="s">
        <v>72</v>
      </c>
      <c r="AF2581" s="9"/>
      <c r="AG2581" s="29"/>
      <c r="AH2581" s="29"/>
      <c r="AI2581" s="29"/>
      <c r="AJ2581" s="29"/>
    </row>
    <row r="2582" spans="2:36" ht="18.649999999999999" customHeight="1" thickTop="1" thickBot="1">
      <c r="D2582" s="24">
        <v>0</v>
      </c>
      <c r="E2582" s="28">
        <v>0</v>
      </c>
      <c r="F2582" s="26">
        <v>1</v>
      </c>
      <c r="G2582" s="27">
        <v>0</v>
      </c>
      <c r="I2582" s="24">
        <v>0</v>
      </c>
      <c r="J2582" s="28">
        <f t="shared" ref="J2582" si="8812">IF(0=(1-$J$8*$K$8*$B2579^2),0,-1*(1-$J$8*$K$8*$B2579^2)/($B2579*$K$8))</f>
        <v>-0.13159996111952851</v>
      </c>
      <c r="K2582" s="26">
        <v>1</v>
      </c>
      <c r="L2582" s="27">
        <v>0</v>
      </c>
      <c r="N2582" s="24">
        <f t="shared" ref="N2582" si="8813">D2582*I2579+F2582*I2582-E2582*J2579-G2582*J2582</f>
        <v>0</v>
      </c>
      <c r="O2582" s="28">
        <f t="shared" ref="O2582" si="8814">(D2582*J2579+E2582*I2579+F2582*J2582+G2582*I2582)</f>
        <v>-0.13159996111952851</v>
      </c>
      <c r="P2582" s="26">
        <f t="shared" ref="P2582" si="8815">D2582*K2579+F2582*K2582-E2582*L2579-G2582*L2582</f>
        <v>1</v>
      </c>
      <c r="Q2582" s="27">
        <f t="shared" ref="Q2582" si="8816">(D2582*L2579+E2582*K2579+F2582*L2582+G2582*K2582)</f>
        <v>0</v>
      </c>
      <c r="S2582" s="24">
        <v>0</v>
      </c>
      <c r="T2582" s="28">
        <v>0</v>
      </c>
      <c r="U2582" s="26">
        <v>1</v>
      </c>
      <c r="V2582" s="27">
        <v>0</v>
      </c>
      <c r="X2582" s="24">
        <f t="shared" ref="X2582" si="8817">N2582*S2579+P2582*S2582-O2582*T2579-Q2582*T2582</f>
        <v>0</v>
      </c>
      <c r="Y2582" s="28">
        <f t="shared" ref="Y2582" si="8818">(N2582*T2579+O2582*S2579+P2582*T2582+Q2582*S2582)</f>
        <v>-0.13159996111952851</v>
      </c>
      <c r="Z2582" s="26">
        <f t="shared" ref="Z2582" si="8819">N2582*U2579+P2582*U2582-O2582*V2579-Q2582*V2582</f>
        <v>0.16503844174599047</v>
      </c>
      <c r="AA2582" s="27">
        <f t="shared" ref="AA2582" si="8820">(N2582*V2579+O2582*U2579+P2582*V2582+Q2582*U2582)</f>
        <v>0</v>
      </c>
      <c r="AB2582" s="8"/>
      <c r="AC2582" s="39">
        <f t="shared" ref="AC2582" si="8821">(180/PI())*ATAN(-1*(($X$8*Y2579+AA2579+$X$8*Y2582+AA2582)/($X$8*X2579+Z2579+$X$8*X2582+Z2582)))</f>
        <v>87.487856655938472</v>
      </c>
      <c r="AE2582" s="218">
        <f t="shared" ref="AE2582" si="8822">20*LOG(((($X$8*X2579+Z2579-$X$8*Y2582-Z2582)^2+($X$8*Y2579+AA2579-$X$8*Y2582-AA2582)^2)/(($X$8*X2579+Z2579+$X$8*X2582+Z2582)^2+($X$8*Y2579+AA2579+$X$8*Y2582+AA2582)^2))^0.5)</f>
        <v>-0.31623559789122485</v>
      </c>
      <c r="AF2582" s="9"/>
      <c r="AG2582" s="29"/>
      <c r="AH2582" s="29"/>
      <c r="AI2582" s="29"/>
      <c r="AJ2582" s="29"/>
    </row>
    <row r="2583" spans="2:36" ht="18.649999999999999" customHeight="1">
      <c r="AE2583" s="33"/>
    </row>
    <row r="2584" spans="2:36" ht="18.649999999999999" customHeight="1" thickBot="1">
      <c r="E2584" s="21" t="s">
        <v>0</v>
      </c>
      <c r="J2584" s="21" t="s">
        <v>1</v>
      </c>
      <c r="O2584" s="21" t="s">
        <v>2</v>
      </c>
      <c r="T2584" s="21" t="s">
        <v>3</v>
      </c>
      <c r="Y2584" s="21" t="s">
        <v>4</v>
      </c>
    </row>
    <row r="2585" spans="2:36" ht="18.649999999999999" customHeight="1" thickBot="1">
      <c r="B2585" s="20"/>
      <c r="D2585" s="235" t="s">
        <v>6</v>
      </c>
      <c r="E2585" s="236"/>
      <c r="F2585" s="237" t="s">
        <v>7</v>
      </c>
      <c r="G2585" s="238"/>
      <c r="I2585" s="235" t="s">
        <v>8</v>
      </c>
      <c r="J2585" s="236"/>
      <c r="K2585" s="237" t="s">
        <v>9</v>
      </c>
      <c r="L2585" s="238"/>
      <c r="N2585" s="235" t="s">
        <v>10</v>
      </c>
      <c r="O2585" s="236"/>
      <c r="P2585" s="237" t="s">
        <v>11</v>
      </c>
      <c r="Q2585" s="238"/>
      <c r="S2585" s="235" t="s">
        <v>6</v>
      </c>
      <c r="T2585" s="236"/>
      <c r="U2585" s="237" t="s">
        <v>7</v>
      </c>
      <c r="V2585" s="238"/>
      <c r="X2585" s="235" t="s">
        <v>10</v>
      </c>
      <c r="Y2585" s="236"/>
      <c r="Z2585" s="237" t="s">
        <v>11</v>
      </c>
      <c r="AA2585" s="238"/>
      <c r="AB2585" s="4"/>
      <c r="AC2585" s="212" t="s">
        <v>70</v>
      </c>
      <c r="AE2585" s="213" t="s">
        <v>37</v>
      </c>
      <c r="AF2585" s="9"/>
      <c r="AG2585" s="29"/>
      <c r="AH2585" s="29"/>
      <c r="AI2585" s="29"/>
      <c r="AJ2585" s="29"/>
    </row>
    <row r="2586" spans="2:36" ht="18.649999999999999" customHeight="1" thickTop="1" thickBot="1">
      <c r="B2586" s="40">
        <f t="shared" ref="B2586" si="8823">B2579+$E$5</f>
        <v>1.08299999999998</v>
      </c>
      <c r="D2586" s="24">
        <v>1</v>
      </c>
      <c r="E2586" s="25">
        <v>0</v>
      </c>
      <c r="F2586" s="26">
        <v>0</v>
      </c>
      <c r="G2586" s="27">
        <f t="shared" ref="G2586" si="8824">-1/($E$8*$B2586)</f>
        <v>-6.3417653445355446</v>
      </c>
      <c r="I2586" s="24">
        <v>1</v>
      </c>
      <c r="J2586" s="28">
        <v>0</v>
      </c>
      <c r="K2586" s="26">
        <v>0</v>
      </c>
      <c r="L2586" s="27">
        <v>0</v>
      </c>
      <c r="N2586" s="24">
        <f t="shared" ref="N2586" si="8825">D2586*I2586+F2586*I2589-E2586*J2586-G2586*J2589</f>
        <v>0.17129359546223122</v>
      </c>
      <c r="O2586" s="28">
        <f t="shared" ref="O2586" si="8826">(D2586*J2586+E2586*I2586+F2586*J2589+G2586*I2589)</f>
        <v>0</v>
      </c>
      <c r="P2586" s="26">
        <f t="shared" ref="P2586" si="8827">D2586*K2586+F2586*K2589-E2586*L2586-G2586*L2589</f>
        <v>0</v>
      </c>
      <c r="Q2586" s="27">
        <f t="shared" ref="Q2586" si="8828">(D2586*L2586+E2586*K2586+F2586*L2589+G2586*K2589)</f>
        <v>-6.3417653445355446</v>
      </c>
      <c r="S2586" s="24">
        <v>1</v>
      </c>
      <c r="T2586" s="25">
        <v>0</v>
      </c>
      <c r="U2586" s="26">
        <v>0</v>
      </c>
      <c r="V2586" s="27">
        <f t="shared" ref="V2586" si="8829">-1/($T$8*$B2586)</f>
        <v>-6.3417653445355446</v>
      </c>
      <c r="X2586" s="24">
        <f t="shared" ref="X2586" si="8830">N2586*S2586+P2586*S2589-O2586*T2586-Q2586*T2589</f>
        <v>0.17129359546223122</v>
      </c>
      <c r="Y2586" s="28">
        <f t="shared" ref="Y2586" si="8831">(N2586*T2586+O2586*S2586+P2586*T2589+Q2586*S2589)</f>
        <v>0</v>
      </c>
      <c r="Z2586" s="26">
        <f t="shared" ref="Z2586" si="8832">N2586*U2586+P2586*U2589-O2586*V2586-Q2586*V2589</f>
        <v>0</v>
      </c>
      <c r="AA2586" s="27">
        <f t="shared" ref="AA2586" si="8833">(N2586*V2586+O2586*U2586+P2586*V2589+Q2586*U2589)</f>
        <v>-7.4280691319788135</v>
      </c>
      <c r="AB2586" s="8"/>
      <c r="AC2586" s="214">
        <f t="shared" ref="AC2586" si="8834">20*LOG((2*$X$8)/(($X$8*X2586+Z2586+$Z$8*X2589+Z2589)^2+($X$8*Y2586+AA2586+$X$8*Y2589+AA2589)^2)^0.5)</f>
        <v>-11.557304423501479</v>
      </c>
      <c r="AE2586" s="215">
        <f t="shared" ref="AE2586" si="8835">((X2586^2+Y2586^2)/(X2589^2+Y2589^2))^0.5</f>
        <v>1.3108427562463227</v>
      </c>
      <c r="AF2586" s="9"/>
      <c r="AG2586" s="29"/>
      <c r="AH2586" s="29"/>
      <c r="AI2586" s="29"/>
      <c r="AJ2586" s="29"/>
    </row>
    <row r="2587" spans="2:36" ht="18.649999999999999" customHeight="1" thickBot="1">
      <c r="D2587" s="30"/>
      <c r="G2587" s="31"/>
      <c r="I2587" s="30"/>
      <c r="K2587" s="239" t="s">
        <v>15</v>
      </c>
      <c r="L2587" s="240"/>
      <c r="N2587" s="30"/>
      <c r="P2587" s="239" t="s">
        <v>17</v>
      </c>
      <c r="Q2587" s="240"/>
      <c r="S2587" s="30"/>
      <c r="V2587" s="31"/>
      <c r="X2587" s="30"/>
      <c r="AA2587" s="31"/>
      <c r="AE2587" s="216"/>
      <c r="AF2587" s="9"/>
      <c r="AG2587" s="29"/>
      <c r="AH2587" s="29"/>
      <c r="AI2587" s="29"/>
      <c r="AJ2587" s="29"/>
    </row>
    <row r="2588" spans="2:36" ht="18.649999999999999" customHeight="1" thickBot="1">
      <c r="D2588" s="235" t="s">
        <v>12</v>
      </c>
      <c r="E2588" s="236"/>
      <c r="F2588" s="237" t="s">
        <v>13</v>
      </c>
      <c r="G2588" s="238"/>
      <c r="I2588" s="235" t="s">
        <v>14</v>
      </c>
      <c r="J2588" s="236"/>
      <c r="K2588" s="241"/>
      <c r="L2588" s="242"/>
      <c r="N2588" s="235" t="s">
        <v>16</v>
      </c>
      <c r="O2588" s="236"/>
      <c r="P2588" s="241"/>
      <c r="Q2588" s="242"/>
      <c r="S2588" s="235" t="s">
        <v>12</v>
      </c>
      <c r="T2588" s="236"/>
      <c r="U2588" s="237" t="s">
        <v>13</v>
      </c>
      <c r="V2588" s="238"/>
      <c r="X2588" s="235" t="s">
        <v>16</v>
      </c>
      <c r="Y2588" s="236"/>
      <c r="Z2588" s="237" t="s">
        <v>17</v>
      </c>
      <c r="AA2588" s="238"/>
      <c r="AB2588" s="4"/>
      <c r="AC2588" s="37" t="s">
        <v>71</v>
      </c>
      <c r="AE2588" s="217" t="s">
        <v>72</v>
      </c>
      <c r="AF2588" s="9"/>
      <c r="AG2588" s="29"/>
      <c r="AH2588" s="29"/>
      <c r="AI2588" s="29"/>
      <c r="AJ2588" s="29"/>
    </row>
    <row r="2589" spans="2:36" ht="18.649999999999999" customHeight="1" thickTop="1" thickBot="1">
      <c r="D2589" s="24">
        <v>0</v>
      </c>
      <c r="E2589" s="28">
        <v>0</v>
      </c>
      <c r="F2589" s="26">
        <v>1</v>
      </c>
      <c r="G2589" s="27">
        <v>0</v>
      </c>
      <c r="I2589" s="24">
        <v>0</v>
      </c>
      <c r="J2589" s="28">
        <f t="shared" ref="J2589" si="8836">IF(0=(1-$J$8*$K$8*$B2586^2),0,-1*(1-$J$8*$K$8*$B2586^2)/($B2586*$K$8))</f>
        <v>-0.13067440365825475</v>
      </c>
      <c r="K2589" s="26">
        <v>1</v>
      </c>
      <c r="L2589" s="27">
        <v>0</v>
      </c>
      <c r="N2589" s="24">
        <f t="shared" ref="N2589" si="8837">D2589*I2586+F2589*I2589-E2589*J2586-G2589*J2589</f>
        <v>0</v>
      </c>
      <c r="O2589" s="28">
        <f t="shared" ref="O2589" si="8838">(D2589*J2586+E2589*I2586+F2589*J2589+G2589*I2589)</f>
        <v>-0.13067440365825475</v>
      </c>
      <c r="P2589" s="26">
        <f t="shared" ref="P2589" si="8839">D2589*K2586+F2589*K2589-E2589*L2586-G2589*L2589</f>
        <v>1</v>
      </c>
      <c r="Q2589" s="27">
        <f t="shared" ref="Q2589" si="8840">(D2589*L2586+E2589*K2586+F2589*L2589+G2589*K2589)</f>
        <v>0</v>
      </c>
      <c r="S2589" s="24">
        <v>0</v>
      </c>
      <c r="T2589" s="28">
        <v>0</v>
      </c>
      <c r="U2589" s="26">
        <v>1</v>
      </c>
      <c r="V2589" s="27">
        <v>0</v>
      </c>
      <c r="X2589" s="24">
        <f t="shared" ref="X2589" si="8841">N2589*S2586+P2589*S2589-O2589*T2586-Q2589*T2589</f>
        <v>0</v>
      </c>
      <c r="Y2589" s="28">
        <f t="shared" ref="Y2589" si="8842">(N2589*T2586+O2589*S2586+P2589*T2589+Q2589*S2589)</f>
        <v>-0.13067440365825475</v>
      </c>
      <c r="Z2589" s="26">
        <f t="shared" ref="Z2589" si="8843">N2589*U2586+P2589*U2589-O2589*V2586-Q2589*V2589</f>
        <v>0.17129359546223122</v>
      </c>
      <c r="AA2589" s="27">
        <f t="shared" ref="AA2589" si="8844">(N2589*V2586+O2589*U2586+P2589*V2589+Q2589*U2589)</f>
        <v>0</v>
      </c>
      <c r="AB2589" s="8"/>
      <c r="AC2589" s="39">
        <f t="shared" ref="AC2589" si="8845">(180/PI())*ATAN(-1*(($X$8*Y2586+AA2586+$X$8*Y2589+AA2589)/($X$8*X2586+Z2586+$X$8*X2589+Z2589)))</f>
        <v>87.404942223370298</v>
      </c>
      <c r="AE2589" s="218">
        <f t="shared" ref="AE2589" si="8846">20*LOG(((($X$8*X2586+Z2586-$X$8*Y2589-Z2589)^2+($X$8*Y2586+AA2586-$X$8*Y2589-AA2589)^2)/(($X$8*X2586+Z2586+$X$8*X2589+Z2589)^2+($X$8*Y2586+AA2586+$X$8*Y2589+AA2589)^2))^0.5)</f>
        <v>-0.31315517733904008</v>
      </c>
      <c r="AF2589" s="9"/>
      <c r="AG2589" s="29"/>
      <c r="AH2589" s="29"/>
      <c r="AI2589" s="29"/>
      <c r="AJ2589" s="29"/>
    </row>
    <row r="2590" spans="2:36" ht="18.649999999999999" customHeight="1">
      <c r="AE2590" s="33"/>
    </row>
    <row r="2591" spans="2:36" ht="18.649999999999999" customHeight="1" thickBot="1">
      <c r="E2591" s="21" t="s">
        <v>0</v>
      </c>
      <c r="J2591" s="21" t="s">
        <v>1</v>
      </c>
      <c r="O2591" s="21" t="s">
        <v>2</v>
      </c>
      <c r="T2591" s="21" t="s">
        <v>3</v>
      </c>
      <c r="Y2591" s="21" t="s">
        <v>4</v>
      </c>
    </row>
    <row r="2592" spans="2:36" ht="18.649999999999999" customHeight="1" thickBot="1">
      <c r="B2592" s="20"/>
      <c r="D2592" s="235" t="s">
        <v>6</v>
      </c>
      <c r="E2592" s="236"/>
      <c r="F2592" s="237" t="s">
        <v>7</v>
      </c>
      <c r="G2592" s="238"/>
      <c r="I2592" s="235" t="s">
        <v>8</v>
      </c>
      <c r="J2592" s="236"/>
      <c r="K2592" s="237" t="s">
        <v>9</v>
      </c>
      <c r="L2592" s="238"/>
      <c r="N2592" s="235" t="s">
        <v>10</v>
      </c>
      <c r="O2592" s="236"/>
      <c r="P2592" s="237" t="s">
        <v>11</v>
      </c>
      <c r="Q2592" s="238"/>
      <c r="S2592" s="235" t="s">
        <v>6</v>
      </c>
      <c r="T2592" s="236"/>
      <c r="U2592" s="237" t="s">
        <v>7</v>
      </c>
      <c r="V2592" s="238"/>
      <c r="X2592" s="235" t="s">
        <v>10</v>
      </c>
      <c r="Y2592" s="236"/>
      <c r="Z2592" s="237" t="s">
        <v>11</v>
      </c>
      <c r="AA2592" s="238"/>
      <c r="AB2592" s="4"/>
      <c r="AC2592" s="212" t="s">
        <v>70</v>
      </c>
      <c r="AE2592" s="213" t="s">
        <v>37</v>
      </c>
      <c r="AF2592" s="9"/>
      <c r="AG2592" s="29"/>
      <c r="AH2592" s="29"/>
      <c r="AI2592" s="29"/>
      <c r="AJ2592" s="29"/>
    </row>
    <row r="2593" spans="2:36" ht="18.649999999999999" customHeight="1" thickTop="1" thickBot="1">
      <c r="B2593" s="40">
        <f t="shared" ref="B2593" si="8847">B2586+$E$5</f>
        <v>1.0834999999999799</v>
      </c>
      <c r="D2593" s="24">
        <v>1</v>
      </c>
      <c r="E2593" s="25">
        <v>0</v>
      </c>
      <c r="F2593" s="26">
        <v>0</v>
      </c>
      <c r="G2593" s="27">
        <f t="shared" ref="G2593" si="8848">-1/($E$8*$B2593)</f>
        <v>-6.3388388261485877</v>
      </c>
      <c r="I2593" s="24">
        <v>1</v>
      </c>
      <c r="J2593" s="28">
        <v>0</v>
      </c>
      <c r="K2593" s="26">
        <v>0</v>
      </c>
      <c r="L2593" s="27">
        <v>0</v>
      </c>
      <c r="N2593" s="24">
        <f t="shared" ref="N2593" si="8849">D2593*I2593+F2593*I2596-E2593*J2593-G2593*J2596</f>
        <v>0.17754009152688621</v>
      </c>
      <c r="O2593" s="28">
        <f t="shared" ref="O2593" si="8850">(D2593*J2593+E2593*I2593+F2593*J2596+G2593*I2596)</f>
        <v>0</v>
      </c>
      <c r="P2593" s="26">
        <f t="shared" ref="P2593" si="8851">D2593*K2593+F2593*K2596-E2593*L2593-G2593*L2596</f>
        <v>0</v>
      </c>
      <c r="Q2593" s="27">
        <f t="shared" ref="Q2593" si="8852">(D2593*L2593+E2593*K2593+F2593*L2596+G2593*K2596)</f>
        <v>-6.3388388261485877</v>
      </c>
      <c r="S2593" s="24">
        <v>1</v>
      </c>
      <c r="T2593" s="25">
        <v>0</v>
      </c>
      <c r="U2593" s="26">
        <v>0</v>
      </c>
      <c r="V2593" s="27">
        <f t="shared" ref="V2593" si="8853">-1/($T$8*$B2593)</f>
        <v>-6.3388388261485877</v>
      </c>
      <c r="X2593" s="24">
        <f t="shared" ref="X2593" si="8854">N2593*S2593+P2593*S2596-O2593*T2593-Q2593*T2596</f>
        <v>0.17754009152688621</v>
      </c>
      <c r="Y2593" s="28">
        <f t="shared" ref="Y2593" si="8855">(N2593*T2593+O2593*S2593+P2593*T2596+Q2593*S2596)</f>
        <v>0</v>
      </c>
      <c r="Z2593" s="26">
        <f t="shared" ref="Z2593" si="8856">N2593*U2593+P2593*U2596-O2593*V2593-Q2593*V2596</f>
        <v>0</v>
      </c>
      <c r="AA2593" s="27">
        <f t="shared" ref="AA2593" si="8857">(N2593*V2593+O2593*U2593+P2593*V2596+Q2593*U2596)</f>
        <v>-7.464236851517188</v>
      </c>
      <c r="AB2593" s="8"/>
      <c r="AC2593" s="214">
        <f t="shared" ref="AC2593" si="8858">20*LOG((2*$X$8)/(($X$8*X2593+Z2593+$Z$8*X2596+Z2596)^2+($X$8*Y2593+AA2593+$X$8*Y2596+AA2596)^2)^0.5)</f>
        <v>-11.598280797132272</v>
      </c>
      <c r="AE2593" s="215">
        <f t="shared" ref="AE2593" si="8859">((X2593^2+Y2593^2)/(X2596^2+Y2596^2))^0.5</f>
        <v>1.3683317737126994</v>
      </c>
      <c r="AF2593" s="9"/>
      <c r="AG2593" s="29"/>
      <c r="AH2593" s="29"/>
      <c r="AI2593" s="29"/>
      <c r="AJ2593" s="29"/>
    </row>
    <row r="2594" spans="2:36" ht="18.649999999999999" customHeight="1" thickBot="1">
      <c r="D2594" s="30"/>
      <c r="G2594" s="31"/>
      <c r="I2594" s="30"/>
      <c r="K2594" s="239" t="s">
        <v>15</v>
      </c>
      <c r="L2594" s="240"/>
      <c r="N2594" s="30"/>
      <c r="P2594" s="239" t="s">
        <v>17</v>
      </c>
      <c r="Q2594" s="240"/>
      <c r="S2594" s="30"/>
      <c r="V2594" s="31"/>
      <c r="X2594" s="30"/>
      <c r="AA2594" s="31"/>
      <c r="AE2594" s="216"/>
      <c r="AF2594" s="9"/>
      <c r="AG2594" s="29"/>
      <c r="AH2594" s="29"/>
      <c r="AI2594" s="29"/>
      <c r="AJ2594" s="29"/>
    </row>
    <row r="2595" spans="2:36" ht="18.649999999999999" customHeight="1" thickBot="1">
      <c r="D2595" s="235" t="s">
        <v>12</v>
      </c>
      <c r="E2595" s="236"/>
      <c r="F2595" s="237" t="s">
        <v>13</v>
      </c>
      <c r="G2595" s="238"/>
      <c r="I2595" s="235" t="s">
        <v>14</v>
      </c>
      <c r="J2595" s="236"/>
      <c r="K2595" s="241"/>
      <c r="L2595" s="242"/>
      <c r="N2595" s="235" t="s">
        <v>16</v>
      </c>
      <c r="O2595" s="236"/>
      <c r="P2595" s="241"/>
      <c r="Q2595" s="242"/>
      <c r="S2595" s="235" t="s">
        <v>12</v>
      </c>
      <c r="T2595" s="236"/>
      <c r="U2595" s="237" t="s">
        <v>13</v>
      </c>
      <c r="V2595" s="238"/>
      <c r="X2595" s="235" t="s">
        <v>16</v>
      </c>
      <c r="Y2595" s="236"/>
      <c r="Z2595" s="237" t="s">
        <v>17</v>
      </c>
      <c r="AA2595" s="238"/>
      <c r="AB2595" s="4"/>
      <c r="AC2595" s="37" t="s">
        <v>71</v>
      </c>
      <c r="AE2595" s="217" t="s">
        <v>72</v>
      </c>
      <c r="AF2595" s="9"/>
      <c r="AG2595" s="29"/>
      <c r="AH2595" s="29"/>
      <c r="AI2595" s="29"/>
      <c r="AJ2595" s="29"/>
    </row>
    <row r="2596" spans="2:36" ht="18.649999999999999" customHeight="1" thickTop="1" thickBot="1">
      <c r="D2596" s="24">
        <v>0</v>
      </c>
      <c r="E2596" s="28">
        <v>0</v>
      </c>
      <c r="F2596" s="26">
        <v>1</v>
      </c>
      <c r="G2596" s="27">
        <v>0</v>
      </c>
      <c r="I2596" s="24">
        <v>0</v>
      </c>
      <c r="J2596" s="28">
        <f t="shared" ref="J2596" si="8860">IF(0=(1-$J$8*$K$8*$B2593^2),0,-1*(1-$J$8*$K$8*$B2593^2)/($B2593*$K$8))</f>
        <v>-0.12974930125693571</v>
      </c>
      <c r="K2596" s="26">
        <v>1</v>
      </c>
      <c r="L2596" s="27">
        <v>0</v>
      </c>
      <c r="N2596" s="24">
        <f t="shared" ref="N2596" si="8861">D2596*I2593+F2596*I2596-E2596*J2593-G2596*J2596</f>
        <v>0</v>
      </c>
      <c r="O2596" s="28">
        <f t="shared" ref="O2596" si="8862">(D2596*J2593+E2596*I2593+F2596*J2596+G2596*I2596)</f>
        <v>-0.12974930125693571</v>
      </c>
      <c r="P2596" s="26">
        <f t="shared" ref="P2596" si="8863">D2596*K2593+F2596*K2596-E2596*L2593-G2596*L2596</f>
        <v>1</v>
      </c>
      <c r="Q2596" s="27">
        <f t="shared" ref="Q2596" si="8864">(D2596*L2593+E2596*K2593+F2596*L2596+G2596*K2596)</f>
        <v>0</v>
      </c>
      <c r="S2596" s="24">
        <v>0</v>
      </c>
      <c r="T2596" s="28">
        <v>0</v>
      </c>
      <c r="U2596" s="26">
        <v>1</v>
      </c>
      <c r="V2596" s="27">
        <v>0</v>
      </c>
      <c r="X2596" s="24">
        <f t="shared" ref="X2596" si="8865">N2596*S2593+P2596*S2596-O2596*T2593-Q2596*T2596</f>
        <v>0</v>
      </c>
      <c r="Y2596" s="28">
        <f t="shared" ref="Y2596" si="8866">(N2596*T2593+O2596*S2593+P2596*T2596+Q2596*S2596)</f>
        <v>-0.12974930125693571</v>
      </c>
      <c r="Z2596" s="26">
        <f t="shared" ref="Z2596" si="8867">N2596*U2593+P2596*U2596-O2596*V2593-Q2596*V2596</f>
        <v>0.17754009152688621</v>
      </c>
      <c r="AA2596" s="27">
        <f t="shared" ref="AA2596" si="8868">(N2596*V2593+O2596*U2593+P2596*V2596+Q2596*U2596)</f>
        <v>0</v>
      </c>
      <c r="AB2596" s="8"/>
      <c r="AC2596" s="39">
        <f t="shared" ref="AC2596" si="8869">(180/PI())*ATAN(-1*(($X$8*Y2593+AA2593+$X$8*Y2596+AA2596)/($X$8*X2593+Z2593+$X$8*X2596+Z2596)))</f>
        <v>87.322909430633771</v>
      </c>
      <c r="AE2596" s="218">
        <f t="shared" ref="AE2596" si="8870">20*LOG(((($X$8*X2593+Z2593-$X$8*Y2596-Z2596)^2+($X$8*Y2593+AA2593-$X$8*Y2596-AA2596)^2)/(($X$8*X2593+Z2593+$X$8*X2596+Z2596)^2+($X$8*Y2593+AA2593+$X$8*Y2596+AA2596)^2))^0.5)</f>
        <v>-0.31012629779200879</v>
      </c>
      <c r="AF2596" s="9"/>
      <c r="AG2596" s="29"/>
      <c r="AH2596" s="29"/>
      <c r="AI2596" s="29"/>
      <c r="AJ2596" s="29"/>
    </row>
    <row r="2597" spans="2:36" ht="18.649999999999999" customHeight="1">
      <c r="AE2597" s="33"/>
    </row>
    <row r="2598" spans="2:36" ht="18.649999999999999" customHeight="1" thickBot="1">
      <c r="E2598" s="21" t="s">
        <v>0</v>
      </c>
      <c r="J2598" s="21" t="s">
        <v>1</v>
      </c>
      <c r="O2598" s="21" t="s">
        <v>2</v>
      </c>
      <c r="T2598" s="21" t="s">
        <v>3</v>
      </c>
      <c r="Y2598" s="21" t="s">
        <v>4</v>
      </c>
    </row>
    <row r="2599" spans="2:36" ht="18.649999999999999" customHeight="1" thickBot="1">
      <c r="B2599" s="20"/>
      <c r="D2599" s="235" t="s">
        <v>6</v>
      </c>
      <c r="E2599" s="236"/>
      <c r="F2599" s="237" t="s">
        <v>7</v>
      </c>
      <c r="G2599" s="238"/>
      <c r="I2599" s="235" t="s">
        <v>8</v>
      </c>
      <c r="J2599" s="236"/>
      <c r="K2599" s="237" t="s">
        <v>9</v>
      </c>
      <c r="L2599" s="238"/>
      <c r="N2599" s="235" t="s">
        <v>10</v>
      </c>
      <c r="O2599" s="236"/>
      <c r="P2599" s="237" t="s">
        <v>11</v>
      </c>
      <c r="Q2599" s="238"/>
      <c r="S2599" s="235" t="s">
        <v>6</v>
      </c>
      <c r="T2599" s="236"/>
      <c r="U2599" s="237" t="s">
        <v>7</v>
      </c>
      <c r="V2599" s="238"/>
      <c r="X2599" s="235" t="s">
        <v>10</v>
      </c>
      <c r="Y2599" s="236"/>
      <c r="Z2599" s="237" t="s">
        <v>11</v>
      </c>
      <c r="AA2599" s="238"/>
      <c r="AB2599" s="4"/>
      <c r="AC2599" s="212" t="s">
        <v>70</v>
      </c>
      <c r="AE2599" s="213" t="s">
        <v>37</v>
      </c>
      <c r="AF2599" s="9"/>
      <c r="AG2599" s="29"/>
      <c r="AH2599" s="29"/>
      <c r="AI2599" s="29"/>
      <c r="AJ2599" s="29"/>
    </row>
    <row r="2600" spans="2:36" ht="18.649999999999999" customHeight="1" thickTop="1" thickBot="1">
      <c r="B2600" s="40">
        <f t="shared" ref="B2600" si="8871">B2593+$E$5</f>
        <v>1.0839999999999799</v>
      </c>
      <c r="D2600" s="24">
        <v>1</v>
      </c>
      <c r="E2600" s="25">
        <v>0</v>
      </c>
      <c r="F2600" s="26">
        <v>0</v>
      </c>
      <c r="G2600" s="27">
        <f t="shared" ref="G2600" si="8872">-1/($E$8*$B2600)</f>
        <v>-6.3359150075018409</v>
      </c>
      <c r="I2600" s="24">
        <v>1</v>
      </c>
      <c r="J2600" s="28">
        <v>0</v>
      </c>
      <c r="K2600" s="26">
        <v>0</v>
      </c>
      <c r="L2600" s="27">
        <v>0</v>
      </c>
      <c r="N2600" s="24">
        <f t="shared" ref="N2600" si="8873">D2600*I2600+F2600*I2603-E2600*J2600-G2600*J2603</f>
        <v>0.18377794590979413</v>
      </c>
      <c r="O2600" s="28">
        <f t="shared" ref="O2600" si="8874">(D2600*J2600+E2600*I2600+F2600*J2603+G2600*I2603)</f>
        <v>0</v>
      </c>
      <c r="P2600" s="26">
        <f t="shared" ref="P2600" si="8875">D2600*K2600+F2600*K2603-E2600*L2600-G2600*L2603</f>
        <v>0</v>
      </c>
      <c r="Q2600" s="27">
        <f t="shared" ref="Q2600" si="8876">(D2600*L2600+E2600*K2600+F2600*L2603+G2600*K2603)</f>
        <v>-6.3359150075018409</v>
      </c>
      <c r="S2600" s="24">
        <v>1</v>
      </c>
      <c r="T2600" s="25">
        <v>0</v>
      </c>
      <c r="U2600" s="26">
        <v>0</v>
      </c>
      <c r="V2600" s="27">
        <f t="shared" ref="V2600" si="8877">-1/($T$8*$B2600)</f>
        <v>-6.3359150075018409</v>
      </c>
      <c r="X2600" s="24">
        <f t="shared" ref="X2600" si="8878">N2600*S2600+P2600*S2603-O2600*T2600-Q2600*T2603</f>
        <v>0.18377794590979413</v>
      </c>
      <c r="Y2600" s="28">
        <f t="shared" ref="Y2600" si="8879">(N2600*T2600+O2600*S2600+P2600*T2603+Q2600*S2603)</f>
        <v>0</v>
      </c>
      <c r="Z2600" s="26">
        <f t="shared" ref="Z2600" si="8880">N2600*U2600+P2600*U2603-O2600*V2600-Q2600*V2603</f>
        <v>0</v>
      </c>
      <c r="AA2600" s="27">
        <f t="shared" ref="AA2600" si="8881">(N2600*V2600+O2600*U2600+P2600*V2603+Q2600*U2603)</f>
        <v>-7.5003164530395665</v>
      </c>
      <c r="AB2600" s="8"/>
      <c r="AC2600" s="214">
        <f t="shared" ref="AC2600" si="8882">20*LOG((2*$X$8)/(($X$8*X2600+Z2600+$Z$8*X2603+Z2603)^2+($X$8*Y2600+AA2600+$X$8*Y2603+AA2603)^2)^0.5)</f>
        <v>-11.638981803983356</v>
      </c>
      <c r="AE2600" s="215">
        <f t="shared" ref="AE2600" si="8883">((X2600^2+Y2600^2)/(X2603^2+Y2603^2))^0.5</f>
        <v>1.4265743491035845</v>
      </c>
      <c r="AF2600" s="9"/>
      <c r="AG2600" s="29"/>
      <c r="AH2600" s="29"/>
      <c r="AI2600" s="29"/>
      <c r="AJ2600" s="29"/>
    </row>
    <row r="2601" spans="2:36" ht="18.649999999999999" customHeight="1" thickBot="1">
      <c r="D2601" s="30"/>
      <c r="G2601" s="31"/>
      <c r="I2601" s="30"/>
      <c r="K2601" s="239" t="s">
        <v>15</v>
      </c>
      <c r="L2601" s="240"/>
      <c r="N2601" s="30"/>
      <c r="P2601" s="239" t="s">
        <v>17</v>
      </c>
      <c r="Q2601" s="240"/>
      <c r="S2601" s="30"/>
      <c r="V2601" s="31"/>
      <c r="X2601" s="30"/>
      <c r="AA2601" s="31"/>
      <c r="AE2601" s="216"/>
      <c r="AF2601" s="9"/>
      <c r="AG2601" s="29"/>
      <c r="AH2601" s="29"/>
      <c r="AI2601" s="29"/>
      <c r="AJ2601" s="29"/>
    </row>
    <row r="2602" spans="2:36" ht="18.649999999999999" customHeight="1" thickBot="1">
      <c r="D2602" s="235" t="s">
        <v>12</v>
      </c>
      <c r="E2602" s="236"/>
      <c r="F2602" s="237" t="s">
        <v>13</v>
      </c>
      <c r="G2602" s="238"/>
      <c r="I2602" s="235" t="s">
        <v>14</v>
      </c>
      <c r="J2602" s="236"/>
      <c r="K2602" s="241"/>
      <c r="L2602" s="242"/>
      <c r="N2602" s="235" t="s">
        <v>16</v>
      </c>
      <c r="O2602" s="236"/>
      <c r="P2602" s="241"/>
      <c r="Q2602" s="242"/>
      <c r="S2602" s="235" t="s">
        <v>12</v>
      </c>
      <c r="T2602" s="236"/>
      <c r="U2602" s="237" t="s">
        <v>13</v>
      </c>
      <c r="V2602" s="238"/>
      <c r="X2602" s="235" t="s">
        <v>16</v>
      </c>
      <c r="Y2602" s="236"/>
      <c r="Z2602" s="237" t="s">
        <v>17</v>
      </c>
      <c r="AA2602" s="238"/>
      <c r="AB2602" s="4"/>
      <c r="AC2602" s="37" t="s">
        <v>71</v>
      </c>
      <c r="AE2602" s="217" t="s">
        <v>72</v>
      </c>
      <c r="AF2602" s="9"/>
      <c r="AG2602" s="29"/>
      <c r="AH2602" s="29"/>
      <c r="AI2602" s="29"/>
      <c r="AJ2602" s="29"/>
    </row>
    <row r="2603" spans="2:36" ht="18.649999999999999" customHeight="1" thickTop="1" thickBot="1">
      <c r="D2603" s="24">
        <v>0</v>
      </c>
      <c r="E2603" s="28">
        <v>0</v>
      </c>
      <c r="F2603" s="26">
        <v>1</v>
      </c>
      <c r="G2603" s="27">
        <v>0</v>
      </c>
      <c r="I2603" s="24">
        <v>0</v>
      </c>
      <c r="J2603" s="28">
        <f t="shared" ref="J2603" si="8884">IF(0=(1-$J$8*$K$8*$B2600^2),0,-1*(1-$J$8*$K$8*$B2600^2)/($B2600*$K$8))</f>
        <v>-0.12882465328587644</v>
      </c>
      <c r="K2603" s="26">
        <v>1</v>
      </c>
      <c r="L2603" s="27">
        <v>0</v>
      </c>
      <c r="N2603" s="24">
        <f t="shared" ref="N2603" si="8885">D2603*I2600+F2603*I2603-E2603*J2600-G2603*J2603</f>
        <v>0</v>
      </c>
      <c r="O2603" s="28">
        <f t="shared" ref="O2603" si="8886">(D2603*J2600+E2603*I2600+F2603*J2603+G2603*I2603)</f>
        <v>-0.12882465328587644</v>
      </c>
      <c r="P2603" s="26">
        <f t="shared" ref="P2603" si="8887">D2603*K2600+F2603*K2603-E2603*L2600-G2603*L2603</f>
        <v>1</v>
      </c>
      <c r="Q2603" s="27">
        <f t="shared" ref="Q2603" si="8888">(D2603*L2600+E2603*K2600+F2603*L2603+G2603*K2603)</f>
        <v>0</v>
      </c>
      <c r="S2603" s="24">
        <v>0</v>
      </c>
      <c r="T2603" s="28">
        <v>0</v>
      </c>
      <c r="U2603" s="26">
        <v>1</v>
      </c>
      <c r="V2603" s="27">
        <v>0</v>
      </c>
      <c r="X2603" s="24">
        <f t="shared" ref="X2603" si="8889">N2603*S2600+P2603*S2603-O2603*T2600-Q2603*T2603</f>
        <v>0</v>
      </c>
      <c r="Y2603" s="28">
        <f t="shared" ref="Y2603" si="8890">(N2603*T2600+O2603*S2600+P2603*T2603+Q2603*S2603)</f>
        <v>-0.12882465328587644</v>
      </c>
      <c r="Z2603" s="26">
        <f t="shared" ref="Z2603" si="8891">N2603*U2600+P2603*U2603-O2603*V2600-Q2603*V2603</f>
        <v>0.18377794590979413</v>
      </c>
      <c r="AA2603" s="27">
        <f t="shared" ref="AA2603" si="8892">(N2603*V2600+O2603*U2600+P2603*V2603+Q2603*U2603)</f>
        <v>0</v>
      </c>
      <c r="AB2603" s="8"/>
      <c r="AC2603" s="39">
        <f t="shared" ref="AC2603" si="8893">(180/PI())*ATAN(-1*(($X$8*Y2600+AA2600+$X$8*Y2603+AA2603)/($X$8*X2600+Z2600+$X$8*X2603+Z2603)))</f>
        <v>87.241743208403022</v>
      </c>
      <c r="AE2603" s="218">
        <f t="shared" ref="AE2603" si="8894">20*LOG(((($X$8*X2600+Z2600-$X$8*Y2603-Z2603)^2+($X$8*Y2600+AA2600-$X$8*Y2603-AA2603)^2)/(($X$8*X2600+Z2600+$X$8*X2603+Z2603)^2+($X$8*Y2600+AA2600+$X$8*Y2603+AA2603)^2))^0.5)</f>
        <v>-0.307147793929544</v>
      </c>
      <c r="AF2603" s="9"/>
      <c r="AG2603" s="29"/>
      <c r="AH2603" s="29"/>
      <c r="AI2603" s="29"/>
      <c r="AJ2603" s="29"/>
    </row>
    <row r="2604" spans="2:36" ht="18.649999999999999" customHeight="1">
      <c r="AE2604" s="33"/>
    </row>
    <row r="2605" spans="2:36" ht="18.649999999999999" customHeight="1" thickBot="1">
      <c r="E2605" s="21" t="s">
        <v>0</v>
      </c>
      <c r="J2605" s="21" t="s">
        <v>1</v>
      </c>
      <c r="O2605" s="21" t="s">
        <v>2</v>
      </c>
      <c r="T2605" s="21" t="s">
        <v>3</v>
      </c>
      <c r="Y2605" s="21" t="s">
        <v>4</v>
      </c>
    </row>
    <row r="2606" spans="2:36" ht="18.649999999999999" customHeight="1" thickBot="1">
      <c r="B2606" s="20"/>
      <c r="D2606" s="235" t="s">
        <v>6</v>
      </c>
      <c r="E2606" s="236"/>
      <c r="F2606" s="237" t="s">
        <v>7</v>
      </c>
      <c r="G2606" s="238"/>
      <c r="I2606" s="235" t="s">
        <v>8</v>
      </c>
      <c r="J2606" s="236"/>
      <c r="K2606" s="237" t="s">
        <v>9</v>
      </c>
      <c r="L2606" s="238"/>
      <c r="N2606" s="235" t="s">
        <v>10</v>
      </c>
      <c r="O2606" s="236"/>
      <c r="P2606" s="237" t="s">
        <v>11</v>
      </c>
      <c r="Q2606" s="238"/>
      <c r="S2606" s="235" t="s">
        <v>6</v>
      </c>
      <c r="T2606" s="236"/>
      <c r="U2606" s="237" t="s">
        <v>7</v>
      </c>
      <c r="V2606" s="238"/>
      <c r="X2606" s="235" t="s">
        <v>10</v>
      </c>
      <c r="Y2606" s="236"/>
      <c r="Z2606" s="237" t="s">
        <v>11</v>
      </c>
      <c r="AA2606" s="238"/>
      <c r="AB2606" s="4"/>
      <c r="AC2606" s="212" t="s">
        <v>70</v>
      </c>
      <c r="AE2606" s="213" t="s">
        <v>37</v>
      </c>
      <c r="AF2606" s="9"/>
      <c r="AG2606" s="29"/>
      <c r="AH2606" s="29"/>
      <c r="AI2606" s="29"/>
      <c r="AJ2606" s="29"/>
    </row>
    <row r="2607" spans="2:36" ht="18.649999999999999" customHeight="1" thickTop="1" thickBot="1">
      <c r="B2607" s="40">
        <f t="shared" ref="B2607" si="8895">B2600+$E$5</f>
        <v>1.0844999999999798</v>
      </c>
      <c r="D2607" s="24">
        <v>1</v>
      </c>
      <c r="E2607" s="25">
        <v>0</v>
      </c>
      <c r="F2607" s="26">
        <v>0</v>
      </c>
      <c r="G2607" s="27">
        <f t="shared" ref="G2607" si="8896">-1/($E$8*$B2607)</f>
        <v>-6.3329938848612217</v>
      </c>
      <c r="I2607" s="24">
        <v>1</v>
      </c>
      <c r="J2607" s="28">
        <v>0</v>
      </c>
      <c r="K2607" s="26">
        <v>0</v>
      </c>
      <c r="L2607" s="27">
        <v>0</v>
      </c>
      <c r="N2607" s="24">
        <f t="shared" ref="N2607" si="8897">D2607*I2607+F2607*I2610-E2607*J2607-G2607*J2610</f>
        <v>0.19000717454399529</v>
      </c>
      <c r="O2607" s="28">
        <f t="shared" ref="O2607" si="8898">(D2607*J2607+E2607*I2607+F2607*J2610+G2607*I2610)</f>
        <v>0</v>
      </c>
      <c r="P2607" s="26">
        <f t="shared" ref="P2607" si="8899">D2607*K2607+F2607*K2610-E2607*L2607-G2607*L2610</f>
        <v>0</v>
      </c>
      <c r="Q2607" s="27">
        <f t="shared" ref="Q2607" si="8900">(D2607*L2607+E2607*K2607+F2607*L2610+G2607*K2610)</f>
        <v>-6.3329938848612217</v>
      </c>
      <c r="S2607" s="24">
        <v>1</v>
      </c>
      <c r="T2607" s="25">
        <v>0</v>
      </c>
      <c r="U2607" s="26">
        <v>0</v>
      </c>
      <c r="V2607" s="27">
        <f t="shared" ref="V2607" si="8901">-1/($T$8*$B2607)</f>
        <v>-6.3329938848612217</v>
      </c>
      <c r="X2607" s="24">
        <f t="shared" ref="X2607" si="8902">N2607*S2607+P2607*S2610-O2607*T2607-Q2607*T2610</f>
        <v>0.19000717454399529</v>
      </c>
      <c r="Y2607" s="28">
        <f t="shared" ref="Y2607" si="8903">(N2607*T2607+O2607*S2607+P2607*T2610+Q2607*S2610)</f>
        <v>0</v>
      </c>
      <c r="Z2607" s="26">
        <f t="shared" ref="Z2607" si="8904">N2607*U2607+P2607*U2610-O2607*V2607-Q2607*V2610</f>
        <v>0</v>
      </c>
      <c r="AA2607" s="27">
        <f t="shared" ref="AA2607" si="8905">(N2607*V2607+O2607*U2607+P2607*V2610+Q2607*U2610)</f>
        <v>-7.5363081593281027</v>
      </c>
      <c r="AB2607" s="8"/>
      <c r="AC2607" s="214">
        <f t="shared" ref="AC2607" si="8906">20*LOG((2*$X$8)/(($X$8*X2607+Z2607+$Z$8*X2610+Z2610)^2+($X$8*Y2607+AA2607+$X$8*Y2610+AA2610)^2)^0.5)</f>
        <v>-11.679410347113159</v>
      </c>
      <c r="AE2607" s="215">
        <f t="shared" ref="AE2607" si="8907">((X2607^2+Y2607^2)/(X2610^2+Y2610^2))^0.5</f>
        <v>1.4855863368782884</v>
      </c>
      <c r="AF2607" s="9"/>
      <c r="AG2607" s="29"/>
      <c r="AH2607" s="29"/>
      <c r="AI2607" s="29"/>
      <c r="AJ2607" s="29"/>
    </row>
    <row r="2608" spans="2:36" ht="18.649999999999999" customHeight="1" thickBot="1">
      <c r="D2608" s="30"/>
      <c r="G2608" s="31"/>
      <c r="I2608" s="30"/>
      <c r="K2608" s="239" t="s">
        <v>15</v>
      </c>
      <c r="L2608" s="240"/>
      <c r="N2608" s="30"/>
      <c r="P2608" s="239" t="s">
        <v>17</v>
      </c>
      <c r="Q2608" s="240"/>
      <c r="S2608" s="30"/>
      <c r="V2608" s="31"/>
      <c r="X2608" s="30"/>
      <c r="AA2608" s="31"/>
      <c r="AE2608" s="216"/>
      <c r="AF2608" s="9"/>
      <c r="AG2608" s="29"/>
      <c r="AH2608" s="29"/>
      <c r="AI2608" s="29"/>
      <c r="AJ2608" s="29"/>
    </row>
    <row r="2609" spans="2:36" ht="18.649999999999999" customHeight="1" thickBot="1">
      <c r="D2609" s="235" t="s">
        <v>12</v>
      </c>
      <c r="E2609" s="236"/>
      <c r="F2609" s="237" t="s">
        <v>13</v>
      </c>
      <c r="G2609" s="238"/>
      <c r="I2609" s="235" t="s">
        <v>14</v>
      </c>
      <c r="J2609" s="236"/>
      <c r="K2609" s="241"/>
      <c r="L2609" s="242"/>
      <c r="N2609" s="235" t="s">
        <v>16</v>
      </c>
      <c r="O2609" s="236"/>
      <c r="P2609" s="241"/>
      <c r="Q2609" s="242"/>
      <c r="S2609" s="235" t="s">
        <v>12</v>
      </c>
      <c r="T2609" s="236"/>
      <c r="U2609" s="237" t="s">
        <v>13</v>
      </c>
      <c r="V2609" s="238"/>
      <c r="X2609" s="235" t="s">
        <v>16</v>
      </c>
      <c r="Y2609" s="236"/>
      <c r="Z2609" s="237" t="s">
        <v>17</v>
      </c>
      <c r="AA2609" s="238"/>
      <c r="AB2609" s="4"/>
      <c r="AC2609" s="37" t="s">
        <v>71</v>
      </c>
      <c r="AE2609" s="217" t="s">
        <v>72</v>
      </c>
      <c r="AF2609" s="9"/>
      <c r="AG2609" s="29"/>
      <c r="AH2609" s="29"/>
      <c r="AI2609" s="29"/>
      <c r="AJ2609" s="29"/>
    </row>
    <row r="2610" spans="2:36" ht="18.649999999999999" customHeight="1" thickTop="1" thickBot="1">
      <c r="D2610" s="24">
        <v>0</v>
      </c>
      <c r="E2610" s="28">
        <v>0</v>
      </c>
      <c r="F2610" s="26">
        <v>1</v>
      </c>
      <c r="G2610" s="27">
        <v>0</v>
      </c>
      <c r="I2610" s="24">
        <v>0</v>
      </c>
      <c r="J2610" s="28">
        <f t="shared" ref="J2610" si="8908">IF(0=(1-$J$8*$K$8*$B2607^2),0,-1*(1-$J$8*$K$8*$B2607^2)/($B2607*$K$8))</f>
        <v>-0.12790045911654224</v>
      </c>
      <c r="K2610" s="26">
        <v>1</v>
      </c>
      <c r="L2610" s="27">
        <v>0</v>
      </c>
      <c r="N2610" s="24">
        <f t="shared" ref="N2610" si="8909">D2610*I2607+F2610*I2610-E2610*J2607-G2610*J2610</f>
        <v>0</v>
      </c>
      <c r="O2610" s="28">
        <f t="shared" ref="O2610" si="8910">(D2610*J2607+E2610*I2607+F2610*J2610+G2610*I2610)</f>
        <v>-0.12790045911654224</v>
      </c>
      <c r="P2610" s="26">
        <f t="shared" ref="P2610" si="8911">D2610*K2607+F2610*K2610-E2610*L2607-G2610*L2610</f>
        <v>1</v>
      </c>
      <c r="Q2610" s="27">
        <f t="shared" ref="Q2610" si="8912">(D2610*L2607+E2610*K2607+F2610*L2610+G2610*K2610)</f>
        <v>0</v>
      </c>
      <c r="S2610" s="24">
        <v>0</v>
      </c>
      <c r="T2610" s="28">
        <v>0</v>
      </c>
      <c r="U2610" s="26">
        <v>1</v>
      </c>
      <c r="V2610" s="27">
        <v>0</v>
      </c>
      <c r="X2610" s="24">
        <f t="shared" ref="X2610" si="8913">N2610*S2607+P2610*S2610-O2610*T2607-Q2610*T2610</f>
        <v>0</v>
      </c>
      <c r="Y2610" s="28">
        <f t="shared" ref="Y2610" si="8914">(N2610*T2607+O2610*S2607+P2610*T2610+Q2610*S2610)</f>
        <v>-0.12790045911654224</v>
      </c>
      <c r="Z2610" s="26">
        <f t="shared" ref="Z2610" si="8915">N2610*U2607+P2610*U2610-O2610*V2607-Q2610*V2610</f>
        <v>0.19000717454399529</v>
      </c>
      <c r="AA2610" s="27">
        <f t="shared" ref="AA2610" si="8916">(N2610*V2607+O2610*U2607+P2610*V2610+Q2610*U2610)</f>
        <v>0</v>
      </c>
      <c r="AB2610" s="8"/>
      <c r="AC2610" s="39">
        <f t="shared" ref="AC2610" si="8917">(180/PI())*ATAN(-1*(($X$8*Y2607+AA2607+$X$8*Y2610+AA2610)/($X$8*X2607+Z2607+$X$8*X2610+Z2610)))</f>
        <v>87.161428823113269</v>
      </c>
      <c r="AE2610" s="218">
        <f t="shared" ref="AE2610" si="8918">20*LOG(((($X$8*X2607+Z2607-$X$8*Y2610-Z2610)^2+($X$8*Y2607+AA2607-$X$8*Y2610-AA2610)^2)/(($X$8*X2607+Z2607+$X$8*X2610+Z2610)^2+($X$8*Y2607+AA2607+$X$8*Y2610+AA2610)^2))^0.5)</f>
        <v>-0.30421853331222565</v>
      </c>
      <c r="AF2610" s="9"/>
      <c r="AG2610" s="29"/>
      <c r="AH2610" s="29"/>
      <c r="AI2610" s="29"/>
      <c r="AJ2610" s="29"/>
    </row>
    <row r="2611" spans="2:36" ht="18.649999999999999" customHeight="1">
      <c r="AE2611" s="33"/>
    </row>
    <row r="2612" spans="2:36" ht="18.649999999999999" customHeight="1" thickBot="1">
      <c r="E2612" s="21" t="s">
        <v>0</v>
      </c>
      <c r="J2612" s="21" t="s">
        <v>1</v>
      </c>
      <c r="O2612" s="21" t="s">
        <v>2</v>
      </c>
      <c r="T2612" s="21" t="s">
        <v>3</v>
      </c>
      <c r="Y2612" s="21" t="s">
        <v>4</v>
      </c>
    </row>
    <row r="2613" spans="2:36" ht="18.649999999999999" customHeight="1" thickBot="1">
      <c r="B2613" s="20"/>
      <c r="D2613" s="235" t="s">
        <v>6</v>
      </c>
      <c r="E2613" s="236"/>
      <c r="F2613" s="237" t="s">
        <v>7</v>
      </c>
      <c r="G2613" s="238"/>
      <c r="I2613" s="235" t="s">
        <v>8</v>
      </c>
      <c r="J2613" s="236"/>
      <c r="K2613" s="237" t="s">
        <v>9</v>
      </c>
      <c r="L2613" s="238"/>
      <c r="N2613" s="235" t="s">
        <v>10</v>
      </c>
      <c r="O2613" s="236"/>
      <c r="P2613" s="237" t="s">
        <v>11</v>
      </c>
      <c r="Q2613" s="238"/>
      <c r="S2613" s="235" t="s">
        <v>6</v>
      </c>
      <c r="T2613" s="236"/>
      <c r="U2613" s="237" t="s">
        <v>7</v>
      </c>
      <c r="V2613" s="238"/>
      <c r="X2613" s="235" t="s">
        <v>10</v>
      </c>
      <c r="Y2613" s="236"/>
      <c r="Z2613" s="237" t="s">
        <v>11</v>
      </c>
      <c r="AA2613" s="238"/>
      <c r="AB2613" s="4"/>
      <c r="AC2613" s="212" t="s">
        <v>70</v>
      </c>
      <c r="AE2613" s="213" t="s">
        <v>37</v>
      </c>
      <c r="AF2613" s="9"/>
      <c r="AG2613" s="29"/>
      <c r="AH2613" s="29"/>
      <c r="AI2613" s="29"/>
      <c r="AJ2613" s="29"/>
    </row>
    <row r="2614" spans="2:36" ht="18.649999999999999" customHeight="1" thickTop="1" thickBot="1">
      <c r="B2614" s="40">
        <f t="shared" ref="B2614" si="8919">B2607+$E$5</f>
        <v>1.0849999999999798</v>
      </c>
      <c r="D2614" s="24">
        <v>1</v>
      </c>
      <c r="E2614" s="25">
        <v>0</v>
      </c>
      <c r="F2614" s="26">
        <v>0</v>
      </c>
      <c r="G2614" s="27">
        <f t="shared" ref="G2614" si="8920">-1/($E$8*$B2614)</f>
        <v>-6.3300754544995357</v>
      </c>
      <c r="I2614" s="24">
        <v>1</v>
      </c>
      <c r="J2614" s="28">
        <v>0</v>
      </c>
      <c r="K2614" s="26">
        <v>0</v>
      </c>
      <c r="L2614" s="27">
        <v>0</v>
      </c>
      <c r="N2614" s="24">
        <f t="shared" ref="N2614" si="8921">D2614*I2614+F2614*I2617-E2614*J2614-G2614*J2617</f>
        <v>0.19622779332581997</v>
      </c>
      <c r="O2614" s="28">
        <f t="shared" ref="O2614" si="8922">(D2614*J2614+E2614*I2614+F2614*J2617+G2614*I2617)</f>
        <v>0</v>
      </c>
      <c r="P2614" s="26">
        <f t="shared" ref="P2614" si="8923">D2614*K2614+F2614*K2617-E2614*L2614-G2614*L2617</f>
        <v>0</v>
      </c>
      <c r="Q2614" s="27">
        <f t="shared" ref="Q2614" si="8924">(D2614*L2614+E2614*K2614+F2614*L2617+G2614*K2617)</f>
        <v>-6.3300754544995357</v>
      </c>
      <c r="S2614" s="24">
        <v>1</v>
      </c>
      <c r="T2614" s="25">
        <v>0</v>
      </c>
      <c r="U2614" s="26">
        <v>0</v>
      </c>
      <c r="V2614" s="27">
        <f t="shared" ref="V2614" si="8925">-1/($T$8*$B2614)</f>
        <v>-6.3300754544995357</v>
      </c>
      <c r="X2614" s="24">
        <f t="shared" ref="X2614" si="8926">N2614*S2614+P2614*S2617-O2614*T2614-Q2614*T2617</f>
        <v>0.19622779332581997</v>
      </c>
      <c r="Y2614" s="28">
        <f t="shared" ref="Y2614" si="8927">(N2614*T2614+O2614*S2614+P2614*T2617+Q2614*S2617)</f>
        <v>0</v>
      </c>
      <c r="Z2614" s="26">
        <f t="shared" ref="Z2614" si="8928">N2614*U2614+P2614*U2617-O2614*V2614-Q2614*V2617</f>
        <v>0</v>
      </c>
      <c r="AA2614" s="27">
        <f t="shared" ref="AA2614" si="8929">(N2614*V2614+O2614*U2614+P2614*V2617+Q2614*U2617)</f>
        <v>-7.5722121925219161</v>
      </c>
      <c r="AB2614" s="8"/>
      <c r="AC2614" s="214">
        <f t="shared" ref="AC2614" si="8930">20*LOG((2*$X$8)/(($X$8*X2614+Z2614+$Z$8*X2617+Z2617)^2+($X$8*Y2614+AA2614+$X$8*Y2617+AA2617)^2)^0.5)</f>
        <v>-11.71956928787672</v>
      </c>
      <c r="AE2614" s="215">
        <f t="shared" ref="AE2614" si="8931">((X2614^2+Y2614^2)/(X2617^2+Y2617^2))^0.5</f>
        <v>1.5453840375521939</v>
      </c>
      <c r="AF2614" s="9"/>
      <c r="AG2614" s="29"/>
      <c r="AH2614" s="29"/>
      <c r="AI2614" s="29"/>
      <c r="AJ2614" s="29"/>
    </row>
    <row r="2615" spans="2:36" ht="18.649999999999999" customHeight="1" thickBot="1">
      <c r="D2615" s="30"/>
      <c r="G2615" s="31"/>
      <c r="I2615" s="30"/>
      <c r="K2615" s="239" t="s">
        <v>15</v>
      </c>
      <c r="L2615" s="240"/>
      <c r="N2615" s="30"/>
      <c r="P2615" s="239" t="s">
        <v>17</v>
      </c>
      <c r="Q2615" s="240"/>
      <c r="S2615" s="30"/>
      <c r="V2615" s="31"/>
      <c r="X2615" s="30"/>
      <c r="AA2615" s="31"/>
      <c r="AE2615" s="216"/>
      <c r="AF2615" s="9"/>
      <c r="AG2615" s="29"/>
      <c r="AH2615" s="29"/>
      <c r="AI2615" s="29"/>
      <c r="AJ2615" s="29"/>
    </row>
    <row r="2616" spans="2:36" ht="18.649999999999999" customHeight="1" thickBot="1">
      <c r="D2616" s="235" t="s">
        <v>12</v>
      </c>
      <c r="E2616" s="236"/>
      <c r="F2616" s="237" t="s">
        <v>13</v>
      </c>
      <c r="G2616" s="238"/>
      <c r="I2616" s="235" t="s">
        <v>14</v>
      </c>
      <c r="J2616" s="236"/>
      <c r="K2616" s="241"/>
      <c r="L2616" s="242"/>
      <c r="N2616" s="235" t="s">
        <v>16</v>
      </c>
      <c r="O2616" s="236"/>
      <c r="P2616" s="241"/>
      <c r="Q2616" s="242"/>
      <c r="S2616" s="235" t="s">
        <v>12</v>
      </c>
      <c r="T2616" s="236"/>
      <c r="U2616" s="237" t="s">
        <v>13</v>
      </c>
      <c r="V2616" s="238"/>
      <c r="X2616" s="235" t="s">
        <v>16</v>
      </c>
      <c r="Y2616" s="236"/>
      <c r="Z2616" s="237" t="s">
        <v>17</v>
      </c>
      <c r="AA2616" s="238"/>
      <c r="AB2616" s="4"/>
      <c r="AC2616" s="37" t="s">
        <v>71</v>
      </c>
      <c r="AE2616" s="217" t="s">
        <v>72</v>
      </c>
      <c r="AF2616" s="9"/>
      <c r="AG2616" s="29"/>
      <c r="AH2616" s="29"/>
      <c r="AI2616" s="29"/>
      <c r="AJ2616" s="29"/>
    </row>
    <row r="2617" spans="2:36" ht="18.649999999999999" customHeight="1" thickTop="1" thickBot="1">
      <c r="D2617" s="24">
        <v>0</v>
      </c>
      <c r="E2617" s="28">
        <v>0</v>
      </c>
      <c r="F2617" s="26">
        <v>1</v>
      </c>
      <c r="G2617" s="27">
        <v>0</v>
      </c>
      <c r="I2617" s="24">
        <v>0</v>
      </c>
      <c r="J2617" s="28">
        <f t="shared" ref="J2617" si="8932">IF(0=(1-$J$8*$K$8*$B2614^2),0,-1*(1-$J$8*$K$8*$B2614^2)/($B2614*$K$8))</f>
        <v>-0.12697671812155789</v>
      </c>
      <c r="K2617" s="26">
        <v>1</v>
      </c>
      <c r="L2617" s="27">
        <v>0</v>
      </c>
      <c r="N2617" s="24">
        <f t="shared" ref="N2617" si="8933">D2617*I2614+F2617*I2617-E2617*J2614-G2617*J2617</f>
        <v>0</v>
      </c>
      <c r="O2617" s="28">
        <f t="shared" ref="O2617" si="8934">(D2617*J2614+E2617*I2614+F2617*J2617+G2617*I2617)</f>
        <v>-0.12697671812155789</v>
      </c>
      <c r="P2617" s="26">
        <f t="shared" ref="P2617" si="8935">D2617*K2614+F2617*K2617-E2617*L2614-G2617*L2617</f>
        <v>1</v>
      </c>
      <c r="Q2617" s="27">
        <f t="shared" ref="Q2617" si="8936">(D2617*L2614+E2617*K2614+F2617*L2617+G2617*K2617)</f>
        <v>0</v>
      </c>
      <c r="S2617" s="24">
        <v>0</v>
      </c>
      <c r="T2617" s="28">
        <v>0</v>
      </c>
      <c r="U2617" s="26">
        <v>1</v>
      </c>
      <c r="V2617" s="27">
        <v>0</v>
      </c>
      <c r="X2617" s="24">
        <f t="shared" ref="X2617" si="8937">N2617*S2614+P2617*S2617-O2617*T2614-Q2617*T2617</f>
        <v>0</v>
      </c>
      <c r="Y2617" s="28">
        <f t="shared" ref="Y2617" si="8938">(N2617*T2614+O2617*S2614+P2617*T2617+Q2617*S2617)</f>
        <v>-0.12697671812155789</v>
      </c>
      <c r="Z2617" s="26">
        <f t="shared" ref="Z2617" si="8939">N2617*U2614+P2617*U2617-O2617*V2614-Q2617*V2617</f>
        <v>0.19622779332581997</v>
      </c>
      <c r="AA2617" s="27">
        <f t="shared" ref="AA2617" si="8940">(N2617*V2614+O2617*U2614+P2617*V2617+Q2617*U2617)</f>
        <v>0</v>
      </c>
      <c r="AB2617" s="8"/>
      <c r="AC2617" s="39">
        <f t="shared" ref="AC2617" si="8941">(180/PI())*ATAN(-1*(($X$8*Y2614+AA2614+$X$8*Y2617+AA2617)/($X$8*X2614+Z2614+$X$8*X2617+Z2617)))</f>
        <v>87.081951867828906</v>
      </c>
      <c r="AE2617" s="218">
        <f t="shared" ref="AE2617" si="8942">20*LOG(((($X$8*X2614+Z2614-$X$8*Y2617-Z2617)^2+($X$8*Y2614+AA2614-$X$8*Y2617-AA2617)^2)/(($X$8*X2614+Z2614+$X$8*X2617+Z2617)^2+($X$8*Y2614+AA2614+$X$8*Y2617+AA2617)^2))^0.5)</f>
        <v>-0.30133741527654551</v>
      </c>
      <c r="AF2617" s="9"/>
      <c r="AG2617" s="29"/>
      <c r="AH2617" s="29"/>
      <c r="AI2617" s="29"/>
      <c r="AJ2617" s="29"/>
    </row>
    <row r="2618" spans="2:36" ht="18.649999999999999" customHeight="1">
      <c r="AE2618" s="33"/>
    </row>
    <row r="2619" spans="2:36" ht="18.649999999999999" customHeight="1" thickBot="1">
      <c r="E2619" s="21" t="s">
        <v>0</v>
      </c>
      <c r="J2619" s="21" t="s">
        <v>1</v>
      </c>
      <c r="O2619" s="21" t="s">
        <v>2</v>
      </c>
      <c r="T2619" s="21" t="s">
        <v>3</v>
      </c>
      <c r="Y2619" s="21" t="s">
        <v>4</v>
      </c>
    </row>
    <row r="2620" spans="2:36" ht="18.649999999999999" customHeight="1" thickBot="1">
      <c r="B2620" s="20"/>
      <c r="D2620" s="235" t="s">
        <v>6</v>
      </c>
      <c r="E2620" s="236"/>
      <c r="F2620" s="237" t="s">
        <v>7</v>
      </c>
      <c r="G2620" s="238"/>
      <c r="I2620" s="235" t="s">
        <v>8</v>
      </c>
      <c r="J2620" s="236"/>
      <c r="K2620" s="237" t="s">
        <v>9</v>
      </c>
      <c r="L2620" s="238"/>
      <c r="N2620" s="235" t="s">
        <v>10</v>
      </c>
      <c r="O2620" s="236"/>
      <c r="P2620" s="237" t="s">
        <v>11</v>
      </c>
      <c r="Q2620" s="238"/>
      <c r="S2620" s="235" t="s">
        <v>6</v>
      </c>
      <c r="T2620" s="236"/>
      <c r="U2620" s="237" t="s">
        <v>7</v>
      </c>
      <c r="V2620" s="238"/>
      <c r="X2620" s="235" t="s">
        <v>10</v>
      </c>
      <c r="Y2620" s="236"/>
      <c r="Z2620" s="237" t="s">
        <v>11</v>
      </c>
      <c r="AA2620" s="238"/>
      <c r="AB2620" s="4"/>
      <c r="AC2620" s="212" t="s">
        <v>70</v>
      </c>
      <c r="AE2620" s="213" t="s">
        <v>37</v>
      </c>
      <c r="AF2620" s="9"/>
      <c r="AG2620" s="29"/>
      <c r="AH2620" s="29"/>
      <c r="AI2620" s="29"/>
      <c r="AJ2620" s="29"/>
    </row>
    <row r="2621" spans="2:36" ht="18.649999999999999" customHeight="1" thickTop="1" thickBot="1">
      <c r="B2621" s="40">
        <f t="shared" ref="B2621" si="8943">B2614+$E$5</f>
        <v>1.0854999999999797</v>
      </c>
      <c r="D2621" s="24">
        <v>1</v>
      </c>
      <c r="E2621" s="25">
        <v>0</v>
      </c>
      <c r="F2621" s="26">
        <v>0</v>
      </c>
      <c r="G2621" s="27">
        <f t="shared" ref="G2621" si="8944">-1/($E$8*$B2621)</f>
        <v>-6.3271597126964503</v>
      </c>
      <c r="I2621" s="24">
        <v>1</v>
      </c>
      <c r="J2621" s="28">
        <v>0</v>
      </c>
      <c r="K2621" s="26">
        <v>0</v>
      </c>
      <c r="L2621" s="27">
        <v>0</v>
      </c>
      <c r="N2621" s="24">
        <f t="shared" ref="N2621" si="8945">D2621*I2621+F2621*I2624-E2621*J2621-G2621*J2624</f>
        <v>0.20243981811500333</v>
      </c>
      <c r="O2621" s="28">
        <f t="shared" ref="O2621" si="8946">(D2621*J2621+E2621*I2621+F2621*J2624+G2621*I2624)</f>
        <v>0</v>
      </c>
      <c r="P2621" s="26">
        <f t="shared" ref="P2621" si="8947">D2621*K2621+F2621*K2624-E2621*L2621-G2621*L2624</f>
        <v>0</v>
      </c>
      <c r="Q2621" s="27">
        <f t="shared" ref="Q2621" si="8948">(D2621*L2621+E2621*K2621+F2621*L2624+G2621*K2624)</f>
        <v>-6.3271597126964503</v>
      </c>
      <c r="S2621" s="24">
        <v>1</v>
      </c>
      <c r="T2621" s="25">
        <v>0</v>
      </c>
      <c r="U2621" s="26">
        <v>0</v>
      </c>
      <c r="V2621" s="27">
        <f t="shared" ref="V2621" si="8949">-1/($T$8*$B2621)</f>
        <v>-6.3271597126964503</v>
      </c>
      <c r="X2621" s="24">
        <f t="shared" ref="X2621" si="8950">N2621*S2621+P2621*S2624-O2621*T2621-Q2621*T2624</f>
        <v>0.20243981811500333</v>
      </c>
      <c r="Y2621" s="28">
        <f t="shared" ref="Y2621" si="8951">(N2621*T2621+O2621*S2621+P2621*T2624+Q2621*S2624)</f>
        <v>0</v>
      </c>
      <c r="Z2621" s="26">
        <f t="shared" ref="Z2621" si="8952">N2621*U2621+P2621*U2624-O2621*V2621-Q2621*V2624</f>
        <v>0</v>
      </c>
      <c r="AA2621" s="27">
        <f t="shared" ref="AA2621" si="8953">(N2621*V2621+O2621*U2621+P2621*V2624+Q2621*U2624)</f>
        <v>-7.6080287741192967</v>
      </c>
      <c r="AB2621" s="8"/>
      <c r="AC2621" s="214">
        <f t="shared" ref="AC2621" si="8954">20*LOG((2*$X$8)/(($X$8*X2621+Z2621+$Z$8*X2624+Z2624)^2+($X$8*Y2621+AA2621+$X$8*Y2624+AA2624)^2)^0.5)</f>
        <v>-11.759461446632965</v>
      </c>
      <c r="AE2621" s="215">
        <f t="shared" ref="AE2621" si="8955">((X2621^2+Y2621^2)/(X2624^2+Y2624^2))^0.5</f>
        <v>1.6059842134991889</v>
      </c>
      <c r="AF2621" s="9"/>
      <c r="AG2621" s="29"/>
      <c r="AH2621" s="29"/>
      <c r="AI2621" s="29"/>
      <c r="AJ2621" s="29"/>
    </row>
    <row r="2622" spans="2:36" ht="18.649999999999999" customHeight="1" thickBot="1">
      <c r="D2622" s="30"/>
      <c r="G2622" s="31"/>
      <c r="I2622" s="30"/>
      <c r="K2622" s="239" t="s">
        <v>15</v>
      </c>
      <c r="L2622" s="240"/>
      <c r="N2622" s="30"/>
      <c r="P2622" s="239" t="s">
        <v>17</v>
      </c>
      <c r="Q2622" s="240"/>
      <c r="S2622" s="30"/>
      <c r="V2622" s="31"/>
      <c r="X2622" s="30"/>
      <c r="AA2622" s="31"/>
      <c r="AE2622" s="216"/>
      <c r="AF2622" s="9"/>
      <c r="AG2622" s="29"/>
      <c r="AH2622" s="29"/>
      <c r="AI2622" s="29"/>
      <c r="AJ2622" s="29"/>
    </row>
    <row r="2623" spans="2:36" ht="18.649999999999999" customHeight="1" thickBot="1">
      <c r="D2623" s="235" t="s">
        <v>12</v>
      </c>
      <c r="E2623" s="236"/>
      <c r="F2623" s="237" t="s">
        <v>13</v>
      </c>
      <c r="G2623" s="238"/>
      <c r="I2623" s="235" t="s">
        <v>14</v>
      </c>
      <c r="J2623" s="236"/>
      <c r="K2623" s="241"/>
      <c r="L2623" s="242"/>
      <c r="N2623" s="235" t="s">
        <v>16</v>
      </c>
      <c r="O2623" s="236"/>
      <c r="P2623" s="241"/>
      <c r="Q2623" s="242"/>
      <c r="S2623" s="235" t="s">
        <v>12</v>
      </c>
      <c r="T2623" s="236"/>
      <c r="U2623" s="237" t="s">
        <v>13</v>
      </c>
      <c r="V2623" s="238"/>
      <c r="X2623" s="235" t="s">
        <v>16</v>
      </c>
      <c r="Y2623" s="236"/>
      <c r="Z2623" s="237" t="s">
        <v>17</v>
      </c>
      <c r="AA2623" s="238"/>
      <c r="AB2623" s="4"/>
      <c r="AC2623" s="37" t="s">
        <v>71</v>
      </c>
      <c r="AE2623" s="217" t="s">
        <v>72</v>
      </c>
      <c r="AF2623" s="9"/>
      <c r="AG2623" s="29"/>
      <c r="AH2623" s="29"/>
      <c r="AI2623" s="29"/>
      <c r="AJ2623" s="29"/>
    </row>
    <row r="2624" spans="2:36" ht="18.649999999999999" customHeight="1" thickTop="1" thickBot="1">
      <c r="D2624" s="24">
        <v>0</v>
      </c>
      <c r="E2624" s="28">
        <v>0</v>
      </c>
      <c r="F2624" s="26">
        <v>1</v>
      </c>
      <c r="G2624" s="27">
        <v>0</v>
      </c>
      <c r="I2624" s="24">
        <v>0</v>
      </c>
      <c r="J2624" s="28">
        <f t="shared" ref="J2624" si="8956">IF(0=(1-$J$8*$K$8*$B2621^2),0,-1*(1-$J$8*$K$8*$B2621^2)/($B2621*$K$8))</f>
        <v>-0.12605342967470309</v>
      </c>
      <c r="K2624" s="26">
        <v>1</v>
      </c>
      <c r="L2624" s="27">
        <v>0</v>
      </c>
      <c r="N2624" s="24">
        <f t="shared" ref="N2624" si="8957">D2624*I2621+F2624*I2624-E2624*J2621-G2624*J2624</f>
        <v>0</v>
      </c>
      <c r="O2624" s="28">
        <f t="shared" ref="O2624" si="8958">(D2624*J2621+E2624*I2621+F2624*J2624+G2624*I2624)</f>
        <v>-0.12605342967470309</v>
      </c>
      <c r="P2624" s="26">
        <f t="shared" ref="P2624" si="8959">D2624*K2621+F2624*K2624-E2624*L2621-G2624*L2624</f>
        <v>1</v>
      </c>
      <c r="Q2624" s="27">
        <f t="shared" ref="Q2624" si="8960">(D2624*L2621+E2624*K2621+F2624*L2624+G2624*K2624)</f>
        <v>0</v>
      </c>
      <c r="S2624" s="24">
        <v>0</v>
      </c>
      <c r="T2624" s="28">
        <v>0</v>
      </c>
      <c r="U2624" s="26">
        <v>1</v>
      </c>
      <c r="V2624" s="27">
        <v>0</v>
      </c>
      <c r="X2624" s="24">
        <f t="shared" ref="X2624" si="8961">N2624*S2621+P2624*S2624-O2624*T2621-Q2624*T2624</f>
        <v>0</v>
      </c>
      <c r="Y2624" s="28">
        <f t="shared" ref="Y2624" si="8962">(N2624*T2621+O2624*S2621+P2624*T2624+Q2624*S2624)</f>
        <v>-0.12605342967470309</v>
      </c>
      <c r="Z2624" s="26">
        <f t="shared" ref="Z2624" si="8963">N2624*U2621+P2624*U2624-O2624*V2621-Q2624*V2624</f>
        <v>0.20243981811500333</v>
      </c>
      <c r="AA2624" s="27">
        <f t="shared" ref="AA2624" si="8964">(N2624*V2621+O2624*U2621+P2624*V2624+Q2624*U2624)</f>
        <v>0</v>
      </c>
      <c r="AB2624" s="8"/>
      <c r="AC2624" s="39">
        <f t="shared" ref="AC2624" si="8965">(180/PI())*ATAN(-1*(($X$8*Y2621+AA2621+$X$8*Y2624+AA2624)/($X$8*X2621+Z2621+$X$8*X2624+Z2624)))</f>
        <v>87.003298253401951</v>
      </c>
      <c r="AE2624" s="218">
        <f t="shared" ref="AE2624" si="8966">20*LOG(((($X$8*X2621+Z2621-$X$8*Y2624-Z2624)^2+($X$8*Y2621+AA2621-$X$8*Y2624-AA2624)^2)/(($X$8*X2621+Z2621+$X$8*X2624+Z2624)^2+($X$8*Y2621+AA2621+$X$8*Y2624+AA2624)^2))^0.5)</f>
        <v>-0.29850336987257237</v>
      </c>
      <c r="AF2624" s="9"/>
      <c r="AG2624" s="29"/>
      <c r="AH2624" s="29"/>
      <c r="AI2624" s="29"/>
      <c r="AJ2624" s="29"/>
    </row>
    <row r="2625" spans="2:36" ht="18.649999999999999" customHeight="1">
      <c r="AE2625" s="33"/>
    </row>
    <row r="2626" spans="2:36" ht="18.649999999999999" customHeight="1" thickBot="1">
      <c r="E2626" s="21" t="s">
        <v>0</v>
      </c>
      <c r="J2626" s="21" t="s">
        <v>1</v>
      </c>
      <c r="O2626" s="21" t="s">
        <v>2</v>
      </c>
      <c r="T2626" s="21" t="s">
        <v>3</v>
      </c>
      <c r="Y2626" s="21" t="s">
        <v>4</v>
      </c>
    </row>
    <row r="2627" spans="2:36" ht="18.649999999999999" customHeight="1" thickBot="1">
      <c r="B2627" s="20"/>
      <c r="D2627" s="235" t="s">
        <v>6</v>
      </c>
      <c r="E2627" s="236"/>
      <c r="F2627" s="237" t="s">
        <v>7</v>
      </c>
      <c r="G2627" s="238"/>
      <c r="I2627" s="235" t="s">
        <v>8</v>
      </c>
      <c r="J2627" s="236"/>
      <c r="K2627" s="237" t="s">
        <v>9</v>
      </c>
      <c r="L2627" s="238"/>
      <c r="N2627" s="235" t="s">
        <v>10</v>
      </c>
      <c r="O2627" s="236"/>
      <c r="P2627" s="237" t="s">
        <v>11</v>
      </c>
      <c r="Q2627" s="238"/>
      <c r="S2627" s="235" t="s">
        <v>6</v>
      </c>
      <c r="T2627" s="236"/>
      <c r="U2627" s="237" t="s">
        <v>7</v>
      </c>
      <c r="V2627" s="238"/>
      <c r="X2627" s="235" t="s">
        <v>10</v>
      </c>
      <c r="Y2627" s="236"/>
      <c r="Z2627" s="237" t="s">
        <v>11</v>
      </c>
      <c r="AA2627" s="238"/>
      <c r="AB2627" s="4"/>
      <c r="AC2627" s="212" t="s">
        <v>70</v>
      </c>
      <c r="AE2627" s="213" t="s">
        <v>37</v>
      </c>
      <c r="AF2627" s="9"/>
      <c r="AG2627" s="29"/>
      <c r="AH2627" s="29"/>
      <c r="AI2627" s="29"/>
      <c r="AJ2627" s="29"/>
    </row>
    <row r="2628" spans="2:36" ht="18.649999999999999" customHeight="1" thickTop="1" thickBot="1">
      <c r="B2628" s="40">
        <f t="shared" ref="B2628" si="8967">B2621+$E$5</f>
        <v>1.0859999999999796</v>
      </c>
      <c r="D2628" s="24">
        <v>1</v>
      </c>
      <c r="E2628" s="25">
        <v>0</v>
      </c>
      <c r="F2628" s="26">
        <v>0</v>
      </c>
      <c r="G2628" s="27">
        <f t="shared" ref="G2628" si="8968">-1/($E$8*$B2628)</f>
        <v>-6.3242466557384871</v>
      </c>
      <c r="I2628" s="24">
        <v>1</v>
      </c>
      <c r="J2628" s="28">
        <v>0</v>
      </c>
      <c r="K2628" s="26">
        <v>0</v>
      </c>
      <c r="L2628" s="27">
        <v>0</v>
      </c>
      <c r="N2628" s="24">
        <f t="shared" ref="N2628" si="8969">D2628*I2628+F2628*I2631-E2628*J2628-G2628*J2631</f>
        <v>0.20864326473477091</v>
      </c>
      <c r="O2628" s="28">
        <f t="shared" ref="O2628" si="8970">(D2628*J2628+E2628*I2628+F2628*J2631+G2628*I2631)</f>
        <v>0</v>
      </c>
      <c r="P2628" s="26">
        <f t="shared" ref="P2628" si="8971">D2628*K2628+F2628*K2631-E2628*L2628-G2628*L2631</f>
        <v>0</v>
      </c>
      <c r="Q2628" s="27">
        <f t="shared" ref="Q2628" si="8972">(D2628*L2628+E2628*K2628+F2628*L2631+G2628*K2631)</f>
        <v>-6.3242466557384871</v>
      </c>
      <c r="S2628" s="24">
        <v>1</v>
      </c>
      <c r="T2628" s="25">
        <v>0</v>
      </c>
      <c r="U2628" s="26">
        <v>0</v>
      </c>
      <c r="V2628" s="27">
        <f t="shared" ref="V2628" si="8973">-1/($T$8*$B2628)</f>
        <v>-6.3242466557384871</v>
      </c>
      <c r="X2628" s="24">
        <f t="shared" ref="X2628" si="8974">N2628*S2628+P2628*S2631-O2628*T2628-Q2628*T2631</f>
        <v>0.20864326473477091</v>
      </c>
      <c r="Y2628" s="28">
        <f t="shared" ref="Y2628" si="8975">(N2628*T2628+O2628*S2628+P2628*T2631+Q2628*S2631)</f>
        <v>0</v>
      </c>
      <c r="Z2628" s="26">
        <f t="shared" ref="Z2628" si="8976">N2628*U2628+P2628*U2631-O2628*V2628-Q2628*V2631</f>
        <v>0</v>
      </c>
      <c r="AA2628" s="27">
        <f t="shared" ref="AA2628" si="8977">(N2628*V2628+O2628*U2628+P2628*V2631+Q2628*U2631)</f>
        <v>-7.6437581249797217</v>
      </c>
      <c r="AB2628" s="8"/>
      <c r="AC2628" s="214">
        <f t="shared" ref="AC2628" si="8978">20*LOG((2*$X$8)/(($X$8*X2628+Z2628+$Z$8*X2631+Z2631)^2+($X$8*Y2628+AA2628+$X$8*Y2631+AA2631)^2)^0.5)</f>
        <v>-11.799089603439974</v>
      </c>
      <c r="AE2628" s="215">
        <f t="shared" ref="AE2628" si="8979">((X2628^2+Y2628^2)/(X2631^2+Y2631^2))^0.5</f>
        <v>1.6674041054303919</v>
      </c>
      <c r="AF2628" s="9"/>
      <c r="AG2628" s="29"/>
      <c r="AH2628" s="29"/>
      <c r="AI2628" s="29"/>
      <c r="AJ2628" s="29"/>
    </row>
    <row r="2629" spans="2:36" ht="18.649999999999999" customHeight="1" thickBot="1">
      <c r="D2629" s="30"/>
      <c r="G2629" s="31"/>
      <c r="I2629" s="30"/>
      <c r="K2629" s="239" t="s">
        <v>15</v>
      </c>
      <c r="L2629" s="240"/>
      <c r="N2629" s="30"/>
      <c r="P2629" s="239" t="s">
        <v>17</v>
      </c>
      <c r="Q2629" s="240"/>
      <c r="S2629" s="30"/>
      <c r="V2629" s="31"/>
      <c r="X2629" s="30"/>
      <c r="AA2629" s="31"/>
      <c r="AE2629" s="216"/>
      <c r="AF2629" s="9"/>
      <c r="AG2629" s="29"/>
      <c r="AH2629" s="29"/>
      <c r="AI2629" s="29"/>
      <c r="AJ2629" s="29"/>
    </row>
    <row r="2630" spans="2:36" ht="18.649999999999999" customHeight="1" thickBot="1">
      <c r="D2630" s="235" t="s">
        <v>12</v>
      </c>
      <c r="E2630" s="236"/>
      <c r="F2630" s="237" t="s">
        <v>13</v>
      </c>
      <c r="G2630" s="238"/>
      <c r="I2630" s="235" t="s">
        <v>14</v>
      </c>
      <c r="J2630" s="236"/>
      <c r="K2630" s="241"/>
      <c r="L2630" s="242"/>
      <c r="N2630" s="235" t="s">
        <v>16</v>
      </c>
      <c r="O2630" s="236"/>
      <c r="P2630" s="241"/>
      <c r="Q2630" s="242"/>
      <c r="S2630" s="235" t="s">
        <v>12</v>
      </c>
      <c r="T2630" s="236"/>
      <c r="U2630" s="237" t="s">
        <v>13</v>
      </c>
      <c r="V2630" s="238"/>
      <c r="X2630" s="235" t="s">
        <v>16</v>
      </c>
      <c r="Y2630" s="236"/>
      <c r="Z2630" s="237" t="s">
        <v>17</v>
      </c>
      <c r="AA2630" s="238"/>
      <c r="AB2630" s="4"/>
      <c r="AC2630" s="37" t="s">
        <v>71</v>
      </c>
      <c r="AE2630" s="217" t="s">
        <v>72</v>
      </c>
      <c r="AF2630" s="9"/>
      <c r="AG2630" s="29"/>
      <c r="AH2630" s="29"/>
      <c r="AI2630" s="29"/>
      <c r="AJ2630" s="29"/>
    </row>
    <row r="2631" spans="2:36" ht="18.649999999999999" customHeight="1" thickTop="1" thickBot="1">
      <c r="D2631" s="24">
        <v>0</v>
      </c>
      <c r="E2631" s="28">
        <v>0</v>
      </c>
      <c r="F2631" s="26">
        <v>1</v>
      </c>
      <c r="G2631" s="27">
        <v>0</v>
      </c>
      <c r="I2631" s="24">
        <v>0</v>
      </c>
      <c r="J2631" s="28">
        <f t="shared" ref="J2631" si="8980">IF(0=(1-$J$8*$K$8*$B2628^2),0,-1*(1-$J$8*$K$8*$B2628^2)/($B2628*$K$8))</f>
        <v>-0.1251305931509121</v>
      </c>
      <c r="K2631" s="26">
        <v>1</v>
      </c>
      <c r="L2631" s="27">
        <v>0</v>
      </c>
      <c r="N2631" s="24">
        <f t="shared" ref="N2631" si="8981">D2631*I2628+F2631*I2631-E2631*J2628-G2631*J2631</f>
        <v>0</v>
      </c>
      <c r="O2631" s="28">
        <f t="shared" ref="O2631" si="8982">(D2631*J2628+E2631*I2628+F2631*J2631+G2631*I2631)</f>
        <v>-0.1251305931509121</v>
      </c>
      <c r="P2631" s="26">
        <f t="shared" ref="P2631" si="8983">D2631*K2628+F2631*K2631-E2631*L2628-G2631*L2631</f>
        <v>1</v>
      </c>
      <c r="Q2631" s="27">
        <f t="shared" ref="Q2631" si="8984">(D2631*L2628+E2631*K2628+F2631*L2631+G2631*K2631)</f>
        <v>0</v>
      </c>
      <c r="S2631" s="24">
        <v>0</v>
      </c>
      <c r="T2631" s="28">
        <v>0</v>
      </c>
      <c r="U2631" s="26">
        <v>1</v>
      </c>
      <c r="V2631" s="27">
        <v>0</v>
      </c>
      <c r="X2631" s="24">
        <f t="shared" ref="X2631" si="8985">N2631*S2628+P2631*S2631-O2631*T2628-Q2631*T2631</f>
        <v>0</v>
      </c>
      <c r="Y2631" s="28">
        <f t="shared" ref="Y2631" si="8986">(N2631*T2628+O2631*S2628+P2631*T2631+Q2631*S2631)</f>
        <v>-0.1251305931509121</v>
      </c>
      <c r="Z2631" s="26">
        <f t="shared" ref="Z2631" si="8987">N2631*U2628+P2631*U2631-O2631*V2628-Q2631*V2631</f>
        <v>0.20864326473477091</v>
      </c>
      <c r="AA2631" s="27">
        <f t="shared" ref="AA2631" si="8988">(N2631*V2628+O2631*U2628+P2631*V2631+Q2631*U2631)</f>
        <v>0</v>
      </c>
      <c r="AB2631" s="8"/>
      <c r="AC2631" s="39">
        <f t="shared" ref="AC2631" si="8989">(180/PI())*ATAN(-1*(($X$8*Y2628+AA2628+$X$8*Y2631+AA2631)/($X$8*X2628+Z2628+$X$8*X2631+Z2631)))</f>
        <v>86.925454199910845</v>
      </c>
      <c r="AE2631" s="218">
        <f t="shared" ref="AE2631" si="8990">20*LOG(((($X$8*X2628+Z2628-$X$8*Y2631-Z2631)^2+($X$8*Y2628+AA2628-$X$8*Y2631-AA2631)^2)/(($X$8*X2628+Z2628+$X$8*X2631+Z2631)^2+($X$8*Y2628+AA2628+$X$8*Y2631+AA2631)^2))^0.5)</f>
        <v>-0.29571535684264549</v>
      </c>
      <c r="AF2631" s="9"/>
      <c r="AG2631" s="29"/>
      <c r="AH2631" s="29"/>
      <c r="AI2631" s="29"/>
      <c r="AJ2631" s="29"/>
    </row>
    <row r="2632" spans="2:36" ht="18.649999999999999" customHeight="1">
      <c r="AE2632" s="33"/>
    </row>
    <row r="2633" spans="2:36" ht="18.649999999999999" customHeight="1" thickBot="1">
      <c r="E2633" s="21" t="s">
        <v>0</v>
      </c>
      <c r="J2633" s="21" t="s">
        <v>1</v>
      </c>
      <c r="O2633" s="21" t="s">
        <v>2</v>
      </c>
      <c r="T2633" s="21" t="s">
        <v>3</v>
      </c>
      <c r="Y2633" s="21" t="s">
        <v>4</v>
      </c>
    </row>
    <row r="2634" spans="2:36" ht="18.649999999999999" customHeight="1" thickBot="1">
      <c r="B2634" s="20"/>
      <c r="D2634" s="235" t="s">
        <v>6</v>
      </c>
      <c r="E2634" s="236"/>
      <c r="F2634" s="237" t="s">
        <v>7</v>
      </c>
      <c r="G2634" s="238"/>
      <c r="I2634" s="235" t="s">
        <v>8</v>
      </c>
      <c r="J2634" s="236"/>
      <c r="K2634" s="237" t="s">
        <v>9</v>
      </c>
      <c r="L2634" s="238"/>
      <c r="N2634" s="235" t="s">
        <v>10</v>
      </c>
      <c r="O2634" s="236"/>
      <c r="P2634" s="237" t="s">
        <v>11</v>
      </c>
      <c r="Q2634" s="238"/>
      <c r="S2634" s="235" t="s">
        <v>6</v>
      </c>
      <c r="T2634" s="236"/>
      <c r="U2634" s="237" t="s">
        <v>7</v>
      </c>
      <c r="V2634" s="238"/>
      <c r="X2634" s="235" t="s">
        <v>10</v>
      </c>
      <c r="Y2634" s="236"/>
      <c r="Z2634" s="237" t="s">
        <v>11</v>
      </c>
      <c r="AA2634" s="238"/>
      <c r="AB2634" s="4"/>
      <c r="AC2634" s="212" t="s">
        <v>70</v>
      </c>
      <c r="AE2634" s="213" t="s">
        <v>37</v>
      </c>
      <c r="AF2634" s="9"/>
      <c r="AG2634" s="29"/>
      <c r="AH2634" s="29"/>
      <c r="AI2634" s="29"/>
      <c r="AJ2634" s="29"/>
    </row>
    <row r="2635" spans="2:36" ht="18.649999999999999" customHeight="1" thickTop="1" thickBot="1">
      <c r="B2635" s="40">
        <f t="shared" ref="B2635" si="8991">B2628+$E$5</f>
        <v>1.0864999999999796</v>
      </c>
      <c r="D2635" s="24">
        <v>1</v>
      </c>
      <c r="E2635" s="25">
        <v>0</v>
      </c>
      <c r="F2635" s="26">
        <v>0</v>
      </c>
      <c r="G2635" s="27">
        <f t="shared" ref="G2635" si="8992">-1/($E$8*$B2635)</f>
        <v>-6.3213362799190032</v>
      </c>
      <c r="I2635" s="24">
        <v>1</v>
      </c>
      <c r="J2635" s="28">
        <v>0</v>
      </c>
      <c r="K2635" s="26">
        <v>0</v>
      </c>
      <c r="L2635" s="27">
        <v>0</v>
      </c>
      <c r="N2635" s="24">
        <f t="shared" ref="N2635" si="8993">D2635*I2635+F2635*I2638-E2635*J2635-G2635*J2638</f>
        <v>0.21483814897195652</v>
      </c>
      <c r="O2635" s="28">
        <f t="shared" ref="O2635" si="8994">(D2635*J2635+E2635*I2635+F2635*J2638+G2635*I2638)</f>
        <v>0</v>
      </c>
      <c r="P2635" s="26">
        <f t="shared" ref="P2635" si="8995">D2635*K2635+F2635*K2638-E2635*L2635-G2635*L2638</f>
        <v>0</v>
      </c>
      <c r="Q2635" s="27">
        <f t="shared" ref="Q2635" si="8996">(D2635*L2635+E2635*K2635+F2635*L2638+G2635*K2638)</f>
        <v>-6.3213362799190032</v>
      </c>
      <c r="S2635" s="24">
        <v>1</v>
      </c>
      <c r="T2635" s="25">
        <v>0</v>
      </c>
      <c r="U2635" s="26">
        <v>0</v>
      </c>
      <c r="V2635" s="27">
        <f t="shared" ref="V2635" si="8997">-1/($T$8*$B2635)</f>
        <v>-6.3213362799190032</v>
      </c>
      <c r="X2635" s="24">
        <f t="shared" ref="X2635" si="8998">N2635*S2635+P2635*S2638-O2635*T2635-Q2635*T2638</f>
        <v>0.21483814897195652</v>
      </c>
      <c r="Y2635" s="28">
        <f t="shared" ref="Y2635" si="8999">(N2635*T2635+O2635*S2635+P2635*T2638+Q2635*S2638)</f>
        <v>0</v>
      </c>
      <c r="Z2635" s="26">
        <f t="shared" ref="Z2635" si="9000">N2635*U2635+P2635*U2638-O2635*V2635-Q2635*V2638</f>
        <v>0</v>
      </c>
      <c r="AA2635" s="27">
        <f t="shared" ref="AA2635" si="9001">(N2635*V2635+O2635*U2635+P2635*V2638+Q2635*U2638)</f>
        <v>-7.6794004653260757</v>
      </c>
      <c r="AB2635" s="8"/>
      <c r="AC2635" s="214">
        <f t="shared" ref="AC2635" si="9002">20*LOG((2*$X$8)/(($X$8*X2635+Z2635+$Z$8*X2638+Z2638)^2+($X$8*Y2635+AA2635+$X$8*Y2638+AA2638)^2)^0.5)</f>
        <v>-11.838456498738672</v>
      </c>
      <c r="AE2635" s="215">
        <f t="shared" ref="AE2635" si="9003">((X2635^2+Y2635^2)/(X2638^2+Y2638^2))^0.5</f>
        <v>1.7296614495838087</v>
      </c>
      <c r="AF2635" s="9"/>
      <c r="AG2635" s="29"/>
      <c r="AH2635" s="29"/>
      <c r="AI2635" s="29"/>
      <c r="AJ2635" s="29"/>
    </row>
    <row r="2636" spans="2:36" ht="18.649999999999999" customHeight="1" thickBot="1">
      <c r="D2636" s="30"/>
      <c r="G2636" s="31"/>
      <c r="I2636" s="30"/>
      <c r="K2636" s="239" t="s">
        <v>15</v>
      </c>
      <c r="L2636" s="240"/>
      <c r="N2636" s="30"/>
      <c r="P2636" s="239" t="s">
        <v>17</v>
      </c>
      <c r="Q2636" s="240"/>
      <c r="S2636" s="30"/>
      <c r="V2636" s="31"/>
      <c r="X2636" s="30"/>
      <c r="AA2636" s="31"/>
      <c r="AE2636" s="216"/>
      <c r="AF2636" s="9"/>
      <c r="AG2636" s="29"/>
      <c r="AH2636" s="29"/>
      <c r="AI2636" s="29"/>
      <c r="AJ2636" s="29"/>
    </row>
    <row r="2637" spans="2:36" ht="18.649999999999999" customHeight="1" thickBot="1">
      <c r="D2637" s="235" t="s">
        <v>12</v>
      </c>
      <c r="E2637" s="236"/>
      <c r="F2637" s="237" t="s">
        <v>13</v>
      </c>
      <c r="G2637" s="238"/>
      <c r="I2637" s="235" t="s">
        <v>14</v>
      </c>
      <c r="J2637" s="236"/>
      <c r="K2637" s="241"/>
      <c r="L2637" s="242"/>
      <c r="N2637" s="235" t="s">
        <v>16</v>
      </c>
      <c r="O2637" s="236"/>
      <c r="P2637" s="241"/>
      <c r="Q2637" s="242"/>
      <c r="S2637" s="235" t="s">
        <v>12</v>
      </c>
      <c r="T2637" s="236"/>
      <c r="U2637" s="237" t="s">
        <v>13</v>
      </c>
      <c r="V2637" s="238"/>
      <c r="X2637" s="235" t="s">
        <v>16</v>
      </c>
      <c r="Y2637" s="236"/>
      <c r="Z2637" s="237" t="s">
        <v>17</v>
      </c>
      <c r="AA2637" s="238"/>
      <c r="AB2637" s="4"/>
      <c r="AC2637" s="37" t="s">
        <v>71</v>
      </c>
      <c r="AE2637" s="217" t="s">
        <v>72</v>
      </c>
      <c r="AF2637" s="9"/>
      <c r="AG2637" s="29"/>
      <c r="AH2637" s="29"/>
      <c r="AI2637" s="29"/>
      <c r="AJ2637" s="29"/>
    </row>
    <row r="2638" spans="2:36" ht="18.649999999999999" customHeight="1" thickTop="1" thickBot="1">
      <c r="D2638" s="24">
        <v>0</v>
      </c>
      <c r="E2638" s="28">
        <v>0</v>
      </c>
      <c r="F2638" s="26">
        <v>1</v>
      </c>
      <c r="G2638" s="27">
        <v>0</v>
      </c>
      <c r="I2638" s="24">
        <v>0</v>
      </c>
      <c r="J2638" s="28">
        <f t="shared" ref="J2638" si="9004">IF(0=(1-$J$8*$K$8*$B2635^2),0,-1*(1-$J$8*$K$8*$B2635^2)/($B2635*$K$8))</f>
        <v>-0.1242082079262684</v>
      </c>
      <c r="K2638" s="26">
        <v>1</v>
      </c>
      <c r="L2638" s="27">
        <v>0</v>
      </c>
      <c r="N2638" s="24">
        <f t="shared" ref="N2638" si="9005">D2638*I2635+F2638*I2638-E2638*J2635-G2638*J2638</f>
        <v>0</v>
      </c>
      <c r="O2638" s="28">
        <f t="shared" ref="O2638" si="9006">(D2638*J2635+E2638*I2635+F2638*J2638+G2638*I2638)</f>
        <v>-0.1242082079262684</v>
      </c>
      <c r="P2638" s="26">
        <f t="shared" ref="P2638" si="9007">D2638*K2635+F2638*K2638-E2638*L2635-G2638*L2638</f>
        <v>1</v>
      </c>
      <c r="Q2638" s="27">
        <f t="shared" ref="Q2638" si="9008">(D2638*L2635+E2638*K2635+F2638*L2638+G2638*K2638)</f>
        <v>0</v>
      </c>
      <c r="S2638" s="24">
        <v>0</v>
      </c>
      <c r="T2638" s="28">
        <v>0</v>
      </c>
      <c r="U2638" s="26">
        <v>1</v>
      </c>
      <c r="V2638" s="27">
        <v>0</v>
      </c>
      <c r="X2638" s="24">
        <f t="shared" ref="X2638" si="9009">N2638*S2635+P2638*S2638-O2638*T2635-Q2638*T2638</f>
        <v>0</v>
      </c>
      <c r="Y2638" s="28">
        <f t="shared" ref="Y2638" si="9010">(N2638*T2635+O2638*S2635+P2638*T2638+Q2638*S2638)</f>
        <v>-0.1242082079262684</v>
      </c>
      <c r="Z2638" s="26">
        <f t="shared" ref="Z2638" si="9011">N2638*U2635+P2638*U2638-O2638*V2635-Q2638*V2638</f>
        <v>0.21483814897195652</v>
      </c>
      <c r="AA2638" s="27">
        <f t="shared" ref="AA2638" si="9012">(N2638*V2635+O2638*U2635+P2638*V2638+Q2638*U2638)</f>
        <v>0</v>
      </c>
      <c r="AB2638" s="8"/>
      <c r="AC2638" s="39">
        <f t="shared" ref="AC2638" si="9013">(180/PI())*ATAN(-1*(($X$8*Y2635+AA2635+$X$8*Y2638+AA2638)/($X$8*X2635+Z2635+$X$8*X2638+Z2638)))</f>
        <v>86.848406228369086</v>
      </c>
      <c r="AE2638" s="218">
        <f t="shared" ref="AE2638" si="9014">20*LOG(((($X$8*X2635+Z2635-$X$8*Y2638-Z2638)^2+($X$8*Y2635+AA2635-$X$8*Y2638-AA2638)^2)/(($X$8*X2635+Z2635+$X$8*X2638+Z2638)^2+($X$8*Y2635+AA2635+$X$8*Y2638+AA2638)^2))^0.5)</f>
        <v>-0.29297236463930509</v>
      </c>
      <c r="AF2638" s="9"/>
      <c r="AG2638" s="29"/>
      <c r="AH2638" s="29"/>
      <c r="AI2638" s="29"/>
      <c r="AJ2638" s="29"/>
    </row>
    <row r="2639" spans="2:36" ht="18.649999999999999" customHeight="1">
      <c r="AE2639" s="33"/>
    </row>
    <row r="2640" spans="2:36" ht="18.649999999999999" customHeight="1" thickBot="1">
      <c r="E2640" s="21" t="s">
        <v>0</v>
      </c>
      <c r="J2640" s="21" t="s">
        <v>1</v>
      </c>
      <c r="O2640" s="21" t="s">
        <v>2</v>
      </c>
      <c r="T2640" s="21" t="s">
        <v>3</v>
      </c>
      <c r="Y2640" s="21" t="s">
        <v>4</v>
      </c>
    </row>
    <row r="2641" spans="2:36" ht="18.649999999999999" customHeight="1" thickBot="1">
      <c r="B2641" s="20"/>
      <c r="D2641" s="235" t="s">
        <v>6</v>
      </c>
      <c r="E2641" s="236"/>
      <c r="F2641" s="237" t="s">
        <v>7</v>
      </c>
      <c r="G2641" s="238"/>
      <c r="I2641" s="235" t="s">
        <v>8</v>
      </c>
      <c r="J2641" s="236"/>
      <c r="K2641" s="237" t="s">
        <v>9</v>
      </c>
      <c r="L2641" s="238"/>
      <c r="N2641" s="235" t="s">
        <v>10</v>
      </c>
      <c r="O2641" s="236"/>
      <c r="P2641" s="237" t="s">
        <v>11</v>
      </c>
      <c r="Q2641" s="238"/>
      <c r="S2641" s="235" t="s">
        <v>6</v>
      </c>
      <c r="T2641" s="236"/>
      <c r="U2641" s="237" t="s">
        <v>7</v>
      </c>
      <c r="V2641" s="238"/>
      <c r="X2641" s="235" t="s">
        <v>10</v>
      </c>
      <c r="Y2641" s="236"/>
      <c r="Z2641" s="237" t="s">
        <v>11</v>
      </c>
      <c r="AA2641" s="238"/>
      <c r="AB2641" s="4"/>
      <c r="AC2641" s="212" t="s">
        <v>70</v>
      </c>
      <c r="AE2641" s="213" t="s">
        <v>37</v>
      </c>
      <c r="AF2641" s="9"/>
      <c r="AG2641" s="29"/>
      <c r="AH2641" s="29"/>
      <c r="AI2641" s="29"/>
      <c r="AJ2641" s="29"/>
    </row>
    <row r="2642" spans="2:36" ht="18.649999999999999" customHeight="1" thickTop="1" thickBot="1">
      <c r="B2642" s="40">
        <f t="shared" ref="B2642" si="9015">B2635+$E$5</f>
        <v>1.0869999999999795</v>
      </c>
      <c r="D2642" s="24">
        <v>1</v>
      </c>
      <c r="E2642" s="25">
        <v>0</v>
      </c>
      <c r="F2642" s="26">
        <v>0</v>
      </c>
      <c r="G2642" s="27">
        <f t="shared" ref="G2642" si="9016">-1/($E$8*$B2642)</f>
        <v>-6.3184285815381758</v>
      </c>
      <c r="I2642" s="24">
        <v>1</v>
      </c>
      <c r="J2642" s="28">
        <v>0</v>
      </c>
      <c r="K2642" s="26">
        <v>0</v>
      </c>
      <c r="L2642" s="27">
        <v>0</v>
      </c>
      <c r="N2642" s="24">
        <f t="shared" ref="N2642" si="9017">D2642*I2642+F2642*I2645-E2642*J2642-G2642*J2645</f>
        <v>0.22102448657708818</v>
      </c>
      <c r="O2642" s="28">
        <f t="shared" ref="O2642" si="9018">(D2642*J2642+E2642*I2642+F2642*J2645+G2642*I2645)</f>
        <v>0</v>
      </c>
      <c r="P2642" s="26">
        <f t="shared" ref="P2642" si="9019">D2642*K2642+F2642*K2645-E2642*L2642-G2642*L2645</f>
        <v>0</v>
      </c>
      <c r="Q2642" s="27">
        <f t="shared" ref="Q2642" si="9020">(D2642*L2642+E2642*K2642+F2642*L2645+G2642*K2645)</f>
        <v>-6.3184285815381758</v>
      </c>
      <c r="S2642" s="24">
        <v>1</v>
      </c>
      <c r="T2642" s="25">
        <v>0</v>
      </c>
      <c r="U2642" s="26">
        <v>0</v>
      </c>
      <c r="V2642" s="27">
        <f t="shared" ref="V2642" si="9021">-1/($T$8*$B2642)</f>
        <v>-6.3184285815381758</v>
      </c>
      <c r="X2642" s="24">
        <f t="shared" ref="X2642" si="9022">N2642*S2642+P2642*S2645-O2642*T2642-Q2642*T2645</f>
        <v>0.22102448657708818</v>
      </c>
      <c r="Y2642" s="28">
        <f t="shared" ref="Y2642" si="9023">(N2642*T2642+O2642*S2642+P2642*T2645+Q2642*S2645)</f>
        <v>0</v>
      </c>
      <c r="Z2642" s="26">
        <f t="shared" ref="Z2642" si="9024">N2642*U2642+P2642*U2645-O2642*V2642-Q2642*V2645</f>
        <v>0</v>
      </c>
      <c r="AA2642" s="27">
        <f t="shared" ref="AA2642" si="9025">(N2642*V2642+O2642*U2642+P2642*V2645+Q2642*U2645)</f>
        <v>-7.7149560147466509</v>
      </c>
      <c r="AB2642" s="8"/>
      <c r="AC2642" s="214">
        <f t="shared" ref="AC2642" si="9026">20*LOG((2*$X$8)/(($X$8*X2642+Z2642+$Z$8*X2645+Z2645)^2+($X$8*Y2642+AA2642+$X$8*Y2645+AA2645)^2)^0.5)</f>
        <v>-11.877564834024668</v>
      </c>
      <c r="AE2642" s="215">
        <f t="shared" ref="AE2642" si="9027">((X2642^2+Y2642^2)/(X2645^2+Y2645^2))^0.5</f>
        <v>1.7927744956602882</v>
      </c>
      <c r="AF2642" s="9"/>
      <c r="AG2642" s="29"/>
      <c r="AH2642" s="29"/>
      <c r="AI2642" s="29"/>
      <c r="AJ2642" s="29"/>
    </row>
    <row r="2643" spans="2:36" ht="18.649999999999999" customHeight="1" thickBot="1">
      <c r="D2643" s="30"/>
      <c r="G2643" s="31"/>
      <c r="I2643" s="30"/>
      <c r="K2643" s="239" t="s">
        <v>15</v>
      </c>
      <c r="L2643" s="240"/>
      <c r="N2643" s="30"/>
      <c r="P2643" s="239" t="s">
        <v>17</v>
      </c>
      <c r="Q2643" s="240"/>
      <c r="S2643" s="30"/>
      <c r="V2643" s="31"/>
      <c r="X2643" s="30"/>
      <c r="AA2643" s="31"/>
      <c r="AE2643" s="216"/>
      <c r="AF2643" s="9"/>
      <c r="AG2643" s="29"/>
      <c r="AH2643" s="29"/>
      <c r="AI2643" s="29"/>
      <c r="AJ2643" s="29"/>
    </row>
    <row r="2644" spans="2:36" ht="18.649999999999999" customHeight="1" thickBot="1">
      <c r="D2644" s="235" t="s">
        <v>12</v>
      </c>
      <c r="E2644" s="236"/>
      <c r="F2644" s="237" t="s">
        <v>13</v>
      </c>
      <c r="G2644" s="238"/>
      <c r="I2644" s="235" t="s">
        <v>14</v>
      </c>
      <c r="J2644" s="236"/>
      <c r="K2644" s="241"/>
      <c r="L2644" s="242"/>
      <c r="N2644" s="235" t="s">
        <v>16</v>
      </c>
      <c r="O2644" s="236"/>
      <c r="P2644" s="241"/>
      <c r="Q2644" s="242"/>
      <c r="S2644" s="235" t="s">
        <v>12</v>
      </c>
      <c r="T2644" s="236"/>
      <c r="U2644" s="237" t="s">
        <v>13</v>
      </c>
      <c r="V2644" s="238"/>
      <c r="X2644" s="235" t="s">
        <v>16</v>
      </c>
      <c r="Y2644" s="236"/>
      <c r="Z2644" s="237" t="s">
        <v>17</v>
      </c>
      <c r="AA2644" s="238"/>
      <c r="AB2644" s="4"/>
      <c r="AC2644" s="37" t="s">
        <v>71</v>
      </c>
      <c r="AE2644" s="217" t="s">
        <v>72</v>
      </c>
      <c r="AF2644" s="9"/>
      <c r="AG2644" s="29"/>
      <c r="AH2644" s="29"/>
      <c r="AI2644" s="29"/>
      <c r="AJ2644" s="29"/>
    </row>
    <row r="2645" spans="2:36" ht="18.649999999999999" customHeight="1" thickTop="1" thickBot="1">
      <c r="D2645" s="24">
        <v>0</v>
      </c>
      <c r="E2645" s="28">
        <v>0</v>
      </c>
      <c r="F2645" s="26">
        <v>1</v>
      </c>
      <c r="G2645" s="27">
        <v>0</v>
      </c>
      <c r="I2645" s="24">
        <v>0</v>
      </c>
      <c r="J2645" s="28">
        <f t="shared" ref="J2645" si="9028">IF(0=(1-$J$8*$K$8*$B2642^2),0,-1*(1-$J$8*$K$8*$B2642^2)/($B2642*$K$8))</f>
        <v>-0.12328627337800435</v>
      </c>
      <c r="K2645" s="26">
        <v>1</v>
      </c>
      <c r="L2645" s="27">
        <v>0</v>
      </c>
      <c r="N2645" s="24">
        <f t="shared" ref="N2645" si="9029">D2645*I2642+F2645*I2645-E2645*J2642-G2645*J2645</f>
        <v>0</v>
      </c>
      <c r="O2645" s="28">
        <f t="shared" ref="O2645" si="9030">(D2645*J2642+E2645*I2642+F2645*J2645+G2645*I2645)</f>
        <v>-0.12328627337800435</v>
      </c>
      <c r="P2645" s="26">
        <f t="shared" ref="P2645" si="9031">D2645*K2642+F2645*K2645-E2645*L2642-G2645*L2645</f>
        <v>1</v>
      </c>
      <c r="Q2645" s="27">
        <f t="shared" ref="Q2645" si="9032">(D2645*L2642+E2645*K2642+F2645*L2645+G2645*K2645)</f>
        <v>0</v>
      </c>
      <c r="S2645" s="24">
        <v>0</v>
      </c>
      <c r="T2645" s="28">
        <v>0</v>
      </c>
      <c r="U2645" s="26">
        <v>1</v>
      </c>
      <c r="V2645" s="27">
        <v>0</v>
      </c>
      <c r="X2645" s="24">
        <f t="shared" ref="X2645" si="9033">N2645*S2642+P2645*S2645-O2645*T2642-Q2645*T2645</f>
        <v>0</v>
      </c>
      <c r="Y2645" s="28">
        <f t="shared" ref="Y2645" si="9034">(N2645*T2642+O2645*S2642+P2645*T2645+Q2645*S2645)</f>
        <v>-0.12328627337800435</v>
      </c>
      <c r="Z2645" s="26">
        <f t="shared" ref="Z2645" si="9035">N2645*U2642+P2645*U2645-O2645*V2642-Q2645*V2645</f>
        <v>0.22102448657708818</v>
      </c>
      <c r="AA2645" s="27">
        <f t="shared" ref="AA2645" si="9036">(N2645*V2642+O2645*U2642+P2645*V2645+Q2645*U2645)</f>
        <v>0</v>
      </c>
      <c r="AB2645" s="8"/>
      <c r="AC2645" s="39">
        <f t="shared" ref="AC2645" si="9037">(180/PI())*ATAN(-1*(($X$8*Y2642+AA2642+$X$8*Y2645+AA2645)/($X$8*X2642+Z2642+$X$8*X2645+Z2645)))</f>
        <v>86.772141152694459</v>
      </c>
      <c r="AE2645" s="218">
        <f t="shared" ref="AE2645" si="9038">20*LOG(((($X$8*X2642+Z2642-$X$8*Y2645-Z2645)^2+($X$8*Y2642+AA2642-$X$8*Y2645-AA2645)^2)/(($X$8*X2642+Z2642+$X$8*X2645+Z2645)^2+($X$8*Y2642+AA2642+$X$8*Y2645+AA2645)^2))^0.5)</f>
        <v>-0.29027340948079228</v>
      </c>
      <c r="AF2645" s="9"/>
      <c r="AG2645" s="29"/>
      <c r="AH2645" s="29"/>
      <c r="AI2645" s="29"/>
      <c r="AJ2645" s="29"/>
    </row>
    <row r="2646" spans="2:36" ht="18.649999999999999" customHeight="1">
      <c r="AE2646" s="33"/>
    </row>
    <row r="2647" spans="2:36" ht="18.649999999999999" customHeight="1" thickBot="1">
      <c r="E2647" s="21" t="s">
        <v>0</v>
      </c>
      <c r="J2647" s="21" t="s">
        <v>1</v>
      </c>
      <c r="O2647" s="21" t="s">
        <v>2</v>
      </c>
      <c r="T2647" s="21" t="s">
        <v>3</v>
      </c>
      <c r="Y2647" s="21" t="s">
        <v>4</v>
      </c>
    </row>
    <row r="2648" spans="2:36" ht="18.649999999999999" customHeight="1" thickBot="1">
      <c r="B2648" s="20"/>
      <c r="D2648" s="235" t="s">
        <v>6</v>
      </c>
      <c r="E2648" s="236"/>
      <c r="F2648" s="237" t="s">
        <v>7</v>
      </c>
      <c r="G2648" s="238"/>
      <c r="I2648" s="235" t="s">
        <v>8</v>
      </c>
      <c r="J2648" s="236"/>
      <c r="K2648" s="237" t="s">
        <v>9</v>
      </c>
      <c r="L2648" s="238"/>
      <c r="N2648" s="235" t="s">
        <v>10</v>
      </c>
      <c r="O2648" s="236"/>
      <c r="P2648" s="237" t="s">
        <v>11</v>
      </c>
      <c r="Q2648" s="238"/>
      <c r="S2648" s="235" t="s">
        <v>6</v>
      </c>
      <c r="T2648" s="236"/>
      <c r="U2648" s="237" t="s">
        <v>7</v>
      </c>
      <c r="V2648" s="238"/>
      <c r="X2648" s="235" t="s">
        <v>10</v>
      </c>
      <c r="Y2648" s="236"/>
      <c r="Z2648" s="237" t="s">
        <v>11</v>
      </c>
      <c r="AA2648" s="238"/>
      <c r="AB2648" s="4"/>
      <c r="AC2648" s="212" t="s">
        <v>70</v>
      </c>
      <c r="AE2648" s="213" t="s">
        <v>37</v>
      </c>
      <c r="AF2648" s="9"/>
      <c r="AG2648" s="29"/>
      <c r="AH2648" s="29"/>
      <c r="AI2648" s="29"/>
      <c r="AJ2648" s="29"/>
    </row>
    <row r="2649" spans="2:36" ht="18.649999999999999" customHeight="1" thickTop="1" thickBot="1">
      <c r="B2649" s="40">
        <f t="shared" ref="B2649" si="9039">B2642+$E$5</f>
        <v>1.0874999999999795</v>
      </c>
      <c r="D2649" s="24">
        <v>1</v>
      </c>
      <c r="E2649" s="25">
        <v>0</v>
      </c>
      <c r="F2649" s="26">
        <v>0</v>
      </c>
      <c r="G2649" s="27">
        <f t="shared" ref="G2649" si="9040">-1/($E$8*$B2649)</f>
        <v>-6.3155235569029866</v>
      </c>
      <c r="I2649" s="24">
        <v>1</v>
      </c>
      <c r="J2649" s="28">
        <v>0</v>
      </c>
      <c r="K2649" s="26">
        <v>0</v>
      </c>
      <c r="L2649" s="27">
        <v>0</v>
      </c>
      <c r="N2649" s="24">
        <f t="shared" ref="N2649" si="9041">D2649*I2649+F2649*I2652-E2649*J2649-G2649*J2652</f>
        <v>0.22720229326449637</v>
      </c>
      <c r="O2649" s="28">
        <f t="shared" ref="O2649" si="9042">(D2649*J2649+E2649*I2649+F2649*J2652+G2649*I2652)</f>
        <v>0</v>
      </c>
      <c r="P2649" s="26">
        <f t="shared" ref="P2649" si="9043">D2649*K2649+F2649*K2652-E2649*L2649-G2649*L2652</f>
        <v>0</v>
      </c>
      <c r="Q2649" s="27">
        <f t="shared" ref="Q2649" si="9044">(D2649*L2649+E2649*K2649+F2649*L2652+G2649*K2652)</f>
        <v>-6.3155235569029866</v>
      </c>
      <c r="S2649" s="24">
        <v>1</v>
      </c>
      <c r="T2649" s="25">
        <v>0</v>
      </c>
      <c r="U2649" s="26">
        <v>0</v>
      </c>
      <c r="V2649" s="27">
        <f t="shared" ref="V2649" si="9045">-1/($T$8*$B2649)</f>
        <v>-6.3155235569029866</v>
      </c>
      <c r="X2649" s="24">
        <f t="shared" ref="X2649" si="9046">N2649*S2649+P2649*S2652-O2649*T2649-Q2649*T2652</f>
        <v>0.22720229326449637</v>
      </c>
      <c r="Y2649" s="28">
        <f t="shared" ref="Y2649" si="9047">(N2649*T2649+O2649*S2649+P2649*T2652+Q2649*S2652)</f>
        <v>0</v>
      </c>
      <c r="Z2649" s="26">
        <f t="shared" ref="Z2649" si="9048">N2649*U2649+P2649*U2652-O2649*V2649-Q2649*V2652</f>
        <v>0</v>
      </c>
      <c r="AA2649" s="27">
        <f t="shared" ref="AA2649" si="9049">(N2649*V2649+O2649*U2649+P2649*V2652+Q2649*U2652)</f>
        <v>-7.7504249921972939</v>
      </c>
      <c r="AB2649" s="8"/>
      <c r="AC2649" s="214">
        <f t="shared" ref="AC2649" si="9050">20*LOG((2*$X$8)/(($X$8*X2649+Z2649+$Z$8*X2652+Z2652)^2+($X$8*Y2649+AA2649+$X$8*Y2652+AA2652)^2)^0.5)</f>
        <v>-11.916417272508683</v>
      </c>
      <c r="AE2649" s="215">
        <f t="shared" ref="AE2649" si="9051">((X2649^2+Y2649^2)/(X2652^2+Y2652^2))^0.5</f>
        <v>1.8567620255444344</v>
      </c>
      <c r="AF2649" s="9"/>
      <c r="AG2649" s="29"/>
      <c r="AH2649" s="29"/>
      <c r="AI2649" s="29"/>
      <c r="AJ2649" s="29"/>
    </row>
    <row r="2650" spans="2:36" ht="18.649999999999999" customHeight="1" thickBot="1">
      <c r="D2650" s="30"/>
      <c r="G2650" s="31"/>
      <c r="I2650" s="30"/>
      <c r="K2650" s="239" t="s">
        <v>15</v>
      </c>
      <c r="L2650" s="240"/>
      <c r="N2650" s="30"/>
      <c r="P2650" s="239" t="s">
        <v>17</v>
      </c>
      <c r="Q2650" s="240"/>
      <c r="S2650" s="30"/>
      <c r="V2650" s="31"/>
      <c r="X2650" s="30"/>
      <c r="AA2650" s="31"/>
      <c r="AE2650" s="216"/>
      <c r="AF2650" s="9"/>
      <c r="AG2650" s="29"/>
      <c r="AH2650" s="29"/>
      <c r="AI2650" s="29"/>
      <c r="AJ2650" s="29"/>
    </row>
    <row r="2651" spans="2:36" ht="18.649999999999999" customHeight="1" thickBot="1">
      <c r="D2651" s="235" t="s">
        <v>12</v>
      </c>
      <c r="E2651" s="236"/>
      <c r="F2651" s="237" t="s">
        <v>13</v>
      </c>
      <c r="G2651" s="238"/>
      <c r="I2651" s="235" t="s">
        <v>14</v>
      </c>
      <c r="J2651" s="236"/>
      <c r="K2651" s="241"/>
      <c r="L2651" s="242"/>
      <c r="N2651" s="235" t="s">
        <v>16</v>
      </c>
      <c r="O2651" s="236"/>
      <c r="P2651" s="241"/>
      <c r="Q2651" s="242"/>
      <c r="S2651" s="235" t="s">
        <v>12</v>
      </c>
      <c r="T2651" s="236"/>
      <c r="U2651" s="237" t="s">
        <v>13</v>
      </c>
      <c r="V2651" s="238"/>
      <c r="X2651" s="235" t="s">
        <v>16</v>
      </c>
      <c r="Y2651" s="236"/>
      <c r="Z2651" s="237" t="s">
        <v>17</v>
      </c>
      <c r="AA2651" s="238"/>
      <c r="AB2651" s="4"/>
      <c r="AC2651" s="37" t="s">
        <v>71</v>
      </c>
      <c r="AE2651" s="217" t="s">
        <v>72</v>
      </c>
      <c r="AF2651" s="9"/>
      <c r="AG2651" s="29"/>
      <c r="AH2651" s="29"/>
      <c r="AI2651" s="29"/>
      <c r="AJ2651" s="29"/>
    </row>
    <row r="2652" spans="2:36" ht="18.649999999999999" customHeight="1" thickTop="1" thickBot="1">
      <c r="D2652" s="24">
        <v>0</v>
      </c>
      <c r="E2652" s="28">
        <v>0</v>
      </c>
      <c r="F2652" s="26">
        <v>1</v>
      </c>
      <c r="G2652" s="27">
        <v>0</v>
      </c>
      <c r="I2652" s="24">
        <v>0</v>
      </c>
      <c r="J2652" s="28">
        <f t="shared" ref="J2652" si="9052">IF(0=(1-$J$8*$K$8*$B2649^2),0,-1*(1-$J$8*$K$8*$B2649^2)/($B2649*$K$8))</f>
        <v>-0.12236478888449734</v>
      </c>
      <c r="K2652" s="26">
        <v>1</v>
      </c>
      <c r="L2652" s="27">
        <v>0</v>
      </c>
      <c r="N2652" s="24">
        <f t="shared" ref="N2652" si="9053">D2652*I2649+F2652*I2652-E2652*J2649-G2652*J2652</f>
        <v>0</v>
      </c>
      <c r="O2652" s="28">
        <f t="shared" ref="O2652" si="9054">(D2652*J2649+E2652*I2649+F2652*J2652+G2652*I2652)</f>
        <v>-0.12236478888449734</v>
      </c>
      <c r="P2652" s="26">
        <f t="shared" ref="P2652" si="9055">D2652*K2649+F2652*K2652-E2652*L2649-G2652*L2652</f>
        <v>1</v>
      </c>
      <c r="Q2652" s="27">
        <f t="shared" ref="Q2652" si="9056">(D2652*L2649+E2652*K2649+F2652*L2652+G2652*K2652)</f>
        <v>0</v>
      </c>
      <c r="S2652" s="24">
        <v>0</v>
      </c>
      <c r="T2652" s="28">
        <v>0</v>
      </c>
      <c r="U2652" s="26">
        <v>1</v>
      </c>
      <c r="V2652" s="27">
        <v>0</v>
      </c>
      <c r="X2652" s="24">
        <f t="shared" ref="X2652" si="9057">N2652*S2649+P2652*S2652-O2652*T2649-Q2652*T2652</f>
        <v>0</v>
      </c>
      <c r="Y2652" s="28">
        <f t="shared" ref="Y2652" si="9058">(N2652*T2649+O2652*S2649+P2652*T2652+Q2652*S2652)</f>
        <v>-0.12236478888449734</v>
      </c>
      <c r="Z2652" s="26">
        <f t="shared" ref="Z2652" si="9059">N2652*U2649+P2652*U2652-O2652*V2649-Q2652*V2652</f>
        <v>0.22720229326449637</v>
      </c>
      <c r="AA2652" s="27">
        <f t="shared" ref="AA2652" si="9060">(N2652*V2649+O2652*U2649+P2652*V2652+Q2652*U2652)</f>
        <v>0</v>
      </c>
      <c r="AB2652" s="8"/>
      <c r="AC2652" s="39">
        <f t="shared" ref="AC2652" si="9061">(180/PI())*ATAN(-1*(($X$8*Y2649+AA2649+$X$8*Y2652+AA2652)/($X$8*X2649+Z2649+$X$8*X2652+Z2652)))</f>
        <v>86.696646071929166</v>
      </c>
      <c r="AE2652" s="218">
        <f t="shared" ref="AE2652" si="9062">20*LOG(((($X$8*X2649+Z2649-$X$8*Y2652-Z2652)^2+($X$8*Y2649+AA2649-$X$8*Y2652-AA2652)^2)/(($X$8*X2649+Z2649+$X$8*X2652+Z2652)^2+($X$8*Y2649+AA2649+$X$8*Y2652+AA2652)^2))^0.5)</f>
        <v>-0.28761753444244537</v>
      </c>
      <c r="AF2652" s="9"/>
      <c r="AG2652" s="29"/>
      <c r="AH2652" s="29"/>
      <c r="AI2652" s="29"/>
      <c r="AJ2652" s="29"/>
    </row>
    <row r="2653" spans="2:36" ht="18.649999999999999" customHeight="1">
      <c r="AE2653" s="33"/>
    </row>
    <row r="2654" spans="2:36" ht="18.649999999999999" customHeight="1" thickBot="1">
      <c r="E2654" s="21" t="s">
        <v>0</v>
      </c>
      <c r="J2654" s="21" t="s">
        <v>1</v>
      </c>
      <c r="O2654" s="21" t="s">
        <v>2</v>
      </c>
      <c r="T2654" s="21" t="s">
        <v>3</v>
      </c>
      <c r="Y2654" s="21" t="s">
        <v>4</v>
      </c>
    </row>
    <row r="2655" spans="2:36" ht="18.649999999999999" customHeight="1" thickBot="1">
      <c r="B2655" s="20"/>
      <c r="D2655" s="235" t="s">
        <v>6</v>
      </c>
      <c r="E2655" s="236"/>
      <c r="F2655" s="237" t="s">
        <v>7</v>
      </c>
      <c r="G2655" s="238"/>
      <c r="I2655" s="235" t="s">
        <v>8</v>
      </c>
      <c r="J2655" s="236"/>
      <c r="K2655" s="237" t="s">
        <v>9</v>
      </c>
      <c r="L2655" s="238"/>
      <c r="N2655" s="235" t="s">
        <v>10</v>
      </c>
      <c r="O2655" s="236"/>
      <c r="P2655" s="237" t="s">
        <v>11</v>
      </c>
      <c r="Q2655" s="238"/>
      <c r="S2655" s="235" t="s">
        <v>6</v>
      </c>
      <c r="T2655" s="236"/>
      <c r="U2655" s="237" t="s">
        <v>7</v>
      </c>
      <c r="V2655" s="238"/>
      <c r="X2655" s="235" t="s">
        <v>10</v>
      </c>
      <c r="Y2655" s="236"/>
      <c r="Z2655" s="237" t="s">
        <v>11</v>
      </c>
      <c r="AA2655" s="238"/>
      <c r="AB2655" s="4"/>
      <c r="AC2655" s="212" t="s">
        <v>70</v>
      </c>
      <c r="AE2655" s="213" t="s">
        <v>37</v>
      </c>
      <c r="AF2655" s="9"/>
      <c r="AG2655" s="29"/>
      <c r="AH2655" s="29"/>
      <c r="AI2655" s="29"/>
      <c r="AJ2655" s="29"/>
    </row>
    <row r="2656" spans="2:36" ht="18.649999999999999" customHeight="1" thickTop="1" thickBot="1">
      <c r="B2656" s="40">
        <f t="shared" ref="B2656" si="9063">B2649+$E$5</f>
        <v>1.0879999999999794</v>
      </c>
      <c r="D2656" s="24">
        <v>1</v>
      </c>
      <c r="E2656" s="25">
        <v>0</v>
      </c>
      <c r="F2656" s="26">
        <v>0</v>
      </c>
      <c r="G2656" s="27">
        <f t="shared" ref="G2656" si="9064">-1/($E$8*$B2656)</f>
        <v>-6.312621202327203</v>
      </c>
      <c r="I2656" s="24">
        <v>1</v>
      </c>
      <c r="J2656" s="28">
        <v>0</v>
      </c>
      <c r="K2656" s="26">
        <v>0</v>
      </c>
      <c r="L2656" s="27">
        <v>0</v>
      </c>
      <c r="N2656" s="24">
        <f t="shared" ref="N2656" si="9065">D2656*I2656+F2656*I2659-E2656*J2656-G2656*J2659</f>
        <v>0.23337158471241193</v>
      </c>
      <c r="O2656" s="28">
        <f t="shared" ref="O2656" si="9066">(D2656*J2656+E2656*I2656+F2656*J2659+G2656*I2659)</f>
        <v>0</v>
      </c>
      <c r="P2656" s="26">
        <f t="shared" ref="P2656" si="9067">D2656*K2656+F2656*K2659-E2656*L2656-G2656*L2659</f>
        <v>0</v>
      </c>
      <c r="Q2656" s="27">
        <f t="shared" ref="Q2656" si="9068">(D2656*L2656+E2656*K2656+F2656*L2659+G2656*K2659)</f>
        <v>-6.312621202327203</v>
      </c>
      <c r="S2656" s="24">
        <v>1</v>
      </c>
      <c r="T2656" s="25">
        <v>0</v>
      </c>
      <c r="U2656" s="26">
        <v>0</v>
      </c>
      <c r="V2656" s="27">
        <f t="shared" ref="V2656" si="9069">-1/($T$8*$B2656)</f>
        <v>-6.312621202327203</v>
      </c>
      <c r="X2656" s="24">
        <f t="shared" ref="X2656" si="9070">N2656*S2656+P2656*S2659-O2656*T2656-Q2656*T2659</f>
        <v>0.23337158471241193</v>
      </c>
      <c r="Y2656" s="28">
        <f t="shared" ref="Y2656" si="9071">(N2656*T2656+O2656*S2656+P2656*T2659+Q2656*S2659)</f>
        <v>0</v>
      </c>
      <c r="Z2656" s="26">
        <f t="shared" ref="Z2656" si="9072">N2656*U2656+P2656*U2659-O2656*V2656-Q2656*V2659</f>
        <v>0</v>
      </c>
      <c r="AA2656" s="27">
        <f t="shared" ref="AA2656" si="9073">(N2656*V2656+O2656*U2656+P2656*V2659+Q2656*U2659)</f>
        <v>-7.7858076160034733</v>
      </c>
      <c r="AB2656" s="8"/>
      <c r="AC2656" s="214">
        <f t="shared" ref="AC2656" si="9074">20*LOG((2*$X$8)/(($X$8*X2656+Z2656+$Z$8*X2659+Z2659)^2+($X$8*Y2656+AA2656+$X$8*Y2659+AA2659)^2)^0.5)</f>
        <v>-11.955016439765476</v>
      </c>
      <c r="AE2656" s="215">
        <f t="shared" ref="AE2656" si="9075">((X2656^2+Y2656^2)/(X2659^2+Y2659^2))^0.5</f>
        <v>1.9216433728504947</v>
      </c>
      <c r="AF2656" s="9"/>
      <c r="AG2656" s="29"/>
      <c r="AH2656" s="29"/>
      <c r="AI2656" s="29"/>
      <c r="AJ2656" s="29"/>
    </row>
    <row r="2657" spans="1:36" ht="18.649999999999999" customHeight="1" thickBot="1">
      <c r="D2657" s="30"/>
      <c r="G2657" s="31"/>
      <c r="I2657" s="30"/>
      <c r="K2657" s="239" t="s">
        <v>15</v>
      </c>
      <c r="L2657" s="240"/>
      <c r="N2657" s="30"/>
      <c r="P2657" s="239" t="s">
        <v>17</v>
      </c>
      <c r="Q2657" s="240"/>
      <c r="S2657" s="30"/>
      <c r="V2657" s="31"/>
      <c r="X2657" s="30"/>
      <c r="AA2657" s="31"/>
      <c r="AE2657" s="216"/>
      <c r="AF2657" s="9"/>
      <c r="AG2657" s="29"/>
      <c r="AH2657" s="29"/>
      <c r="AI2657" s="29"/>
      <c r="AJ2657" s="29"/>
    </row>
    <row r="2658" spans="1:36" ht="18.649999999999999" customHeight="1" thickBot="1">
      <c r="D2658" s="235" t="s">
        <v>12</v>
      </c>
      <c r="E2658" s="236"/>
      <c r="F2658" s="237" t="s">
        <v>13</v>
      </c>
      <c r="G2658" s="238"/>
      <c r="I2658" s="235" t="s">
        <v>14</v>
      </c>
      <c r="J2658" s="236"/>
      <c r="K2658" s="241"/>
      <c r="L2658" s="242"/>
      <c r="N2658" s="235" t="s">
        <v>16</v>
      </c>
      <c r="O2658" s="236"/>
      <c r="P2658" s="241"/>
      <c r="Q2658" s="242"/>
      <c r="S2658" s="235" t="s">
        <v>12</v>
      </c>
      <c r="T2658" s="236"/>
      <c r="U2658" s="237" t="s">
        <v>13</v>
      </c>
      <c r="V2658" s="238"/>
      <c r="X2658" s="235" t="s">
        <v>16</v>
      </c>
      <c r="Y2658" s="236"/>
      <c r="Z2658" s="237" t="s">
        <v>17</v>
      </c>
      <c r="AA2658" s="238"/>
      <c r="AB2658" s="4"/>
      <c r="AC2658" s="37" t="s">
        <v>71</v>
      </c>
      <c r="AE2658" s="217" t="s">
        <v>72</v>
      </c>
      <c r="AF2658" s="9"/>
      <c r="AG2658" s="29"/>
      <c r="AH2658" s="29"/>
      <c r="AI2658" s="29"/>
      <c r="AJ2658" s="29"/>
    </row>
    <row r="2659" spans="1:36" ht="18.649999999999999" customHeight="1" thickTop="1" thickBot="1">
      <c r="D2659" s="24">
        <v>0</v>
      </c>
      <c r="E2659" s="28">
        <v>0</v>
      </c>
      <c r="F2659" s="26">
        <v>1</v>
      </c>
      <c r="G2659" s="27">
        <v>0</v>
      </c>
      <c r="I2659" s="24">
        <v>0</v>
      </c>
      <c r="J2659" s="28">
        <f t="shared" ref="J2659" si="9076">IF(0=(1-$J$8*$K$8*$B2656^2),0,-1*(1-$J$8*$K$8*$B2656^2)/($B2656*$K$8))</f>
        <v>-0.12144375382526736</v>
      </c>
      <c r="K2659" s="26">
        <v>1</v>
      </c>
      <c r="L2659" s="27">
        <v>0</v>
      </c>
      <c r="N2659" s="24">
        <f t="shared" ref="N2659" si="9077">D2659*I2656+F2659*I2659-E2659*J2656-G2659*J2659</f>
        <v>0</v>
      </c>
      <c r="O2659" s="28">
        <f t="shared" ref="O2659" si="9078">(D2659*J2656+E2659*I2656+F2659*J2659+G2659*I2659)</f>
        <v>-0.12144375382526736</v>
      </c>
      <c r="P2659" s="26">
        <f t="shared" ref="P2659" si="9079">D2659*K2656+F2659*K2659-E2659*L2656-G2659*L2659</f>
        <v>1</v>
      </c>
      <c r="Q2659" s="27">
        <f t="shared" ref="Q2659" si="9080">(D2659*L2656+E2659*K2656+F2659*L2659+G2659*K2659)</f>
        <v>0</v>
      </c>
      <c r="S2659" s="24">
        <v>0</v>
      </c>
      <c r="T2659" s="28">
        <v>0</v>
      </c>
      <c r="U2659" s="26">
        <v>1</v>
      </c>
      <c r="V2659" s="27">
        <v>0</v>
      </c>
      <c r="X2659" s="24">
        <f t="shared" ref="X2659" si="9081">N2659*S2656+P2659*S2659-O2659*T2656-Q2659*T2659</f>
        <v>0</v>
      </c>
      <c r="Y2659" s="28">
        <f t="shared" ref="Y2659" si="9082">(N2659*T2656+O2659*S2656+P2659*T2659+Q2659*S2659)</f>
        <v>-0.12144375382526736</v>
      </c>
      <c r="Z2659" s="26">
        <f t="shared" ref="Z2659" si="9083">N2659*U2656+P2659*U2659-O2659*V2656-Q2659*V2659</f>
        <v>0.23337158471241193</v>
      </c>
      <c r="AA2659" s="27">
        <f t="shared" ref="AA2659" si="9084">(N2659*V2656+O2659*U2656+P2659*V2659+Q2659*U2659)</f>
        <v>0</v>
      </c>
      <c r="AB2659" s="8"/>
      <c r="AC2659" s="39">
        <f t="shared" ref="AC2659" si="9085">(180/PI())*ATAN(-1*(($X$8*Y2656+AA2656+$X$8*Y2659+AA2659)/($X$8*X2656+Z2656+$X$8*X2659+Z2659)))</f>
        <v>86.621908362702229</v>
      </c>
      <c r="AE2659" s="218">
        <f t="shared" ref="AE2659" si="9086">20*LOG(((($X$8*X2656+Z2656-$X$8*Y2659-Z2659)^2+($X$8*Y2656+AA2656-$X$8*Y2659-AA2659)^2)/(($X$8*X2656+Z2656+$X$8*X2659+Z2659)^2+($X$8*Y2656+AA2656+$X$8*Y2659+AA2659)^2))^0.5)</f>
        <v>-0.28500380858246466</v>
      </c>
      <c r="AF2659" s="9"/>
      <c r="AG2659" s="29"/>
      <c r="AH2659" s="29"/>
      <c r="AI2659" s="29"/>
      <c r="AJ2659" s="29"/>
    </row>
    <row r="2660" spans="1:36" ht="18.649999999999999" customHeight="1">
      <c r="AE2660" s="33"/>
    </row>
    <row r="2661" spans="1:36" ht="18.649999999999999" customHeight="1" thickBot="1">
      <c r="A2661">
        <v>0</v>
      </c>
      <c r="E2661" s="21" t="s">
        <v>0</v>
      </c>
      <c r="J2661" s="21" t="s">
        <v>1</v>
      </c>
      <c r="O2661" s="21" t="s">
        <v>2</v>
      </c>
      <c r="T2661" s="21" t="s">
        <v>3</v>
      </c>
      <c r="Y2661" s="21" t="s">
        <v>4</v>
      </c>
    </row>
    <row r="2662" spans="1:36" ht="18.649999999999999" customHeight="1" thickBot="1">
      <c r="B2662" s="20"/>
      <c r="D2662" s="235" t="s">
        <v>6</v>
      </c>
      <c r="E2662" s="236"/>
      <c r="F2662" s="237" t="s">
        <v>7</v>
      </c>
      <c r="G2662" s="238"/>
      <c r="I2662" s="235" t="s">
        <v>8</v>
      </c>
      <c r="J2662" s="236"/>
      <c r="K2662" s="237" t="s">
        <v>9</v>
      </c>
      <c r="L2662" s="238"/>
      <c r="N2662" s="235" t="s">
        <v>10</v>
      </c>
      <c r="O2662" s="236"/>
      <c r="P2662" s="237" t="s">
        <v>11</v>
      </c>
      <c r="Q2662" s="238"/>
      <c r="S2662" s="235" t="s">
        <v>6</v>
      </c>
      <c r="T2662" s="236"/>
      <c r="U2662" s="237" t="s">
        <v>7</v>
      </c>
      <c r="V2662" s="238"/>
      <c r="X2662" s="235" t="s">
        <v>10</v>
      </c>
      <c r="Y2662" s="236"/>
      <c r="Z2662" s="237" t="s">
        <v>11</v>
      </c>
      <c r="AA2662" s="238"/>
      <c r="AB2662" s="4"/>
      <c r="AC2662" s="212" t="s">
        <v>70</v>
      </c>
      <c r="AE2662" s="213" t="s">
        <v>37</v>
      </c>
      <c r="AF2662" s="9"/>
      <c r="AG2662" s="29"/>
      <c r="AH2662" s="29"/>
      <c r="AI2662" s="29"/>
      <c r="AJ2662" s="29"/>
    </row>
    <row r="2663" spans="1:36" ht="18.649999999999999" customHeight="1" thickTop="1" thickBot="1">
      <c r="B2663" s="40">
        <f t="shared" ref="B2663" si="9087">B2656+$E$5</f>
        <v>1.0884999999999794</v>
      </c>
      <c r="D2663" s="24">
        <v>1</v>
      </c>
      <c r="E2663" s="25">
        <v>0</v>
      </c>
      <c r="F2663" s="26">
        <v>0</v>
      </c>
      <c r="G2663" s="27">
        <f t="shared" ref="G2663" si="9088">-1/($E$8*$B2663)</f>
        <v>-6.3097215141313718</v>
      </c>
      <c r="I2663" s="24">
        <v>1</v>
      </c>
      <c r="J2663" s="28">
        <v>0</v>
      </c>
      <c r="K2663" s="26">
        <v>0</v>
      </c>
      <c r="L2663" s="27">
        <v>0</v>
      </c>
      <c r="N2663" s="24">
        <f t="shared" ref="N2663" si="9089">D2663*I2663+F2663*I2666-E2663*J2663-G2663*J2666</f>
        <v>0.23953237656306259</v>
      </c>
      <c r="O2663" s="28">
        <f t="shared" ref="O2663" si="9090">(D2663*J2663+E2663*I2663+F2663*J2666+G2663*I2666)</f>
        <v>0</v>
      </c>
      <c r="P2663" s="26">
        <f t="shared" ref="P2663" si="9091">D2663*K2663+F2663*K2666-E2663*L2663-G2663*L2666</f>
        <v>0</v>
      </c>
      <c r="Q2663" s="27">
        <f t="shared" ref="Q2663" si="9092">(D2663*L2663+E2663*K2663+F2663*L2666+G2663*K2666)</f>
        <v>-6.3097215141313718</v>
      </c>
      <c r="S2663" s="24">
        <v>1</v>
      </c>
      <c r="T2663" s="25">
        <v>0</v>
      </c>
      <c r="U2663" s="26">
        <v>0</v>
      </c>
      <c r="V2663" s="27">
        <f t="shared" ref="V2663" si="9093">-1/($T$8*$B2663)</f>
        <v>-6.3097215141313718</v>
      </c>
      <c r="X2663" s="24">
        <f t="shared" ref="X2663" si="9094">N2663*S2663+P2663*S2666-O2663*T2663-Q2663*T2666</f>
        <v>0.23953237656306259</v>
      </c>
      <c r="Y2663" s="28">
        <f t="shared" ref="Y2663" si="9095">(N2663*T2663+O2663*S2663+P2663*T2666+Q2663*S2666)</f>
        <v>0</v>
      </c>
      <c r="Z2663" s="26">
        <f t="shared" ref="Z2663" si="9096">N2663*U2663+P2663*U2666-O2663*V2663-Q2663*V2666</f>
        <v>0</v>
      </c>
      <c r="AA2663" s="27">
        <f t="shared" ref="AA2663" si="9097">(N2663*V2663+O2663*U2663+P2663*V2666+Q2663*U2666)</f>
        <v>-7.8211041038623446</v>
      </c>
      <c r="AB2663" s="8"/>
      <c r="AC2663" s="214">
        <f t="shared" ref="AC2663" si="9098">20*LOG((2*$X$8)/(($X$8*X2663+Z2663+$Z$8*X2666+Z2666)^2+($X$8*Y2663+AA2663+$X$8*Y2666+AA2666)^2)^0.5)</f>
        <v>-11.993364924371456</v>
      </c>
      <c r="AE2663" s="215">
        <f t="shared" ref="AE2663" si="9099">((X2663^2+Y2663^2)/(X2666^2+Y2666^2))^0.5</f>
        <v>1.9874384433360512</v>
      </c>
      <c r="AF2663" s="9"/>
      <c r="AG2663" s="29"/>
      <c r="AH2663" s="29"/>
      <c r="AI2663" s="29"/>
      <c r="AJ2663" s="29"/>
    </row>
    <row r="2664" spans="1:36" ht="18.649999999999999" customHeight="1" thickBot="1">
      <c r="D2664" s="30"/>
      <c r="G2664" s="31"/>
      <c r="I2664" s="30"/>
      <c r="K2664" s="239" t="s">
        <v>15</v>
      </c>
      <c r="L2664" s="240"/>
      <c r="N2664" s="30"/>
      <c r="P2664" s="239" t="s">
        <v>17</v>
      </c>
      <c r="Q2664" s="240"/>
      <c r="S2664" s="30"/>
      <c r="V2664" s="31"/>
      <c r="X2664" s="30"/>
      <c r="AA2664" s="31"/>
      <c r="AE2664" s="216"/>
      <c r="AF2664" s="9"/>
      <c r="AG2664" s="29"/>
      <c r="AH2664" s="29"/>
      <c r="AI2664" s="29"/>
      <c r="AJ2664" s="29"/>
    </row>
    <row r="2665" spans="1:36" ht="18.649999999999999" customHeight="1" thickBot="1">
      <c r="D2665" s="235" t="s">
        <v>12</v>
      </c>
      <c r="E2665" s="236"/>
      <c r="F2665" s="237" t="s">
        <v>13</v>
      </c>
      <c r="G2665" s="238"/>
      <c r="I2665" s="235" t="s">
        <v>14</v>
      </c>
      <c r="J2665" s="236"/>
      <c r="K2665" s="241"/>
      <c r="L2665" s="242"/>
      <c r="N2665" s="235" t="s">
        <v>16</v>
      </c>
      <c r="O2665" s="236"/>
      <c r="P2665" s="241"/>
      <c r="Q2665" s="242"/>
      <c r="S2665" s="235" t="s">
        <v>12</v>
      </c>
      <c r="T2665" s="236"/>
      <c r="U2665" s="237" t="s">
        <v>13</v>
      </c>
      <c r="V2665" s="238"/>
      <c r="X2665" s="235" t="s">
        <v>16</v>
      </c>
      <c r="Y2665" s="236"/>
      <c r="Z2665" s="237" t="s">
        <v>17</v>
      </c>
      <c r="AA2665" s="238"/>
      <c r="AB2665" s="4"/>
      <c r="AC2665" s="37" t="s">
        <v>71</v>
      </c>
      <c r="AE2665" s="217" t="s">
        <v>72</v>
      </c>
      <c r="AF2665" s="9"/>
      <c r="AG2665" s="29"/>
      <c r="AH2665" s="29"/>
      <c r="AI2665" s="29"/>
      <c r="AJ2665" s="29"/>
    </row>
    <row r="2666" spans="1:36" ht="18.649999999999999" customHeight="1" thickTop="1" thickBot="1">
      <c r="D2666" s="24">
        <v>0</v>
      </c>
      <c r="E2666" s="28">
        <v>0</v>
      </c>
      <c r="F2666" s="26">
        <v>1</v>
      </c>
      <c r="G2666" s="27">
        <v>0</v>
      </c>
      <c r="I2666" s="24">
        <v>0</v>
      </c>
      <c r="J2666" s="28">
        <f t="shared" ref="J2666" si="9100">IF(0=(1-$J$8*$K$8*$B2663^2),0,-1*(1-$J$8*$K$8*$B2663^2)/($B2663*$K$8))</f>
        <v>-0.1205231675809748</v>
      </c>
      <c r="K2666" s="26">
        <v>1</v>
      </c>
      <c r="L2666" s="27">
        <v>0</v>
      </c>
      <c r="N2666" s="24">
        <f t="shared" ref="N2666" si="9101">D2666*I2663+F2666*I2666-E2666*J2663-G2666*J2666</f>
        <v>0</v>
      </c>
      <c r="O2666" s="28">
        <f t="shared" ref="O2666" si="9102">(D2666*J2663+E2666*I2663+F2666*J2666+G2666*I2666)</f>
        <v>-0.1205231675809748</v>
      </c>
      <c r="P2666" s="26">
        <f t="shared" ref="P2666" si="9103">D2666*K2663+F2666*K2666-E2666*L2663-G2666*L2666</f>
        <v>1</v>
      </c>
      <c r="Q2666" s="27">
        <f t="shared" ref="Q2666" si="9104">(D2666*L2663+E2666*K2663+F2666*L2666+G2666*K2666)</f>
        <v>0</v>
      </c>
      <c r="S2666" s="24">
        <v>0</v>
      </c>
      <c r="T2666" s="28">
        <v>0</v>
      </c>
      <c r="U2666" s="26">
        <v>1</v>
      </c>
      <c r="V2666" s="27">
        <v>0</v>
      </c>
      <c r="X2666" s="24">
        <f t="shared" ref="X2666" si="9105">N2666*S2663+P2666*S2666-O2666*T2663-Q2666*T2666</f>
        <v>0</v>
      </c>
      <c r="Y2666" s="28">
        <f t="shared" ref="Y2666" si="9106">(N2666*T2663+O2666*S2663+P2666*T2666+Q2666*S2666)</f>
        <v>-0.1205231675809748</v>
      </c>
      <c r="Z2666" s="26">
        <f t="shared" ref="Z2666" si="9107">N2666*U2663+P2666*U2666-O2666*V2663-Q2666*V2666</f>
        <v>0.23953237656306259</v>
      </c>
      <c r="AA2666" s="27">
        <f t="shared" ref="AA2666" si="9108">(N2666*V2663+O2666*U2663+P2666*V2666+Q2666*U2666)</f>
        <v>0</v>
      </c>
      <c r="AB2666" s="8"/>
      <c r="AC2666" s="39">
        <f t="shared" ref="AC2666" si="9109">(180/PI())*ATAN(-1*(($X$8*Y2663+AA2663+$X$8*Y2666+AA2666)/($X$8*X2663+Z2663+$X$8*X2666+Z2666)))</f>
        <v>86.547915671925381</v>
      </c>
      <c r="AE2666" s="218">
        <f t="shared" ref="AE2666" si="9110">20*LOG(((($X$8*X2663+Z2663-$X$8*Y2666-Z2666)^2+($X$8*Y2663+AA2663-$X$8*Y2666-AA2666)^2)/(($X$8*X2663+Z2663+$X$8*X2666+Z2666)^2+($X$8*Y2663+AA2663+$X$8*Y2666+AA2666)^2))^0.5)</f>
        <v>-0.28243132610059979</v>
      </c>
      <c r="AF2666" s="9"/>
      <c r="AG2666" s="29"/>
      <c r="AH2666" s="29"/>
      <c r="AI2666" s="29"/>
      <c r="AJ2666" s="29"/>
    </row>
    <row r="2667" spans="1:36" ht="18.649999999999999" customHeight="1">
      <c r="AE2667" s="33"/>
    </row>
    <row r="2668" spans="1:36" ht="18.649999999999999" customHeight="1" thickBot="1">
      <c r="E2668" s="21" t="s">
        <v>0</v>
      </c>
      <c r="J2668" s="21" t="s">
        <v>1</v>
      </c>
      <c r="O2668" s="21" t="s">
        <v>2</v>
      </c>
      <c r="T2668" s="21" t="s">
        <v>3</v>
      </c>
      <c r="Y2668" s="21" t="s">
        <v>4</v>
      </c>
    </row>
    <row r="2669" spans="1:36" ht="18.649999999999999" customHeight="1" thickBot="1">
      <c r="B2669" s="20"/>
      <c r="D2669" s="235" t="s">
        <v>6</v>
      </c>
      <c r="E2669" s="236"/>
      <c r="F2669" s="237" t="s">
        <v>7</v>
      </c>
      <c r="G2669" s="238"/>
      <c r="I2669" s="235" t="s">
        <v>8</v>
      </c>
      <c r="J2669" s="236"/>
      <c r="K2669" s="237" t="s">
        <v>9</v>
      </c>
      <c r="L2669" s="238"/>
      <c r="N2669" s="235" t="s">
        <v>10</v>
      </c>
      <c r="O2669" s="236"/>
      <c r="P2669" s="237" t="s">
        <v>11</v>
      </c>
      <c r="Q2669" s="238"/>
      <c r="S2669" s="235" t="s">
        <v>6</v>
      </c>
      <c r="T2669" s="236"/>
      <c r="U2669" s="237" t="s">
        <v>7</v>
      </c>
      <c r="V2669" s="238"/>
      <c r="X2669" s="235" t="s">
        <v>10</v>
      </c>
      <c r="Y2669" s="236"/>
      <c r="Z2669" s="237" t="s">
        <v>11</v>
      </c>
      <c r="AA2669" s="238"/>
      <c r="AB2669" s="4"/>
      <c r="AC2669" s="212" t="s">
        <v>70</v>
      </c>
      <c r="AE2669" s="213" t="s">
        <v>37</v>
      </c>
      <c r="AF2669" s="9"/>
      <c r="AG2669" s="29"/>
      <c r="AH2669" s="29"/>
      <c r="AI2669" s="29"/>
      <c r="AJ2669" s="29"/>
    </row>
    <row r="2670" spans="1:36" ht="18" customHeight="1" thickTop="1" thickBot="1">
      <c r="B2670" s="40">
        <f t="shared" ref="B2670" si="9111">B2663+$E$5</f>
        <v>1.0889999999999793</v>
      </c>
      <c r="D2670" s="24">
        <v>1</v>
      </c>
      <c r="E2670" s="25">
        <v>0</v>
      </c>
      <c r="F2670" s="26">
        <v>0</v>
      </c>
      <c r="G2670" s="27">
        <f t="shared" ref="G2670" si="9112">-1/($E$8*$B2670)</f>
        <v>-6.30682448864279</v>
      </c>
      <c r="I2670" s="24">
        <v>1</v>
      </c>
      <c r="J2670" s="28">
        <v>0</v>
      </c>
      <c r="K2670" s="26">
        <v>0</v>
      </c>
      <c r="L2670" s="27">
        <v>0</v>
      </c>
      <c r="N2670" s="24">
        <f t="shared" ref="N2670" si="9113">D2670*I2670+F2670*I2673-E2670*J2670-G2670*J2673</f>
        <v>0.24568468442277869</v>
      </c>
      <c r="O2670" s="28">
        <f t="shared" ref="O2670" si="9114">(D2670*J2670+E2670*I2670+F2670*J2673+G2670*I2673)</f>
        <v>0</v>
      </c>
      <c r="P2670" s="26">
        <f t="shared" ref="P2670" si="9115">D2670*K2670+F2670*K2673-E2670*L2670-G2670*L2673</f>
        <v>0</v>
      </c>
      <c r="Q2670" s="27">
        <f t="shared" ref="Q2670" si="9116">(D2670*L2670+E2670*K2670+F2670*L2673+G2670*K2673)</f>
        <v>-6.30682448864279</v>
      </c>
      <c r="S2670" s="24">
        <v>1</v>
      </c>
      <c r="T2670" s="25">
        <v>0</v>
      </c>
      <c r="U2670" s="26">
        <v>0</v>
      </c>
      <c r="V2670" s="27">
        <f t="shared" ref="V2670" si="9117">-1/($T$8*$B2670)</f>
        <v>-6.30682448864279</v>
      </c>
      <c r="X2670" s="24">
        <f t="shared" ref="X2670" si="9118">N2670*S2670+P2670*S2673-O2670*T2670-Q2670*T2673</f>
        <v>0.24568468442277869</v>
      </c>
      <c r="Y2670" s="28">
        <f t="shared" ref="Y2670" si="9119">(N2670*T2670+O2670*S2670+P2670*T2673+Q2670*S2673)</f>
        <v>0</v>
      </c>
      <c r="Z2670" s="26">
        <f t="shared" ref="Z2670" si="9120">N2670*U2670+P2670*U2673-O2670*V2670-Q2670*V2673</f>
        <v>0</v>
      </c>
      <c r="AA2670" s="27">
        <f t="shared" ref="AA2670" si="9121">(N2670*V2670+O2670*U2670+P2670*V2673+Q2670*U2673)</f>
        <v>-7.8563146728448467</v>
      </c>
      <c r="AB2670" s="8"/>
      <c r="AC2670" s="214">
        <f t="shared" ref="AC2670" si="9122">20*LOG((2*$X$8)/(($X$8*X2670+Z2670+$Z$8*X2673+Z2673)^2+($X$8*Y2670+AA2670+$X$8*Y2673+AA2673)^2)^0.5)</f>
        <v>-12.031465278531176</v>
      </c>
      <c r="AE2670" s="215">
        <f t="shared" ref="AE2670" si="9123">((X2670^2+Y2670^2)/(X2673^2+Y2673^2))^0.5</f>
        <v>2.0541677362289099</v>
      </c>
      <c r="AF2670" s="9"/>
      <c r="AG2670" s="29"/>
      <c r="AH2670" s="29"/>
      <c r="AI2670" s="29"/>
      <c r="AJ2670" s="29"/>
    </row>
    <row r="2671" spans="1:36" ht="18.649999999999999" customHeight="1" thickBot="1">
      <c r="D2671" s="30"/>
      <c r="G2671" s="31"/>
      <c r="I2671" s="30"/>
      <c r="K2671" s="239" t="s">
        <v>15</v>
      </c>
      <c r="L2671" s="240"/>
      <c r="N2671" s="30"/>
      <c r="P2671" s="239" t="s">
        <v>17</v>
      </c>
      <c r="Q2671" s="240"/>
      <c r="S2671" s="30"/>
      <c r="V2671" s="31"/>
      <c r="X2671" s="30"/>
      <c r="AA2671" s="31"/>
      <c r="AE2671" s="216"/>
      <c r="AF2671" s="9"/>
      <c r="AG2671" s="29"/>
      <c r="AH2671" s="29"/>
      <c r="AI2671" s="29"/>
      <c r="AJ2671" s="29"/>
    </row>
    <row r="2672" spans="1:36" ht="18.649999999999999" customHeight="1" thickBot="1">
      <c r="D2672" s="235" t="s">
        <v>12</v>
      </c>
      <c r="E2672" s="236"/>
      <c r="F2672" s="237" t="s">
        <v>13</v>
      </c>
      <c r="G2672" s="238"/>
      <c r="I2672" s="235" t="s">
        <v>14</v>
      </c>
      <c r="J2672" s="236"/>
      <c r="K2672" s="241"/>
      <c r="L2672" s="242"/>
      <c r="N2672" s="235" t="s">
        <v>16</v>
      </c>
      <c r="O2672" s="236"/>
      <c r="P2672" s="241"/>
      <c r="Q2672" s="242"/>
      <c r="S2672" s="235" t="s">
        <v>12</v>
      </c>
      <c r="T2672" s="236"/>
      <c r="U2672" s="237" t="s">
        <v>13</v>
      </c>
      <c r="V2672" s="238"/>
      <c r="X2672" s="235" t="s">
        <v>16</v>
      </c>
      <c r="Y2672" s="236"/>
      <c r="Z2672" s="237" t="s">
        <v>17</v>
      </c>
      <c r="AA2672" s="238"/>
      <c r="AB2672" s="4"/>
      <c r="AC2672" s="37" t="s">
        <v>71</v>
      </c>
      <c r="AE2672" s="217" t="s">
        <v>72</v>
      </c>
      <c r="AF2672" s="9"/>
      <c r="AG2672" s="29"/>
      <c r="AH2672" s="29"/>
      <c r="AI2672" s="29"/>
      <c r="AJ2672" s="29"/>
    </row>
    <row r="2673" spans="2:36" ht="18.649999999999999" customHeight="1" thickTop="1" thickBot="1">
      <c r="D2673" s="24">
        <v>0</v>
      </c>
      <c r="E2673" s="28">
        <v>0</v>
      </c>
      <c r="F2673" s="26">
        <v>1</v>
      </c>
      <c r="G2673" s="27">
        <v>0</v>
      </c>
      <c r="I2673" s="24">
        <v>0</v>
      </c>
      <c r="J2673" s="28">
        <f t="shared" ref="J2673" si="9124">IF(0=(1-$J$8*$K$8*$B2670^2),0,-1*(1-$J$8*$K$8*$B2670^2)/($B2670*$K$8))</f>
        <v>-0.11960302953341702</v>
      </c>
      <c r="K2673" s="26">
        <v>1</v>
      </c>
      <c r="L2673" s="27">
        <v>0</v>
      </c>
      <c r="N2673" s="24">
        <f t="shared" ref="N2673" si="9125">D2673*I2670+F2673*I2673-E2673*J2670-G2673*J2673</f>
        <v>0</v>
      </c>
      <c r="O2673" s="28">
        <f t="shared" ref="O2673" si="9126">(D2673*J2670+E2673*I2670+F2673*J2673+G2673*I2673)</f>
        <v>-0.11960302953341702</v>
      </c>
      <c r="P2673" s="26">
        <f t="shared" ref="P2673" si="9127">D2673*K2670+F2673*K2673-E2673*L2670-G2673*L2673</f>
        <v>1</v>
      </c>
      <c r="Q2673" s="27">
        <f t="shared" ref="Q2673" si="9128">(D2673*L2670+E2673*K2670+F2673*L2673+G2673*K2673)</f>
        <v>0</v>
      </c>
      <c r="S2673" s="24">
        <v>0</v>
      </c>
      <c r="T2673" s="28">
        <v>0</v>
      </c>
      <c r="U2673" s="26">
        <v>1</v>
      </c>
      <c r="V2673" s="27">
        <v>0</v>
      </c>
      <c r="X2673" s="24">
        <f t="shared" ref="X2673" si="9129">N2673*S2670+P2673*S2673-O2673*T2670-Q2673*T2673</f>
        <v>0</v>
      </c>
      <c r="Y2673" s="28">
        <f t="shared" ref="Y2673" si="9130">(N2673*T2670+O2673*S2670+P2673*T2673+Q2673*S2673)</f>
        <v>-0.11960302953341702</v>
      </c>
      <c r="Z2673" s="26">
        <f t="shared" ref="Z2673" si="9131">N2673*U2670+P2673*U2673-O2673*V2670-Q2673*V2673</f>
        <v>0.24568468442277869</v>
      </c>
      <c r="AA2673" s="27">
        <f t="shared" ref="AA2673" si="9132">(N2673*V2670+O2673*U2670+P2673*V2673+Q2673*U2673)</f>
        <v>0</v>
      </c>
      <c r="AB2673" s="8"/>
      <c r="AC2673" s="39">
        <f t="shared" ref="AC2673" si="9133">(180/PI())*ATAN(-1*(($X$8*Y2670+AA2670+$X$8*Y2673+AA2673)/($X$8*X2670+Z2670+$X$8*X2673+Z2673)))</f>
        <v>86.474655909714414</v>
      </c>
      <c r="AE2673" s="218">
        <f t="shared" ref="AE2673" si="9134">20*LOG(((($X$8*X2670+Z2670-$X$8*Y2673-Z2673)^2+($X$8*Y2670+AA2670-$X$8*Y2673-AA2673)^2)/(($X$8*X2670+Z2670+$X$8*X2673+Z2673)^2+($X$8*Y2670+AA2670+$X$8*Y2673+AA2673)^2))^0.5)</f>
        <v>-0.27989920552832293</v>
      </c>
      <c r="AF2673" s="9"/>
      <c r="AG2673" s="29"/>
      <c r="AH2673" s="29"/>
      <c r="AI2673" s="29"/>
      <c r="AJ2673" s="29"/>
    </row>
    <row r="2674" spans="2:36" ht="18.649999999999999" customHeight="1">
      <c r="AE2674" s="33"/>
    </row>
    <row r="2675" spans="2:36" ht="18.649999999999999" customHeight="1" thickBot="1">
      <c r="E2675" s="21" t="s">
        <v>0</v>
      </c>
      <c r="J2675" s="21" t="s">
        <v>1</v>
      </c>
      <c r="O2675" s="21" t="s">
        <v>2</v>
      </c>
      <c r="T2675" s="21" t="s">
        <v>3</v>
      </c>
      <c r="Y2675" s="21" t="s">
        <v>4</v>
      </c>
    </row>
    <row r="2676" spans="2:36" ht="18.649999999999999" customHeight="1" thickBot="1">
      <c r="B2676" s="20"/>
      <c r="D2676" s="235" t="s">
        <v>6</v>
      </c>
      <c r="E2676" s="236"/>
      <c r="F2676" s="237" t="s">
        <v>7</v>
      </c>
      <c r="G2676" s="238"/>
      <c r="I2676" s="235" t="s">
        <v>8</v>
      </c>
      <c r="J2676" s="236"/>
      <c r="K2676" s="237" t="s">
        <v>9</v>
      </c>
      <c r="L2676" s="238"/>
      <c r="N2676" s="235" t="s">
        <v>10</v>
      </c>
      <c r="O2676" s="236"/>
      <c r="P2676" s="237" t="s">
        <v>11</v>
      </c>
      <c r="Q2676" s="238"/>
      <c r="S2676" s="235" t="s">
        <v>6</v>
      </c>
      <c r="T2676" s="236"/>
      <c r="U2676" s="237" t="s">
        <v>7</v>
      </c>
      <c r="V2676" s="238"/>
      <c r="X2676" s="235" t="s">
        <v>10</v>
      </c>
      <c r="Y2676" s="236"/>
      <c r="Z2676" s="237" t="s">
        <v>11</v>
      </c>
      <c r="AA2676" s="238"/>
      <c r="AB2676" s="4"/>
      <c r="AC2676" s="212" t="s">
        <v>70</v>
      </c>
      <c r="AE2676" s="213" t="s">
        <v>37</v>
      </c>
      <c r="AF2676" s="9"/>
      <c r="AG2676" s="29"/>
      <c r="AH2676" s="29"/>
      <c r="AI2676" s="29"/>
      <c r="AJ2676" s="29"/>
    </row>
    <row r="2677" spans="2:36" ht="18.649999999999999" customHeight="1" thickTop="1" thickBot="1">
      <c r="B2677" s="40">
        <f t="shared" ref="B2677" si="9135">B2670+$E$5</f>
        <v>1.0894999999999793</v>
      </c>
      <c r="D2677" s="24">
        <v>1</v>
      </c>
      <c r="E2677" s="25">
        <v>0</v>
      </c>
      <c r="F2677" s="26">
        <v>0</v>
      </c>
      <c r="G2677" s="27">
        <f t="shared" ref="G2677" si="9136">-1/($E$8*$B2677)</f>
        <v>-6.303930122195502</v>
      </c>
      <c r="I2677" s="24">
        <v>1</v>
      </c>
      <c r="J2677" s="28">
        <v>0</v>
      </c>
      <c r="K2677" s="26">
        <v>0</v>
      </c>
      <c r="L2677" s="27">
        <v>0</v>
      </c>
      <c r="N2677" s="24">
        <f t="shared" ref="N2677" si="9137">D2677*I2677+F2677*I2680-E2677*J2677-G2677*J2680</f>
        <v>0.25182852386208465</v>
      </c>
      <c r="O2677" s="28">
        <f t="shared" ref="O2677" si="9138">(D2677*J2677+E2677*I2677+F2677*J2680+G2677*I2680)</f>
        <v>0</v>
      </c>
      <c r="P2677" s="26">
        <f t="shared" ref="P2677" si="9139">D2677*K2677+F2677*K2680-E2677*L2677-G2677*L2680</f>
        <v>0</v>
      </c>
      <c r="Q2677" s="27">
        <f t="shared" ref="Q2677" si="9140">(D2677*L2677+E2677*K2677+F2677*L2680+G2677*K2680)</f>
        <v>-6.303930122195502</v>
      </c>
      <c r="S2677" s="24">
        <v>1</v>
      </c>
      <c r="T2677" s="25">
        <v>0</v>
      </c>
      <c r="U2677" s="26">
        <v>0</v>
      </c>
      <c r="V2677" s="27">
        <f t="shared" ref="V2677" si="9141">-1/($T$8*$B2677)</f>
        <v>-6.303930122195502</v>
      </c>
      <c r="X2677" s="24">
        <f t="shared" ref="X2677" si="9142">N2677*S2677+P2677*S2680-O2677*T2677-Q2677*T2680</f>
        <v>0.25182852386208465</v>
      </c>
      <c r="Y2677" s="28">
        <f t="shared" ref="Y2677" si="9143">(N2677*T2677+O2677*S2677+P2677*T2680+Q2677*S2680)</f>
        <v>0</v>
      </c>
      <c r="Z2677" s="26">
        <f t="shared" ref="Z2677" si="9144">N2677*U2677+P2677*U2680-O2677*V2677-Q2677*V2680</f>
        <v>0</v>
      </c>
      <c r="AA2677" s="27">
        <f t="shared" ref="AA2677" si="9145">(N2677*V2677+O2677*U2677+P2677*V2680+Q2677*U2680)</f>
        <v>-7.8914395393977266</v>
      </c>
      <c r="AB2677" s="8"/>
      <c r="AC2677" s="214">
        <f t="shared" ref="AC2677" si="9146">20*LOG((2*$X$8)/(($X$8*X2677+Z2677+$Z$8*X2680+Z2680)^2+($X$8*Y2677+AA2677+$X$8*Y2680+AA2680)^2)^0.5)</f>
        <v>-12.069320018692666</v>
      </c>
      <c r="AE2677" s="215">
        <f t="shared" ref="AE2677" si="9147">((X2677^2+Y2677^2)/(X2680^2+Y2680^2))^0.5</f>
        <v>2.1218523665149567</v>
      </c>
      <c r="AF2677" s="9"/>
      <c r="AG2677" s="29"/>
      <c r="AH2677" s="29"/>
      <c r="AI2677" s="29"/>
      <c r="AJ2677" s="29"/>
    </row>
    <row r="2678" spans="2:36" ht="18.649999999999999" customHeight="1" thickBot="1">
      <c r="D2678" s="30"/>
      <c r="G2678" s="31"/>
      <c r="I2678" s="30"/>
      <c r="K2678" s="239" t="s">
        <v>15</v>
      </c>
      <c r="L2678" s="240"/>
      <c r="N2678" s="30"/>
      <c r="P2678" s="239" t="s">
        <v>17</v>
      </c>
      <c r="Q2678" s="240"/>
      <c r="S2678" s="30"/>
      <c r="V2678" s="31"/>
      <c r="X2678" s="30"/>
      <c r="AA2678" s="31"/>
      <c r="AE2678" s="216"/>
      <c r="AF2678" s="9"/>
      <c r="AG2678" s="29"/>
      <c r="AH2678" s="29"/>
      <c r="AI2678" s="29"/>
      <c r="AJ2678" s="29"/>
    </row>
    <row r="2679" spans="2:36" ht="18.649999999999999" customHeight="1" thickBot="1">
      <c r="D2679" s="235" t="s">
        <v>12</v>
      </c>
      <c r="E2679" s="236"/>
      <c r="F2679" s="237" t="s">
        <v>13</v>
      </c>
      <c r="G2679" s="238"/>
      <c r="I2679" s="235" t="s">
        <v>14</v>
      </c>
      <c r="J2679" s="236"/>
      <c r="K2679" s="241"/>
      <c r="L2679" s="242"/>
      <c r="N2679" s="235" t="s">
        <v>16</v>
      </c>
      <c r="O2679" s="236"/>
      <c r="P2679" s="241"/>
      <c r="Q2679" s="242"/>
      <c r="S2679" s="235" t="s">
        <v>12</v>
      </c>
      <c r="T2679" s="236"/>
      <c r="U2679" s="237" t="s">
        <v>13</v>
      </c>
      <c r="V2679" s="238"/>
      <c r="X2679" s="235" t="s">
        <v>16</v>
      </c>
      <c r="Y2679" s="236"/>
      <c r="Z2679" s="237" t="s">
        <v>17</v>
      </c>
      <c r="AA2679" s="238"/>
      <c r="AB2679" s="4"/>
      <c r="AC2679" s="37" t="s">
        <v>71</v>
      </c>
      <c r="AE2679" s="217" t="s">
        <v>72</v>
      </c>
      <c r="AF2679" s="9"/>
      <c r="AG2679" s="29"/>
      <c r="AH2679" s="29"/>
      <c r="AI2679" s="29"/>
      <c r="AJ2679" s="29"/>
    </row>
    <row r="2680" spans="2:36" ht="18.649999999999999" customHeight="1" thickTop="1" thickBot="1">
      <c r="D2680" s="24">
        <v>0</v>
      </c>
      <c r="E2680" s="28">
        <v>0</v>
      </c>
      <c r="F2680" s="26">
        <v>1</v>
      </c>
      <c r="G2680" s="27">
        <v>0</v>
      </c>
      <c r="I2680" s="24">
        <v>0</v>
      </c>
      <c r="J2680" s="28">
        <f t="shared" ref="J2680" si="9148">IF(0=(1-$J$8*$K$8*$B2677^2),0,-1*(1-$J$8*$K$8*$B2677^2)/($B2677*$K$8))</f>
        <v>-0.11868333906552661</v>
      </c>
      <c r="K2680" s="26">
        <v>1</v>
      </c>
      <c r="L2680" s="27">
        <v>0</v>
      </c>
      <c r="N2680" s="24">
        <f t="shared" ref="N2680" si="9149">D2680*I2677+F2680*I2680-E2680*J2677-G2680*J2680</f>
        <v>0</v>
      </c>
      <c r="O2680" s="28">
        <f t="shared" ref="O2680" si="9150">(D2680*J2677+E2680*I2677+F2680*J2680+G2680*I2680)</f>
        <v>-0.11868333906552661</v>
      </c>
      <c r="P2680" s="26">
        <f t="shared" ref="P2680" si="9151">D2680*K2677+F2680*K2680-E2680*L2677-G2680*L2680</f>
        <v>1</v>
      </c>
      <c r="Q2680" s="27">
        <f t="shared" ref="Q2680" si="9152">(D2680*L2677+E2680*K2677+F2680*L2680+G2680*K2680)</f>
        <v>0</v>
      </c>
      <c r="S2680" s="24">
        <v>0</v>
      </c>
      <c r="T2680" s="28">
        <v>0</v>
      </c>
      <c r="U2680" s="26">
        <v>1</v>
      </c>
      <c r="V2680" s="27">
        <v>0</v>
      </c>
      <c r="X2680" s="24">
        <f t="shared" ref="X2680" si="9153">N2680*S2677+P2680*S2680-O2680*T2677-Q2680*T2680</f>
        <v>0</v>
      </c>
      <c r="Y2680" s="28">
        <f t="shared" ref="Y2680" si="9154">(N2680*T2677+O2680*S2677+P2680*T2680+Q2680*S2680)</f>
        <v>-0.11868333906552661</v>
      </c>
      <c r="Z2680" s="26">
        <f t="shared" ref="Z2680" si="9155">N2680*U2677+P2680*U2680-O2680*V2677-Q2680*V2680</f>
        <v>0.25182852386208465</v>
      </c>
      <c r="AA2680" s="27">
        <f t="shared" ref="AA2680" si="9156">(N2680*V2677+O2680*U2677+P2680*V2680+Q2680*U2680)</f>
        <v>0</v>
      </c>
      <c r="AB2680" s="8"/>
      <c r="AC2680" s="39">
        <f t="shared" ref="AC2680" si="9157">(180/PI())*ATAN(-1*(($X$8*Y2677+AA2677+$X$8*Y2680+AA2680)/($X$8*X2677+Z2677+$X$8*X2680+Z2680)))</f>
        <v>86.402117242527908</v>
      </c>
      <c r="AE2680" s="218">
        <f t="shared" ref="AE2680" si="9158">20*LOG(((($X$8*X2677+Z2677-$X$8*Y2680-Z2680)^2+($X$8*Y2677+AA2677-$X$8*Y2680-AA2680)^2)/(($X$8*X2677+Z2677+$X$8*X2680+Z2680)^2+($X$8*Y2677+AA2677+$X$8*Y2680+AA2680)^2))^0.5)</f>
        <v>-0.2774065889491712</v>
      </c>
      <c r="AF2680" s="9"/>
      <c r="AG2680" s="29"/>
      <c r="AH2680" s="29"/>
      <c r="AI2680" s="29"/>
      <c r="AJ2680" s="29"/>
    </row>
    <row r="2681" spans="2:36" ht="18.649999999999999" customHeight="1">
      <c r="AE2681" s="33"/>
    </row>
    <row r="2682" spans="2:36" ht="18.649999999999999" customHeight="1" thickBot="1">
      <c r="E2682" s="21" t="s">
        <v>0</v>
      </c>
      <c r="J2682" s="21" t="s">
        <v>1</v>
      </c>
      <c r="O2682" s="21" t="s">
        <v>2</v>
      </c>
      <c r="T2682" s="21" t="s">
        <v>3</v>
      </c>
      <c r="Y2682" s="21" t="s">
        <v>4</v>
      </c>
    </row>
    <row r="2683" spans="2:36" ht="18.649999999999999" customHeight="1" thickBot="1">
      <c r="B2683" s="20"/>
      <c r="D2683" s="235" t="s">
        <v>6</v>
      </c>
      <c r="E2683" s="236"/>
      <c r="F2683" s="237" t="s">
        <v>7</v>
      </c>
      <c r="G2683" s="238"/>
      <c r="I2683" s="235" t="s">
        <v>8</v>
      </c>
      <c r="J2683" s="236"/>
      <c r="K2683" s="237" t="s">
        <v>9</v>
      </c>
      <c r="L2683" s="238"/>
      <c r="N2683" s="235" t="s">
        <v>10</v>
      </c>
      <c r="O2683" s="236"/>
      <c r="P2683" s="237" t="s">
        <v>11</v>
      </c>
      <c r="Q2683" s="238"/>
      <c r="S2683" s="235" t="s">
        <v>6</v>
      </c>
      <c r="T2683" s="236"/>
      <c r="U2683" s="237" t="s">
        <v>7</v>
      </c>
      <c r="V2683" s="238"/>
      <c r="X2683" s="235" t="s">
        <v>10</v>
      </c>
      <c r="Y2683" s="236"/>
      <c r="Z2683" s="237" t="s">
        <v>11</v>
      </c>
      <c r="AA2683" s="238"/>
      <c r="AB2683" s="4"/>
      <c r="AC2683" s="212" t="s">
        <v>70</v>
      </c>
      <c r="AE2683" s="213" t="s">
        <v>37</v>
      </c>
      <c r="AF2683" s="9"/>
      <c r="AG2683" s="29"/>
      <c r="AH2683" s="29"/>
      <c r="AI2683" s="29"/>
      <c r="AJ2683" s="29"/>
    </row>
    <row r="2684" spans="2:36" ht="18.649999999999999" customHeight="1" thickTop="1" thickBot="1">
      <c r="B2684" s="40">
        <f t="shared" ref="B2684" si="9159">B2677+$E$5</f>
        <v>1.0899999999999792</v>
      </c>
      <c r="D2684" s="24">
        <v>1</v>
      </c>
      <c r="E2684" s="25">
        <v>0</v>
      </c>
      <c r="F2684" s="26">
        <v>0</v>
      </c>
      <c r="G2684" s="27">
        <f t="shared" ref="G2684" si="9160">-1/($E$8*$B2684)</f>
        <v>-6.301038411130274</v>
      </c>
      <c r="I2684" s="24">
        <v>1</v>
      </c>
      <c r="J2684" s="28">
        <v>0</v>
      </c>
      <c r="K2684" s="26">
        <v>0</v>
      </c>
      <c r="L2684" s="27">
        <v>0</v>
      </c>
      <c r="N2684" s="24">
        <f t="shared" ref="N2684" si="9161">D2684*I2684+F2684*I2687-E2684*J2684-G2684*J2687</f>
        <v>0.25796391041580258</v>
      </c>
      <c r="O2684" s="28">
        <f t="shared" ref="O2684" si="9162">(D2684*J2684+E2684*I2684+F2684*J2687+G2684*I2687)</f>
        <v>0</v>
      </c>
      <c r="P2684" s="26">
        <f t="shared" ref="P2684" si="9163">D2684*K2684+F2684*K2687-E2684*L2684-G2684*L2687</f>
        <v>0</v>
      </c>
      <c r="Q2684" s="27">
        <f t="shared" ref="Q2684" si="9164">(D2684*L2684+E2684*K2684+F2684*L2687+G2684*K2687)</f>
        <v>-6.301038411130274</v>
      </c>
      <c r="S2684" s="24">
        <v>1</v>
      </c>
      <c r="T2684" s="25">
        <v>0</v>
      </c>
      <c r="U2684" s="26">
        <v>0</v>
      </c>
      <c r="V2684" s="27">
        <f t="shared" ref="V2684" si="9165">-1/($T$8*$B2684)</f>
        <v>-6.301038411130274</v>
      </c>
      <c r="X2684" s="24">
        <f t="shared" ref="X2684" si="9166">N2684*S2684+P2684*S2687-O2684*T2684-Q2684*T2687</f>
        <v>0.25796391041580258</v>
      </c>
      <c r="Y2684" s="28">
        <f t="shared" ref="Y2684" si="9167">(N2684*T2684+O2684*S2684+P2684*T2687+Q2684*S2687)</f>
        <v>0</v>
      </c>
      <c r="Z2684" s="26">
        <f t="shared" ref="Z2684" si="9168">N2684*U2684+P2684*U2687-O2684*V2684-Q2684*V2687</f>
        <v>0</v>
      </c>
      <c r="AA2684" s="27">
        <f t="shared" ref="AA2684" si="9169">(N2684*V2684+O2684*U2684+P2684*V2687+Q2684*U2687)</f>
        <v>-7.9264789193456151</v>
      </c>
      <c r="AB2684" s="8"/>
      <c r="AC2684" s="214">
        <f t="shared" ref="AC2684" si="9170">20*LOG((2*$X$8)/(($X$8*X2684+Z2684+$Z$8*X2687+Z2687)^2+($X$8*Y2684+AA2684+$X$8*Y2687+AA2687)^2)^0.5)</f>
        <v>-12.106931626151971</v>
      </c>
      <c r="AE2684" s="215">
        <f t="shared" ref="AE2684" si="9171">((X2684^2+Y2684^2)/(X2687^2+Y2687^2))^0.5</f>
        <v>2.1905140882381642</v>
      </c>
      <c r="AF2684" s="9"/>
      <c r="AG2684" s="29"/>
      <c r="AH2684" s="29"/>
      <c r="AI2684" s="29"/>
      <c r="AJ2684" s="29"/>
    </row>
    <row r="2685" spans="2:36" ht="18.649999999999999" customHeight="1" thickBot="1">
      <c r="D2685" s="30"/>
      <c r="G2685" s="31"/>
      <c r="I2685" s="30"/>
      <c r="K2685" s="239" t="s">
        <v>15</v>
      </c>
      <c r="L2685" s="240"/>
      <c r="N2685" s="30"/>
      <c r="P2685" s="239" t="s">
        <v>17</v>
      </c>
      <c r="Q2685" s="240"/>
      <c r="S2685" s="30"/>
      <c r="V2685" s="31"/>
      <c r="X2685" s="30"/>
      <c r="AA2685" s="31"/>
      <c r="AE2685" s="216"/>
      <c r="AF2685" s="9"/>
      <c r="AG2685" s="29"/>
      <c r="AH2685" s="29"/>
      <c r="AI2685" s="29"/>
      <c r="AJ2685" s="29"/>
    </row>
    <row r="2686" spans="2:36" ht="18.649999999999999" customHeight="1" thickBot="1">
      <c r="D2686" s="235" t="s">
        <v>12</v>
      </c>
      <c r="E2686" s="236"/>
      <c r="F2686" s="237" t="s">
        <v>13</v>
      </c>
      <c r="G2686" s="238"/>
      <c r="I2686" s="235" t="s">
        <v>14</v>
      </c>
      <c r="J2686" s="236"/>
      <c r="K2686" s="241"/>
      <c r="L2686" s="242"/>
      <c r="N2686" s="235" t="s">
        <v>16</v>
      </c>
      <c r="O2686" s="236"/>
      <c r="P2686" s="241"/>
      <c r="Q2686" s="242"/>
      <c r="S2686" s="235" t="s">
        <v>12</v>
      </c>
      <c r="T2686" s="236"/>
      <c r="U2686" s="237" t="s">
        <v>13</v>
      </c>
      <c r="V2686" s="238"/>
      <c r="X2686" s="235" t="s">
        <v>16</v>
      </c>
      <c r="Y2686" s="236"/>
      <c r="Z2686" s="237" t="s">
        <v>17</v>
      </c>
      <c r="AA2686" s="238"/>
      <c r="AB2686" s="4"/>
      <c r="AC2686" s="37" t="s">
        <v>71</v>
      </c>
      <c r="AE2686" s="217" t="s">
        <v>72</v>
      </c>
      <c r="AF2686" s="9"/>
      <c r="AG2686" s="29"/>
      <c r="AH2686" s="29"/>
      <c r="AI2686" s="29"/>
      <c r="AJ2686" s="29"/>
    </row>
    <row r="2687" spans="2:36" ht="18.649999999999999" customHeight="1" thickTop="1" thickBot="1">
      <c r="D2687" s="24">
        <v>0</v>
      </c>
      <c r="E2687" s="28">
        <v>0</v>
      </c>
      <c r="F2687" s="26">
        <v>1</v>
      </c>
      <c r="G2687" s="27">
        <v>0</v>
      </c>
      <c r="I2687" s="24">
        <v>0</v>
      </c>
      <c r="J2687" s="28">
        <f t="shared" ref="J2687" si="9172">IF(0=(1-$J$8*$K$8*$B2684^2),0,-1*(1-$J$8*$K$8*$B2684^2)/($B2684*$K$8))</f>
        <v>-0.11776409556136823</v>
      </c>
      <c r="K2687" s="26">
        <v>1</v>
      </c>
      <c r="L2687" s="27">
        <v>0</v>
      </c>
      <c r="N2687" s="24">
        <f t="shared" ref="N2687" si="9173">D2687*I2684+F2687*I2687-E2687*J2684-G2687*J2687</f>
        <v>0</v>
      </c>
      <c r="O2687" s="28">
        <f t="shared" ref="O2687" si="9174">(D2687*J2684+E2687*I2684+F2687*J2687+G2687*I2687)</f>
        <v>-0.11776409556136823</v>
      </c>
      <c r="P2687" s="26">
        <f t="shared" ref="P2687" si="9175">D2687*K2684+F2687*K2687-E2687*L2684-G2687*L2687</f>
        <v>1</v>
      </c>
      <c r="Q2687" s="27">
        <f t="shared" ref="Q2687" si="9176">(D2687*L2684+E2687*K2684+F2687*L2687+G2687*K2687)</f>
        <v>0</v>
      </c>
      <c r="S2687" s="24">
        <v>0</v>
      </c>
      <c r="T2687" s="28">
        <v>0</v>
      </c>
      <c r="U2687" s="26">
        <v>1</v>
      </c>
      <c r="V2687" s="27">
        <v>0</v>
      </c>
      <c r="X2687" s="24">
        <f t="shared" ref="X2687" si="9177">N2687*S2684+P2687*S2687-O2687*T2684-Q2687*T2687</f>
        <v>0</v>
      </c>
      <c r="Y2687" s="28">
        <f t="shared" ref="Y2687" si="9178">(N2687*T2684+O2687*S2684+P2687*T2687+Q2687*S2687)</f>
        <v>-0.11776409556136823</v>
      </c>
      <c r="Z2687" s="26">
        <f t="shared" ref="Z2687" si="9179">N2687*U2684+P2687*U2687-O2687*V2684-Q2687*V2687</f>
        <v>0.25796391041580258</v>
      </c>
      <c r="AA2687" s="27">
        <f t="shared" ref="AA2687" si="9180">(N2687*V2684+O2687*U2684+P2687*V2687+Q2687*U2687)</f>
        <v>0</v>
      </c>
      <c r="AB2687" s="8"/>
      <c r="AC2687" s="39">
        <f t="shared" ref="AC2687" si="9181">(180/PI())*ATAN(-1*(($X$8*Y2684+AA2684+$X$8*Y2687+AA2687)/($X$8*X2684+Z2684+$X$8*X2687+Z2687)))</f>
        <v>86.330288086515793</v>
      </c>
      <c r="AE2687" s="218">
        <f t="shared" ref="AE2687" si="9182">20*LOG(((($X$8*X2684+Z2684-$X$8*Y2687-Z2687)^2+($X$8*Y2684+AA2684-$X$8*Y2687-AA2687)^2)/(($X$8*X2684+Z2684+$X$8*X2687+Z2687)^2+($X$8*Y2684+AA2684+$X$8*Y2687+AA2687)^2))^0.5)</f>
        <v>-0.27495264124799573</v>
      </c>
      <c r="AF2687" s="9"/>
      <c r="AG2687" s="29"/>
      <c r="AH2687" s="29"/>
      <c r="AI2687" s="29"/>
      <c r="AJ2687" s="29"/>
    </row>
    <row r="2688" spans="2:36" ht="18.649999999999999" customHeight="1">
      <c r="AE2688" s="33"/>
    </row>
    <row r="2689" spans="2:36" ht="18.649999999999999" customHeight="1" thickBot="1">
      <c r="E2689" s="21" t="s">
        <v>0</v>
      </c>
      <c r="J2689" s="21" t="s">
        <v>1</v>
      </c>
      <c r="O2689" s="21" t="s">
        <v>2</v>
      </c>
      <c r="T2689" s="21" t="s">
        <v>3</v>
      </c>
      <c r="Y2689" s="21" t="s">
        <v>4</v>
      </c>
    </row>
    <row r="2690" spans="2:36" ht="18.649999999999999" customHeight="1" thickBot="1">
      <c r="B2690" s="20"/>
      <c r="D2690" s="235" t="s">
        <v>6</v>
      </c>
      <c r="E2690" s="236"/>
      <c r="F2690" s="237" t="s">
        <v>7</v>
      </c>
      <c r="G2690" s="238"/>
      <c r="I2690" s="235" t="s">
        <v>8</v>
      </c>
      <c r="J2690" s="236"/>
      <c r="K2690" s="237" t="s">
        <v>9</v>
      </c>
      <c r="L2690" s="238"/>
      <c r="N2690" s="235" t="s">
        <v>10</v>
      </c>
      <c r="O2690" s="236"/>
      <c r="P2690" s="237" t="s">
        <v>11</v>
      </c>
      <c r="Q2690" s="238"/>
      <c r="S2690" s="235" t="s">
        <v>6</v>
      </c>
      <c r="T2690" s="236"/>
      <c r="U2690" s="237" t="s">
        <v>7</v>
      </c>
      <c r="V2690" s="238"/>
      <c r="X2690" s="235" t="s">
        <v>10</v>
      </c>
      <c r="Y2690" s="236"/>
      <c r="Z2690" s="237" t="s">
        <v>11</v>
      </c>
      <c r="AA2690" s="238"/>
      <c r="AB2690" s="4"/>
      <c r="AC2690" s="212" t="s">
        <v>70</v>
      </c>
      <c r="AE2690" s="213" t="s">
        <v>37</v>
      </c>
      <c r="AF2690" s="9"/>
      <c r="AG2690" s="29"/>
      <c r="AH2690" s="29"/>
      <c r="AI2690" s="29"/>
      <c r="AJ2690" s="29"/>
    </row>
    <row r="2691" spans="2:36" ht="18.649999999999999" customHeight="1" thickTop="1" thickBot="1">
      <c r="B2691" s="40">
        <f t="shared" ref="B2691" si="9183">B2684+$E$5</f>
        <v>1.0904999999999792</v>
      </c>
      <c r="D2691" s="24">
        <v>1</v>
      </c>
      <c r="E2691" s="25">
        <v>0</v>
      </c>
      <c r="F2691" s="26">
        <v>0</v>
      </c>
      <c r="G2691" s="27">
        <f t="shared" ref="G2691" si="9184">-1/($E$8*$B2691)</f>
        <v>-6.2981493517945886</v>
      </c>
      <c r="I2691" s="24">
        <v>1</v>
      </c>
      <c r="J2691" s="28">
        <v>0</v>
      </c>
      <c r="K2691" s="26">
        <v>0</v>
      </c>
      <c r="L2691" s="27">
        <v>0</v>
      </c>
      <c r="N2691" s="24">
        <f t="shared" ref="N2691" si="9185">D2691*I2691+F2691*I2694-E2691*J2691-G2691*J2694</f>
        <v>0.26409085958314815</v>
      </c>
      <c r="O2691" s="28">
        <f t="shared" ref="O2691" si="9186">(D2691*J2691+E2691*I2691+F2691*J2694+G2691*I2694)</f>
        <v>0</v>
      </c>
      <c r="P2691" s="26">
        <f t="shared" ref="P2691" si="9187">D2691*K2691+F2691*K2694-E2691*L2691-G2691*L2694</f>
        <v>0</v>
      </c>
      <c r="Q2691" s="27">
        <f t="shared" ref="Q2691" si="9188">(D2691*L2691+E2691*K2691+F2691*L2694+G2691*K2694)</f>
        <v>-6.2981493517945886</v>
      </c>
      <c r="S2691" s="24">
        <v>1</v>
      </c>
      <c r="T2691" s="25">
        <v>0</v>
      </c>
      <c r="U2691" s="26">
        <v>0</v>
      </c>
      <c r="V2691" s="27">
        <f t="shared" ref="V2691" si="9189">-1/($T$8*$B2691)</f>
        <v>-6.2981493517945886</v>
      </c>
      <c r="X2691" s="24">
        <f t="shared" ref="X2691" si="9190">N2691*S2691+P2691*S2694-O2691*T2691-Q2691*T2694</f>
        <v>0.26409085958314815</v>
      </c>
      <c r="Y2691" s="28">
        <f t="shared" ref="Y2691" si="9191">(N2691*T2691+O2691*S2691+P2691*T2694+Q2691*S2694)</f>
        <v>0</v>
      </c>
      <c r="Z2691" s="26">
        <f t="shared" ref="Z2691" si="9192">N2691*U2691+P2691*U2694-O2691*V2691-Q2691*V2694</f>
        <v>0</v>
      </c>
      <c r="AA2691" s="27">
        <f t="shared" ref="AA2691" si="9193">(N2691*V2691+O2691*U2691+P2691*V2694+Q2691*U2694)</f>
        <v>-7.9614330278930687</v>
      </c>
      <c r="AB2691" s="8"/>
      <c r="AC2691" s="214">
        <f t="shared" ref="AC2691" si="9194">20*LOG((2*$X$8)/(($X$8*X2691+Z2691+$Z$8*X2694+Z2694)^2+($X$8*Y2691+AA2691+$X$8*Y2694+AA2694)^2)^0.5)</f>
        <v>-12.14430254764685</v>
      </c>
      <c r="AE2691" s="215">
        <f t="shared" ref="AE2691" si="9195">((X2691^2+Y2691^2)/(X2694^2+Y2694^2))^0.5</f>
        <v>2.2601753188665681</v>
      </c>
      <c r="AF2691" s="9"/>
      <c r="AG2691" s="29"/>
      <c r="AH2691" s="29"/>
      <c r="AI2691" s="29"/>
      <c r="AJ2691" s="29"/>
    </row>
    <row r="2692" spans="2:36" ht="18.649999999999999" customHeight="1" thickBot="1">
      <c r="D2692" s="30"/>
      <c r="G2692" s="31"/>
      <c r="I2692" s="30"/>
      <c r="K2692" s="239" t="s">
        <v>15</v>
      </c>
      <c r="L2692" s="240"/>
      <c r="N2692" s="30"/>
      <c r="P2692" s="239" t="s">
        <v>17</v>
      </c>
      <c r="Q2692" s="240"/>
      <c r="S2692" s="30"/>
      <c r="V2692" s="31"/>
      <c r="X2692" s="30"/>
      <c r="AA2692" s="31"/>
      <c r="AE2692" s="216"/>
      <c r="AF2692" s="9"/>
      <c r="AG2692" s="29"/>
      <c r="AH2692" s="29"/>
      <c r="AI2692" s="29"/>
      <c r="AJ2692" s="29"/>
    </row>
    <row r="2693" spans="2:36" ht="18.649999999999999" customHeight="1" thickBot="1">
      <c r="D2693" s="235" t="s">
        <v>12</v>
      </c>
      <c r="E2693" s="236"/>
      <c r="F2693" s="237" t="s">
        <v>13</v>
      </c>
      <c r="G2693" s="238"/>
      <c r="I2693" s="235" t="s">
        <v>14</v>
      </c>
      <c r="J2693" s="236"/>
      <c r="K2693" s="241"/>
      <c r="L2693" s="242"/>
      <c r="N2693" s="235" t="s">
        <v>16</v>
      </c>
      <c r="O2693" s="236"/>
      <c r="P2693" s="241"/>
      <c r="Q2693" s="242"/>
      <c r="S2693" s="235" t="s">
        <v>12</v>
      </c>
      <c r="T2693" s="236"/>
      <c r="U2693" s="237" t="s">
        <v>13</v>
      </c>
      <c r="V2693" s="238"/>
      <c r="X2693" s="235" t="s">
        <v>16</v>
      </c>
      <c r="Y2693" s="236"/>
      <c r="Z2693" s="237" t="s">
        <v>17</v>
      </c>
      <c r="AA2693" s="238"/>
      <c r="AB2693" s="4"/>
      <c r="AC2693" s="37" t="s">
        <v>71</v>
      </c>
      <c r="AE2693" s="217" t="s">
        <v>72</v>
      </c>
      <c r="AF2693" s="9"/>
      <c r="AG2693" s="29"/>
      <c r="AH2693" s="29"/>
      <c r="AI2693" s="29"/>
      <c r="AJ2693" s="29"/>
    </row>
    <row r="2694" spans="2:36" ht="18.649999999999999" customHeight="1" thickTop="1" thickBot="1">
      <c r="D2694" s="24">
        <v>0</v>
      </c>
      <c r="E2694" s="28">
        <v>0</v>
      </c>
      <c r="F2694" s="26">
        <v>1</v>
      </c>
      <c r="G2694" s="27">
        <v>0</v>
      </c>
      <c r="I2694" s="24">
        <v>0</v>
      </c>
      <c r="J2694" s="28">
        <f t="shared" ref="J2694" si="9196">IF(0=(1-$J$8*$K$8*$B2691^2),0,-1*(1-$J$8*$K$8*$B2691^2)/($B2691*$K$8))</f>
        <v>-0.11684529840613618</v>
      </c>
      <c r="K2694" s="26">
        <v>1</v>
      </c>
      <c r="L2694" s="27">
        <v>0</v>
      </c>
      <c r="N2694" s="24">
        <f t="shared" ref="N2694" si="9197">D2694*I2691+F2694*I2694-E2694*J2691-G2694*J2694</f>
        <v>0</v>
      </c>
      <c r="O2694" s="28">
        <f t="shared" ref="O2694" si="9198">(D2694*J2691+E2694*I2691+F2694*J2694+G2694*I2694)</f>
        <v>-0.11684529840613618</v>
      </c>
      <c r="P2694" s="26">
        <f t="shared" ref="P2694" si="9199">D2694*K2691+F2694*K2694-E2694*L2691-G2694*L2694</f>
        <v>1</v>
      </c>
      <c r="Q2694" s="27">
        <f t="shared" ref="Q2694" si="9200">(D2694*L2691+E2694*K2691+F2694*L2694+G2694*K2694)</f>
        <v>0</v>
      </c>
      <c r="S2694" s="24">
        <v>0</v>
      </c>
      <c r="T2694" s="28">
        <v>0</v>
      </c>
      <c r="U2694" s="26">
        <v>1</v>
      </c>
      <c r="V2694" s="27">
        <v>0</v>
      </c>
      <c r="X2694" s="24">
        <f t="shared" ref="X2694" si="9201">N2694*S2691+P2694*S2694-O2694*T2691-Q2694*T2694</f>
        <v>0</v>
      </c>
      <c r="Y2694" s="28">
        <f t="shared" ref="Y2694" si="9202">(N2694*T2691+O2694*S2691+P2694*T2694+Q2694*S2694)</f>
        <v>-0.11684529840613618</v>
      </c>
      <c r="Z2694" s="26">
        <f t="shared" ref="Z2694" si="9203">N2694*U2691+P2694*U2694-O2694*V2691-Q2694*V2694</f>
        <v>0.26409085958314815</v>
      </c>
      <c r="AA2694" s="27">
        <f t="shared" ref="AA2694" si="9204">(N2694*V2691+O2694*U2691+P2694*V2694+Q2694*U2694)</f>
        <v>0</v>
      </c>
      <c r="AB2694" s="8"/>
      <c r="AC2694" s="39">
        <f t="shared" ref="AC2694" si="9205">(180/PI())*ATAN(-1*(($X$8*Y2691+AA2691+$X$8*Y2694+AA2694)/($X$8*X2691+Z2691+$X$8*X2694+Z2694)))</f>
        <v>86.259157101070457</v>
      </c>
      <c r="AE2694" s="218">
        <f t="shared" ref="AE2694" si="9206">20*LOG(((($X$8*X2691+Z2691-$X$8*Y2694-Z2694)^2+($X$8*Y2691+AA2691-$X$8*Y2694-AA2694)^2)/(($X$8*X2691+Z2691+$X$8*X2694+Z2694)^2+($X$8*Y2691+AA2691+$X$8*Y2694+AA2694)^2))^0.5)</f>
        <v>-0.27253654938788213</v>
      </c>
      <c r="AF2694" s="9"/>
      <c r="AG2694" s="29"/>
      <c r="AH2694" s="29"/>
      <c r="AI2694" s="29"/>
      <c r="AJ2694" s="29"/>
    </row>
    <row r="2695" spans="2:36" ht="18.649999999999999" customHeight="1">
      <c r="AE2695" s="33"/>
    </row>
    <row r="2696" spans="2:36" ht="18.649999999999999" customHeight="1" thickBot="1">
      <c r="E2696" s="21" t="s">
        <v>0</v>
      </c>
      <c r="J2696" s="21" t="s">
        <v>1</v>
      </c>
      <c r="O2696" s="21" t="s">
        <v>2</v>
      </c>
      <c r="T2696" s="21" t="s">
        <v>3</v>
      </c>
      <c r="Y2696" s="21" t="s">
        <v>4</v>
      </c>
    </row>
    <row r="2697" spans="2:36" ht="18.649999999999999" customHeight="1" thickBot="1">
      <c r="B2697" s="20"/>
      <c r="D2697" s="235" t="s">
        <v>6</v>
      </c>
      <c r="E2697" s="236"/>
      <c r="F2697" s="237" t="s">
        <v>7</v>
      </c>
      <c r="G2697" s="238"/>
      <c r="I2697" s="235" t="s">
        <v>8</v>
      </c>
      <c r="J2697" s="236"/>
      <c r="K2697" s="237" t="s">
        <v>9</v>
      </c>
      <c r="L2697" s="238"/>
      <c r="N2697" s="235" t="s">
        <v>10</v>
      </c>
      <c r="O2697" s="236"/>
      <c r="P2697" s="237" t="s">
        <v>11</v>
      </c>
      <c r="Q2697" s="238"/>
      <c r="S2697" s="235" t="s">
        <v>6</v>
      </c>
      <c r="T2697" s="236"/>
      <c r="U2697" s="237" t="s">
        <v>7</v>
      </c>
      <c r="V2697" s="238"/>
      <c r="X2697" s="235" t="s">
        <v>10</v>
      </c>
      <c r="Y2697" s="236"/>
      <c r="Z2697" s="237" t="s">
        <v>11</v>
      </c>
      <c r="AA2697" s="238"/>
      <c r="AB2697" s="4"/>
      <c r="AC2697" s="212" t="s">
        <v>70</v>
      </c>
      <c r="AE2697" s="213" t="s">
        <v>37</v>
      </c>
      <c r="AF2697" s="9"/>
      <c r="AG2697" s="29"/>
      <c r="AH2697" s="29"/>
      <c r="AI2697" s="29"/>
      <c r="AJ2697" s="29"/>
    </row>
    <row r="2698" spans="2:36" ht="18.649999999999999" customHeight="1" thickTop="1" thickBot="1">
      <c r="B2698" s="40">
        <f t="shared" ref="B2698" si="9207">B2691+$E$5</f>
        <v>1.0909999999999791</v>
      </c>
      <c r="D2698" s="24">
        <v>1</v>
      </c>
      <c r="E2698" s="25">
        <v>0</v>
      </c>
      <c r="F2698" s="26">
        <v>0</v>
      </c>
      <c r="G2698" s="27">
        <f t="shared" ref="G2698" si="9208">-1/($E$8*$B2698)</f>
        <v>-6.2952629405426217</v>
      </c>
      <c r="I2698" s="24">
        <v>1</v>
      </c>
      <c r="J2698" s="28">
        <v>0</v>
      </c>
      <c r="K2698" s="26">
        <v>0</v>
      </c>
      <c r="L2698" s="27">
        <v>0</v>
      </c>
      <c r="N2698" s="24">
        <f t="shared" ref="N2698" si="9209">D2698*I2698+F2698*I2701-E2698*J2698-G2698*J2701</f>
        <v>0.27020938682782969</v>
      </c>
      <c r="O2698" s="28">
        <f t="shared" ref="O2698" si="9210">(D2698*J2698+E2698*I2698+F2698*J2701+G2698*I2701)</f>
        <v>0</v>
      </c>
      <c r="P2698" s="26">
        <f t="shared" ref="P2698" si="9211">D2698*K2698+F2698*K2701-E2698*L2698-G2698*L2701</f>
        <v>0</v>
      </c>
      <c r="Q2698" s="27">
        <f t="shared" ref="Q2698" si="9212">(D2698*L2698+E2698*K2698+F2698*L2701+G2698*K2701)</f>
        <v>-6.2952629405426217</v>
      </c>
      <c r="S2698" s="24">
        <v>1</v>
      </c>
      <c r="T2698" s="25">
        <v>0</v>
      </c>
      <c r="U2698" s="26">
        <v>0</v>
      </c>
      <c r="V2698" s="27">
        <f t="shared" ref="V2698" si="9213">-1/($T$8*$B2698)</f>
        <v>-6.2952629405426217</v>
      </c>
      <c r="X2698" s="24">
        <f t="shared" ref="X2698" si="9214">N2698*S2698+P2698*S2701-O2698*T2698-Q2698*T2701</f>
        <v>0.27020938682782969</v>
      </c>
      <c r="Y2698" s="28">
        <f t="shared" ref="Y2698" si="9215">(N2698*T2698+O2698*S2698+P2698*T2701+Q2698*S2701)</f>
        <v>0</v>
      </c>
      <c r="Z2698" s="26">
        <f t="shared" ref="Z2698" si="9216">N2698*U2698+P2698*U2701-O2698*V2698-Q2698*V2701</f>
        <v>0</v>
      </c>
      <c r="AA2698" s="27">
        <f t="shared" ref="AA2698" si="9217">(N2698*V2698+O2698*U2698+P2698*V2701+Q2698*U2701)</f>
        <v>-7.996302079626604</v>
      </c>
      <c r="AB2698" s="8"/>
      <c r="AC2698" s="214">
        <f t="shared" ref="AC2698" si="9218">20*LOG((2*$X$8)/(($X$8*X2698+Z2698+$Z$8*X2701+Z2701)^2+($X$8*Y2698+AA2698+$X$8*Y2701+AA2701)^2)^0.5)</f>
        <v>-12.181435195939873</v>
      </c>
      <c r="AE2698" s="215">
        <f t="shared" ref="AE2698" si="9219">((X2698^2+Y2698^2)/(X2701^2+Y2701^2))^0.5</f>
        <v>2.3308591647816623</v>
      </c>
      <c r="AF2698" s="9"/>
      <c r="AG2698" s="29"/>
      <c r="AH2698" s="29"/>
      <c r="AI2698" s="29"/>
      <c r="AJ2698" s="29"/>
    </row>
    <row r="2699" spans="2:36" ht="18.649999999999999" customHeight="1" thickBot="1">
      <c r="D2699" s="30"/>
      <c r="G2699" s="31"/>
      <c r="I2699" s="30"/>
      <c r="K2699" s="239" t="s">
        <v>15</v>
      </c>
      <c r="L2699" s="240"/>
      <c r="N2699" s="30"/>
      <c r="P2699" s="239" t="s">
        <v>17</v>
      </c>
      <c r="Q2699" s="240"/>
      <c r="S2699" s="30"/>
      <c r="V2699" s="31"/>
      <c r="X2699" s="30"/>
      <c r="AA2699" s="31"/>
      <c r="AE2699" s="216"/>
      <c r="AF2699" s="9"/>
      <c r="AG2699" s="29"/>
      <c r="AH2699" s="29"/>
      <c r="AI2699" s="29"/>
      <c r="AJ2699" s="29"/>
    </row>
    <row r="2700" spans="2:36" ht="18.649999999999999" customHeight="1" thickBot="1">
      <c r="D2700" s="235" t="s">
        <v>12</v>
      </c>
      <c r="E2700" s="236"/>
      <c r="F2700" s="237" t="s">
        <v>13</v>
      </c>
      <c r="G2700" s="238"/>
      <c r="I2700" s="235" t="s">
        <v>14</v>
      </c>
      <c r="J2700" s="236"/>
      <c r="K2700" s="241"/>
      <c r="L2700" s="242"/>
      <c r="N2700" s="235" t="s">
        <v>16</v>
      </c>
      <c r="O2700" s="236"/>
      <c r="P2700" s="241"/>
      <c r="Q2700" s="242"/>
      <c r="S2700" s="235" t="s">
        <v>12</v>
      </c>
      <c r="T2700" s="236"/>
      <c r="U2700" s="237" t="s">
        <v>13</v>
      </c>
      <c r="V2700" s="238"/>
      <c r="X2700" s="235" t="s">
        <v>16</v>
      </c>
      <c r="Y2700" s="236"/>
      <c r="Z2700" s="237" t="s">
        <v>17</v>
      </c>
      <c r="AA2700" s="238"/>
      <c r="AB2700" s="4"/>
      <c r="AC2700" s="37" t="s">
        <v>71</v>
      </c>
      <c r="AE2700" s="217" t="s">
        <v>72</v>
      </c>
      <c r="AF2700" s="9"/>
      <c r="AG2700" s="29"/>
      <c r="AH2700" s="29"/>
      <c r="AI2700" s="29"/>
      <c r="AJ2700" s="29"/>
    </row>
    <row r="2701" spans="2:36" ht="18.649999999999999" customHeight="1" thickTop="1" thickBot="1">
      <c r="D2701" s="24">
        <v>0</v>
      </c>
      <c r="E2701" s="28">
        <v>0</v>
      </c>
      <c r="F2701" s="26">
        <v>1</v>
      </c>
      <c r="G2701" s="27">
        <v>0</v>
      </c>
      <c r="I2701" s="24">
        <v>0</v>
      </c>
      <c r="J2701" s="28">
        <f t="shared" ref="J2701" si="9220">IF(0=(1-$J$8*$K$8*$B2698^2),0,-1*(1-$J$8*$K$8*$B2698^2)/($B2698*$K$8))</f>
        <v>-0.11592694698615175</v>
      </c>
      <c r="K2701" s="26">
        <v>1</v>
      </c>
      <c r="L2701" s="27">
        <v>0</v>
      </c>
      <c r="N2701" s="24">
        <f t="shared" ref="N2701" si="9221">D2701*I2698+F2701*I2701-E2701*J2698-G2701*J2701</f>
        <v>0</v>
      </c>
      <c r="O2701" s="28">
        <f t="shared" ref="O2701" si="9222">(D2701*J2698+E2701*I2698+F2701*J2701+G2701*I2701)</f>
        <v>-0.11592694698615175</v>
      </c>
      <c r="P2701" s="26">
        <f t="shared" ref="P2701" si="9223">D2701*K2698+F2701*K2701-E2701*L2698-G2701*L2701</f>
        <v>1</v>
      </c>
      <c r="Q2701" s="27">
        <f t="shared" ref="Q2701" si="9224">(D2701*L2698+E2701*K2698+F2701*L2701+G2701*K2701)</f>
        <v>0</v>
      </c>
      <c r="S2701" s="24">
        <v>0</v>
      </c>
      <c r="T2701" s="28">
        <v>0</v>
      </c>
      <c r="U2701" s="26">
        <v>1</v>
      </c>
      <c r="V2701" s="27">
        <v>0</v>
      </c>
      <c r="X2701" s="24">
        <f t="shared" ref="X2701" si="9225">N2701*S2698+P2701*S2701-O2701*T2698-Q2701*T2701</f>
        <v>0</v>
      </c>
      <c r="Y2701" s="28">
        <f t="shared" ref="Y2701" si="9226">(N2701*T2698+O2701*S2698+P2701*T2701+Q2701*S2701)</f>
        <v>-0.11592694698615175</v>
      </c>
      <c r="Z2701" s="26">
        <f t="shared" ref="Z2701" si="9227">N2701*U2698+P2701*U2701-O2701*V2698-Q2701*V2701</f>
        <v>0.27020938682782969</v>
      </c>
      <c r="AA2701" s="27">
        <f t="shared" ref="AA2701" si="9228">(N2701*V2698+O2701*U2698+P2701*V2701+Q2701*U2701)</f>
        <v>0</v>
      </c>
      <c r="AB2701" s="8"/>
      <c r="AC2701" s="39">
        <f t="shared" ref="AC2701" si="9229">(180/PI())*ATAN(-1*(($X$8*Y2698+AA2698+$X$8*Y2701+AA2701)/($X$8*X2698+Z2698+$X$8*X2701+Z2701)))</f>
        <v>86.188713182573395</v>
      </c>
      <c r="AE2701" s="218">
        <f t="shared" ref="AE2701" si="9230">20*LOG(((($X$8*X2698+Z2698-$X$8*Y2701-Z2701)^2+($X$8*Y2698+AA2698-$X$8*Y2701-AA2701)^2)/(($X$8*X2698+Z2698+$X$8*X2701+Z2701)^2+($X$8*Y2698+AA2698+$X$8*Y2701+AA2701)^2))^0.5)</f>
        <v>-0.27015752171360369</v>
      </c>
      <c r="AF2701" s="9"/>
      <c r="AG2701" s="29"/>
      <c r="AH2701" s="29"/>
      <c r="AI2701" s="29"/>
      <c r="AJ2701" s="29"/>
    </row>
    <row r="2702" spans="2:36" ht="18.649999999999999" customHeight="1">
      <c r="AE2702" s="33"/>
    </row>
    <row r="2703" spans="2:36" ht="18.649999999999999" customHeight="1" thickBot="1">
      <c r="E2703" s="21" t="s">
        <v>0</v>
      </c>
      <c r="J2703" s="21" t="s">
        <v>1</v>
      </c>
      <c r="O2703" s="21" t="s">
        <v>2</v>
      </c>
      <c r="T2703" s="21" t="s">
        <v>3</v>
      </c>
      <c r="Y2703" s="21" t="s">
        <v>4</v>
      </c>
    </row>
    <row r="2704" spans="2:36" ht="18.649999999999999" customHeight="1" thickBot="1">
      <c r="B2704" s="20"/>
      <c r="D2704" s="235" t="s">
        <v>6</v>
      </c>
      <c r="E2704" s="236"/>
      <c r="F2704" s="237" t="s">
        <v>7</v>
      </c>
      <c r="G2704" s="238"/>
      <c r="I2704" s="235" t="s">
        <v>8</v>
      </c>
      <c r="J2704" s="236"/>
      <c r="K2704" s="237" t="s">
        <v>9</v>
      </c>
      <c r="L2704" s="238"/>
      <c r="N2704" s="235" t="s">
        <v>10</v>
      </c>
      <c r="O2704" s="236"/>
      <c r="P2704" s="237" t="s">
        <v>11</v>
      </c>
      <c r="Q2704" s="238"/>
      <c r="S2704" s="235" t="s">
        <v>6</v>
      </c>
      <c r="T2704" s="236"/>
      <c r="U2704" s="237" t="s">
        <v>7</v>
      </c>
      <c r="V2704" s="238"/>
      <c r="X2704" s="235" t="s">
        <v>10</v>
      </c>
      <c r="Y2704" s="236"/>
      <c r="Z2704" s="237" t="s">
        <v>11</v>
      </c>
      <c r="AA2704" s="238"/>
      <c r="AB2704" s="4"/>
      <c r="AC2704" s="212" t="s">
        <v>70</v>
      </c>
      <c r="AE2704" s="213" t="s">
        <v>37</v>
      </c>
      <c r="AF2704" s="9"/>
      <c r="AG2704" s="29"/>
      <c r="AH2704" s="29"/>
      <c r="AI2704" s="29"/>
      <c r="AJ2704" s="29"/>
    </row>
    <row r="2705" spans="2:36" ht="18.649999999999999" customHeight="1" thickTop="1" thickBot="1">
      <c r="B2705" s="40">
        <f t="shared" ref="B2705" si="9231">B2698+$E$5</f>
        <v>1.091499999999979</v>
      </c>
      <c r="D2705" s="24">
        <v>1</v>
      </c>
      <c r="E2705" s="25">
        <v>0</v>
      </c>
      <c r="F2705" s="26">
        <v>0</v>
      </c>
      <c r="G2705" s="27">
        <f t="shared" ref="G2705" si="9232">-1/($E$8*$B2705)</f>
        <v>-6.2923791737352257</v>
      </c>
      <c r="I2705" s="24">
        <v>1</v>
      </c>
      <c r="J2705" s="28">
        <v>0</v>
      </c>
      <c r="K2705" s="26">
        <v>0</v>
      </c>
      <c r="L2705" s="27">
        <v>0</v>
      </c>
      <c r="N2705" s="24">
        <f t="shared" ref="N2705" si="9233">D2705*I2705+F2705*I2708-E2705*J2705-G2705*J2708</f>
        <v>0.27631950757814405</v>
      </c>
      <c r="O2705" s="28">
        <f t="shared" ref="O2705" si="9234">(D2705*J2705+E2705*I2705+F2705*J2708+G2705*I2708)</f>
        <v>0</v>
      </c>
      <c r="P2705" s="26">
        <f t="shared" ref="P2705" si="9235">D2705*K2705+F2705*K2708-E2705*L2705-G2705*L2708</f>
        <v>0</v>
      </c>
      <c r="Q2705" s="27">
        <f t="shared" ref="Q2705" si="9236">(D2705*L2705+E2705*K2705+F2705*L2708+G2705*K2708)</f>
        <v>-6.2923791737352257</v>
      </c>
      <c r="S2705" s="24">
        <v>1</v>
      </c>
      <c r="T2705" s="25">
        <v>0</v>
      </c>
      <c r="U2705" s="26">
        <v>0</v>
      </c>
      <c r="V2705" s="27">
        <f t="shared" ref="V2705" si="9237">-1/($T$8*$B2705)</f>
        <v>-6.2923791737352257</v>
      </c>
      <c r="X2705" s="24">
        <f t="shared" ref="X2705" si="9238">N2705*S2705+P2705*S2708-O2705*T2705-Q2705*T2708</f>
        <v>0.27631950757814405</v>
      </c>
      <c r="Y2705" s="28">
        <f t="shared" ref="Y2705" si="9239">(N2705*T2705+O2705*S2705+P2705*T2708+Q2705*S2708)</f>
        <v>0</v>
      </c>
      <c r="Z2705" s="26">
        <f t="shared" ref="Z2705" si="9240">N2705*U2705+P2705*U2708-O2705*V2705-Q2705*V2708</f>
        <v>0</v>
      </c>
      <c r="AA2705" s="27">
        <f t="shared" ref="AA2705" si="9241">(N2705*V2705+O2705*U2705+P2705*V2708+Q2705*U2708)</f>
        <v>-8.0310862885167129</v>
      </c>
      <c r="AB2705" s="8"/>
      <c r="AC2705" s="214">
        <f t="shared" ref="AC2705" si="9242">20*LOG((2*$X$8)/(($X$8*X2705+Z2705+$Z$8*X2708+Z2708)^2+($X$8*Y2705+AA2705+$X$8*Y2708+AA2708)^2)^0.5)</f>
        <v>-12.21833195039104</v>
      </c>
      <c r="AE2705" s="215">
        <f t="shared" ref="AE2705" si="9243">((X2705^2+Y2705^2)/(X2708^2+Y2708^2))^0.5</f>
        <v>2.4025894479520389</v>
      </c>
      <c r="AF2705" s="9"/>
      <c r="AG2705" s="29"/>
      <c r="AH2705" s="29"/>
      <c r="AI2705" s="29"/>
      <c r="AJ2705" s="29"/>
    </row>
    <row r="2706" spans="2:36" ht="18.649999999999999" customHeight="1" thickBot="1">
      <c r="D2706" s="30"/>
      <c r="G2706" s="31"/>
      <c r="I2706" s="30"/>
      <c r="K2706" s="239" t="s">
        <v>15</v>
      </c>
      <c r="L2706" s="240"/>
      <c r="N2706" s="30"/>
      <c r="P2706" s="239" t="s">
        <v>17</v>
      </c>
      <c r="Q2706" s="240"/>
      <c r="S2706" s="30"/>
      <c r="V2706" s="31"/>
      <c r="X2706" s="30"/>
      <c r="AA2706" s="31"/>
      <c r="AE2706" s="216"/>
      <c r="AF2706" s="9"/>
      <c r="AG2706" s="29"/>
      <c r="AH2706" s="29"/>
      <c r="AI2706" s="29"/>
      <c r="AJ2706" s="29"/>
    </row>
    <row r="2707" spans="2:36" ht="18.649999999999999" customHeight="1" thickBot="1">
      <c r="D2707" s="235" t="s">
        <v>12</v>
      </c>
      <c r="E2707" s="236"/>
      <c r="F2707" s="237" t="s">
        <v>13</v>
      </c>
      <c r="G2707" s="238"/>
      <c r="I2707" s="235" t="s">
        <v>14</v>
      </c>
      <c r="J2707" s="236"/>
      <c r="K2707" s="241"/>
      <c r="L2707" s="242"/>
      <c r="N2707" s="235" t="s">
        <v>16</v>
      </c>
      <c r="O2707" s="236"/>
      <c r="P2707" s="241"/>
      <c r="Q2707" s="242"/>
      <c r="S2707" s="235" t="s">
        <v>12</v>
      </c>
      <c r="T2707" s="236"/>
      <c r="U2707" s="237" t="s">
        <v>13</v>
      </c>
      <c r="V2707" s="238"/>
      <c r="X2707" s="235" t="s">
        <v>16</v>
      </c>
      <c r="Y2707" s="236"/>
      <c r="Z2707" s="237" t="s">
        <v>17</v>
      </c>
      <c r="AA2707" s="238"/>
      <c r="AB2707" s="4"/>
      <c r="AC2707" s="37" t="s">
        <v>71</v>
      </c>
      <c r="AE2707" s="217" t="s">
        <v>72</v>
      </c>
      <c r="AF2707" s="9"/>
      <c r="AG2707" s="29"/>
      <c r="AH2707" s="29"/>
      <c r="AI2707" s="29"/>
      <c r="AJ2707" s="29"/>
    </row>
    <row r="2708" spans="2:36" ht="18.649999999999999" customHeight="1" thickTop="1" thickBot="1">
      <c r="D2708" s="24">
        <v>0</v>
      </c>
      <c r="E2708" s="28">
        <v>0</v>
      </c>
      <c r="F2708" s="26">
        <v>1</v>
      </c>
      <c r="G2708" s="27">
        <v>0</v>
      </c>
      <c r="I2708" s="24">
        <v>0</v>
      </c>
      <c r="J2708" s="28">
        <f t="shared" ref="J2708" si="9244">IF(0=(1-$J$8*$K$8*$B2705^2),0,-1*(1-$J$8*$K$8*$B2705^2)/($B2705*$K$8))</f>
        <v>-0.11500904068886098</v>
      </c>
      <c r="K2708" s="26">
        <v>1</v>
      </c>
      <c r="L2708" s="27">
        <v>0</v>
      </c>
      <c r="N2708" s="24">
        <f t="shared" ref="N2708" si="9245">D2708*I2705+F2708*I2708-E2708*J2705-G2708*J2708</f>
        <v>0</v>
      </c>
      <c r="O2708" s="28">
        <f t="shared" ref="O2708" si="9246">(D2708*J2705+E2708*I2705+F2708*J2708+G2708*I2708)</f>
        <v>-0.11500904068886098</v>
      </c>
      <c r="P2708" s="26">
        <f t="shared" ref="P2708" si="9247">D2708*K2705+F2708*K2708-E2708*L2705-G2708*L2708</f>
        <v>1</v>
      </c>
      <c r="Q2708" s="27">
        <f t="shared" ref="Q2708" si="9248">(D2708*L2705+E2708*K2705+F2708*L2708+G2708*K2708)</f>
        <v>0</v>
      </c>
      <c r="S2708" s="24">
        <v>0</v>
      </c>
      <c r="T2708" s="28">
        <v>0</v>
      </c>
      <c r="U2708" s="26">
        <v>1</v>
      </c>
      <c r="V2708" s="27">
        <v>0</v>
      </c>
      <c r="X2708" s="24">
        <f t="shared" ref="X2708" si="9249">N2708*S2705+P2708*S2708-O2708*T2705-Q2708*T2708</f>
        <v>0</v>
      </c>
      <c r="Y2708" s="28">
        <f t="shared" ref="Y2708" si="9250">(N2708*T2705+O2708*S2705+P2708*T2708+Q2708*S2708)</f>
        <v>-0.11500904068886098</v>
      </c>
      <c r="Z2708" s="26">
        <f t="shared" ref="Z2708" si="9251">N2708*U2705+P2708*U2708-O2708*V2705-Q2708*V2708</f>
        <v>0.27631950757814405</v>
      </c>
      <c r="AA2708" s="27">
        <f t="shared" ref="AA2708" si="9252">(N2708*V2705+O2708*U2705+P2708*V2708+Q2708*U2708)</f>
        <v>0</v>
      </c>
      <c r="AB2708" s="8"/>
      <c r="AC2708" s="39">
        <f t="shared" ref="AC2708" si="9253">(180/PI())*ATAN(-1*(($X$8*Y2705+AA2705+$X$8*Y2708+AA2708)/($X$8*X2705+Z2705+$X$8*X2708+Z2708)))</f>
        <v>86.118945458330558</v>
      </c>
      <c r="AE2708" s="218">
        <f t="shared" ref="AE2708" si="9254">20*LOG(((($X$8*X2705+Z2705-$X$8*Y2708-Z2708)^2+($X$8*Y2705+AA2705-$X$8*Y2708-AA2708)^2)/(($X$8*X2705+Z2705+$X$8*X2708+Z2708)^2+($X$8*Y2705+AA2705+$X$8*Y2708+AA2708)^2))^0.5)</f>
        <v>-0.26781478728051189</v>
      </c>
      <c r="AF2708" s="9"/>
      <c r="AG2708" s="29"/>
      <c r="AH2708" s="29"/>
      <c r="AI2708" s="29"/>
      <c r="AJ2708" s="29"/>
    </row>
    <row r="2709" spans="2:36" ht="18.649999999999999" customHeight="1">
      <c r="AE2709" s="33"/>
    </row>
    <row r="2710" spans="2:36" ht="18.649999999999999" customHeight="1" thickBot="1">
      <c r="E2710" s="21" t="s">
        <v>0</v>
      </c>
      <c r="J2710" s="21" t="s">
        <v>1</v>
      </c>
      <c r="O2710" s="21" t="s">
        <v>2</v>
      </c>
      <c r="T2710" s="21" t="s">
        <v>3</v>
      </c>
      <c r="Y2710" s="21" t="s">
        <v>4</v>
      </c>
    </row>
    <row r="2711" spans="2:36" ht="18.649999999999999" customHeight="1" thickBot="1">
      <c r="B2711" s="20"/>
      <c r="D2711" s="235" t="s">
        <v>6</v>
      </c>
      <c r="E2711" s="236"/>
      <c r="F2711" s="237" t="s">
        <v>7</v>
      </c>
      <c r="G2711" s="238"/>
      <c r="I2711" s="235" t="s">
        <v>8</v>
      </c>
      <c r="J2711" s="236"/>
      <c r="K2711" s="237" t="s">
        <v>9</v>
      </c>
      <c r="L2711" s="238"/>
      <c r="N2711" s="235" t="s">
        <v>10</v>
      </c>
      <c r="O2711" s="236"/>
      <c r="P2711" s="237" t="s">
        <v>11</v>
      </c>
      <c r="Q2711" s="238"/>
      <c r="S2711" s="235" t="s">
        <v>6</v>
      </c>
      <c r="T2711" s="236"/>
      <c r="U2711" s="237" t="s">
        <v>7</v>
      </c>
      <c r="V2711" s="238"/>
      <c r="X2711" s="235" t="s">
        <v>10</v>
      </c>
      <c r="Y2711" s="236"/>
      <c r="Z2711" s="237" t="s">
        <v>11</v>
      </c>
      <c r="AA2711" s="238"/>
      <c r="AB2711" s="4"/>
      <c r="AC2711" s="212" t="s">
        <v>70</v>
      </c>
      <c r="AE2711" s="213" t="s">
        <v>37</v>
      </c>
      <c r="AF2711" s="9"/>
      <c r="AG2711" s="29"/>
      <c r="AH2711" s="29"/>
      <c r="AI2711" s="29"/>
      <c r="AJ2711" s="29"/>
    </row>
    <row r="2712" spans="2:36" ht="18.649999999999999" customHeight="1" thickTop="1" thickBot="1">
      <c r="B2712" s="40">
        <f t="shared" ref="B2712" si="9255">B2705+$E$5</f>
        <v>1.091999999999979</v>
      </c>
      <c r="D2712" s="24">
        <v>1</v>
      </c>
      <c r="E2712" s="25">
        <v>0</v>
      </c>
      <c r="F2712" s="26">
        <v>0</v>
      </c>
      <c r="G2712" s="27">
        <f t="shared" ref="G2712" si="9256">-1/($E$8*$B2712)</f>
        <v>-6.2894980477399267</v>
      </c>
      <c r="I2712" s="24">
        <v>1</v>
      </c>
      <c r="J2712" s="28">
        <v>0</v>
      </c>
      <c r="K2712" s="26">
        <v>0</v>
      </c>
      <c r="L2712" s="27">
        <v>0</v>
      </c>
      <c r="N2712" s="24">
        <f t="shared" ref="N2712" si="9257">D2712*I2712+F2712*I2715-E2712*J2712-G2712*J2715</f>
        <v>0.28242123722707635</v>
      </c>
      <c r="O2712" s="28">
        <f t="shared" ref="O2712" si="9258">(D2712*J2712+E2712*I2712+F2712*J2715+G2712*I2715)</f>
        <v>0</v>
      </c>
      <c r="P2712" s="26">
        <f t="shared" ref="P2712" si="9259">D2712*K2712+F2712*K2715-E2712*L2712-G2712*L2715</f>
        <v>0</v>
      </c>
      <c r="Q2712" s="27">
        <f t="shared" ref="Q2712" si="9260">(D2712*L2712+E2712*K2712+F2712*L2715+G2712*K2715)</f>
        <v>-6.2894980477399267</v>
      </c>
      <c r="S2712" s="24">
        <v>1</v>
      </c>
      <c r="T2712" s="25">
        <v>0</v>
      </c>
      <c r="U2712" s="26">
        <v>0</v>
      </c>
      <c r="V2712" s="27">
        <f t="shared" ref="V2712" si="9261">-1/($T$8*$B2712)</f>
        <v>-6.2894980477399267</v>
      </c>
      <c r="X2712" s="24">
        <f t="shared" ref="X2712" si="9262">N2712*S2712+P2712*S2715-O2712*T2712-Q2712*T2715</f>
        <v>0.28242123722707635</v>
      </c>
      <c r="Y2712" s="28">
        <f t="shared" ref="Y2712" si="9263">(N2712*T2712+O2712*S2712+P2712*T2715+Q2712*S2715)</f>
        <v>0</v>
      </c>
      <c r="Z2712" s="26">
        <f t="shared" ref="Z2712" si="9264">N2712*U2712+P2712*U2715-O2712*V2712-Q2712*V2715</f>
        <v>0</v>
      </c>
      <c r="AA2712" s="27">
        <f t="shared" ref="AA2712" si="9265">(N2712*V2712+O2712*U2712+P2712*V2715+Q2712*U2715)</f>
        <v>-8.0657858679199173</v>
      </c>
      <c r="AB2712" s="8"/>
      <c r="AC2712" s="214">
        <f t="shared" ref="AC2712" si="9266">20*LOG((2*$X$8)/(($X$8*X2712+Z2712+$Z$8*X2715+Z2715)^2+($X$8*Y2712+AA2712+$X$8*Y2715+AA2715)^2)^0.5)</f>
        <v>-12.254995157520092</v>
      </c>
      <c r="AE2712" s="215">
        <f t="shared" ref="AE2712" si="9267">((X2712^2+Y2712^2)/(X2715^2+Y2715^2))^0.5</f>
        <v>2.4753907338560603</v>
      </c>
      <c r="AF2712" s="9"/>
      <c r="AG2712" s="29"/>
      <c r="AH2712" s="29"/>
      <c r="AI2712" s="29"/>
      <c r="AJ2712" s="29"/>
    </row>
    <row r="2713" spans="2:36" ht="18.649999999999999" customHeight="1" thickBot="1">
      <c r="D2713" s="30"/>
      <c r="G2713" s="31"/>
      <c r="I2713" s="30"/>
      <c r="K2713" s="239" t="s">
        <v>15</v>
      </c>
      <c r="L2713" s="240"/>
      <c r="N2713" s="30"/>
      <c r="P2713" s="239" t="s">
        <v>17</v>
      </c>
      <c r="Q2713" s="240"/>
      <c r="S2713" s="30"/>
      <c r="V2713" s="31"/>
      <c r="X2713" s="30"/>
      <c r="AA2713" s="31"/>
      <c r="AE2713" s="216"/>
      <c r="AF2713" s="9"/>
      <c r="AG2713" s="29"/>
      <c r="AH2713" s="29"/>
      <c r="AI2713" s="29"/>
      <c r="AJ2713" s="29"/>
    </row>
    <row r="2714" spans="2:36" ht="18.649999999999999" customHeight="1" thickBot="1">
      <c r="D2714" s="235" t="s">
        <v>12</v>
      </c>
      <c r="E2714" s="236"/>
      <c r="F2714" s="237" t="s">
        <v>13</v>
      </c>
      <c r="G2714" s="238"/>
      <c r="I2714" s="235" t="s">
        <v>14</v>
      </c>
      <c r="J2714" s="236"/>
      <c r="K2714" s="241"/>
      <c r="L2714" s="242"/>
      <c r="N2714" s="235" t="s">
        <v>16</v>
      </c>
      <c r="O2714" s="236"/>
      <c r="P2714" s="241"/>
      <c r="Q2714" s="242"/>
      <c r="S2714" s="235" t="s">
        <v>12</v>
      </c>
      <c r="T2714" s="236"/>
      <c r="U2714" s="237" t="s">
        <v>13</v>
      </c>
      <c r="V2714" s="238"/>
      <c r="X2714" s="235" t="s">
        <v>16</v>
      </c>
      <c r="Y2714" s="236"/>
      <c r="Z2714" s="237" t="s">
        <v>17</v>
      </c>
      <c r="AA2714" s="238"/>
      <c r="AB2714" s="4"/>
      <c r="AC2714" s="37" t="s">
        <v>71</v>
      </c>
      <c r="AE2714" s="217" t="s">
        <v>72</v>
      </c>
      <c r="AF2714" s="9"/>
      <c r="AG2714" s="29"/>
      <c r="AH2714" s="29"/>
      <c r="AI2714" s="29"/>
      <c r="AJ2714" s="29"/>
    </row>
    <row r="2715" spans="2:36" ht="18.649999999999999" customHeight="1" thickTop="1" thickBot="1">
      <c r="D2715" s="24">
        <v>0</v>
      </c>
      <c r="E2715" s="28">
        <v>0</v>
      </c>
      <c r="F2715" s="26">
        <v>1</v>
      </c>
      <c r="G2715" s="27">
        <v>0</v>
      </c>
      <c r="I2715" s="24">
        <v>0</v>
      </c>
      <c r="J2715" s="28">
        <f t="shared" ref="J2715" si="9268">IF(0=(1-$J$8*$K$8*$B2712^2),0,-1*(1-$J$8*$K$8*$B2712^2)/($B2712*$K$8))</f>
        <v>-0.11409157890283136</v>
      </c>
      <c r="K2715" s="26">
        <v>1</v>
      </c>
      <c r="L2715" s="27">
        <v>0</v>
      </c>
      <c r="N2715" s="24">
        <f t="shared" ref="N2715" si="9269">D2715*I2712+F2715*I2715-E2715*J2712-G2715*J2715</f>
        <v>0</v>
      </c>
      <c r="O2715" s="28">
        <f t="shared" ref="O2715" si="9270">(D2715*J2712+E2715*I2712+F2715*J2715+G2715*I2715)</f>
        <v>-0.11409157890283136</v>
      </c>
      <c r="P2715" s="26">
        <f t="shared" ref="P2715" si="9271">D2715*K2712+F2715*K2715-E2715*L2712-G2715*L2715</f>
        <v>1</v>
      </c>
      <c r="Q2715" s="27">
        <f t="shared" ref="Q2715" si="9272">(D2715*L2712+E2715*K2712+F2715*L2715+G2715*K2715)</f>
        <v>0</v>
      </c>
      <c r="S2715" s="24">
        <v>0</v>
      </c>
      <c r="T2715" s="28">
        <v>0</v>
      </c>
      <c r="U2715" s="26">
        <v>1</v>
      </c>
      <c r="V2715" s="27">
        <v>0</v>
      </c>
      <c r="X2715" s="24">
        <f t="shared" ref="X2715" si="9273">N2715*S2712+P2715*S2715-O2715*T2712-Q2715*T2715</f>
        <v>0</v>
      </c>
      <c r="Y2715" s="28">
        <f t="shared" ref="Y2715" si="9274">(N2715*T2712+O2715*S2712+P2715*T2715+Q2715*S2715)</f>
        <v>-0.11409157890283136</v>
      </c>
      <c r="Z2715" s="26">
        <f t="shared" ref="Z2715" si="9275">N2715*U2712+P2715*U2715-O2715*V2712-Q2715*V2715</f>
        <v>0.28242123722707635</v>
      </c>
      <c r="AA2715" s="27">
        <f t="shared" ref="AA2715" si="9276">(N2715*V2712+O2715*U2712+P2715*V2715+Q2715*U2715)</f>
        <v>0</v>
      </c>
      <c r="AB2715" s="8"/>
      <c r="AC2715" s="39">
        <f t="shared" ref="AC2715" si="9277">(180/PI())*ATAN(-1*(($X$8*Y2712+AA2712+$X$8*Y2715+AA2715)/($X$8*X2712+Z2712+$X$8*X2715+Z2715)))</f>
        <v>86.049843280689913</v>
      </c>
      <c r="AE2715" s="218">
        <f t="shared" ref="AE2715" si="9278">20*LOG(((($X$8*X2712+Z2712-$X$8*Y2715-Z2715)^2+($X$8*Y2712+AA2712-$X$8*Y2715-AA2715)^2)/(($X$8*X2712+Z2712+$X$8*X2715+Z2715)^2+($X$8*Y2712+AA2712+$X$8*Y2715+AA2715)^2))^0.5)</f>
        <v>-0.26550759520778561</v>
      </c>
      <c r="AF2715" s="9"/>
      <c r="AG2715" s="29"/>
      <c r="AH2715" s="29"/>
      <c r="AI2715" s="29"/>
      <c r="AJ2715" s="29"/>
    </row>
    <row r="2716" spans="2:36" ht="18.649999999999999" customHeight="1">
      <c r="AE2716" s="33"/>
    </row>
    <row r="2717" spans="2:36" ht="18.649999999999999" customHeight="1" thickBot="1">
      <c r="E2717" s="21" t="s">
        <v>0</v>
      </c>
      <c r="J2717" s="21" t="s">
        <v>1</v>
      </c>
      <c r="O2717" s="21" t="s">
        <v>2</v>
      </c>
      <c r="T2717" s="21" t="s">
        <v>3</v>
      </c>
      <c r="Y2717" s="21" t="s">
        <v>4</v>
      </c>
    </row>
    <row r="2718" spans="2:36" ht="18.649999999999999" customHeight="1" thickBot="1">
      <c r="B2718" s="20"/>
      <c r="D2718" s="235" t="s">
        <v>6</v>
      </c>
      <c r="E2718" s="236"/>
      <c r="F2718" s="237" t="s">
        <v>7</v>
      </c>
      <c r="G2718" s="238"/>
      <c r="I2718" s="235" t="s">
        <v>8</v>
      </c>
      <c r="J2718" s="236"/>
      <c r="K2718" s="237" t="s">
        <v>9</v>
      </c>
      <c r="L2718" s="238"/>
      <c r="N2718" s="235" t="s">
        <v>10</v>
      </c>
      <c r="O2718" s="236"/>
      <c r="P2718" s="237" t="s">
        <v>11</v>
      </c>
      <c r="Q2718" s="238"/>
      <c r="S2718" s="235" t="s">
        <v>6</v>
      </c>
      <c r="T2718" s="236"/>
      <c r="U2718" s="237" t="s">
        <v>7</v>
      </c>
      <c r="V2718" s="238"/>
      <c r="X2718" s="235" t="s">
        <v>10</v>
      </c>
      <c r="Y2718" s="236"/>
      <c r="Z2718" s="237" t="s">
        <v>11</v>
      </c>
      <c r="AA2718" s="238"/>
      <c r="AB2718" s="4"/>
      <c r="AC2718" s="212" t="s">
        <v>70</v>
      </c>
      <c r="AE2718" s="213" t="s">
        <v>37</v>
      </c>
      <c r="AF2718" s="9"/>
      <c r="AG2718" s="29"/>
      <c r="AH2718" s="29"/>
      <c r="AI2718" s="29"/>
      <c r="AJ2718" s="29"/>
    </row>
    <row r="2719" spans="2:36" ht="18.649999999999999" customHeight="1" thickTop="1" thickBot="1">
      <c r="B2719" s="40">
        <f t="shared" ref="B2719" si="9279">B2712+$E$5</f>
        <v>1.0924999999999789</v>
      </c>
      <c r="D2719" s="24">
        <v>1</v>
      </c>
      <c r="E2719" s="25">
        <v>0</v>
      </c>
      <c r="F2719" s="26">
        <v>0</v>
      </c>
      <c r="G2719" s="27">
        <f t="shared" ref="G2719" si="9280">-1/($E$8*$B2719)</f>
        <v>-6.2866195589308926</v>
      </c>
      <c r="I2719" s="24">
        <v>1</v>
      </c>
      <c r="J2719" s="28">
        <v>0</v>
      </c>
      <c r="K2719" s="26">
        <v>0</v>
      </c>
      <c r="L2719" s="27">
        <v>0</v>
      </c>
      <c r="N2719" s="24">
        <f t="shared" ref="N2719" si="9281">D2719*I2719+F2719*I2722-E2719*J2719-G2719*J2722</f>
        <v>0.28851459113239464</v>
      </c>
      <c r="O2719" s="28">
        <f t="shared" ref="O2719" si="9282">(D2719*J2719+E2719*I2719+F2719*J2722+G2719*I2722)</f>
        <v>0</v>
      </c>
      <c r="P2719" s="26">
        <f t="shared" ref="P2719" si="9283">D2719*K2719+F2719*K2722-E2719*L2719-G2719*L2722</f>
        <v>0</v>
      </c>
      <c r="Q2719" s="27">
        <f t="shared" ref="Q2719" si="9284">(D2719*L2719+E2719*K2719+F2719*L2722+G2719*K2722)</f>
        <v>-6.2866195589308926</v>
      </c>
      <c r="S2719" s="24">
        <v>1</v>
      </c>
      <c r="T2719" s="25">
        <v>0</v>
      </c>
      <c r="U2719" s="26">
        <v>0</v>
      </c>
      <c r="V2719" s="27">
        <f t="shared" ref="V2719" si="9285">-1/($T$8*$B2719)</f>
        <v>-6.2866195589308926</v>
      </c>
      <c r="X2719" s="24">
        <f t="shared" ref="X2719" si="9286">N2719*S2719+P2719*S2722-O2719*T2719-Q2719*T2722</f>
        <v>0.28851459113239464</v>
      </c>
      <c r="Y2719" s="28">
        <f t="shared" ref="Y2719" si="9287">(N2719*T2719+O2719*S2719+P2719*T2722+Q2719*S2722)</f>
        <v>0</v>
      </c>
      <c r="Z2719" s="26">
        <f t="shared" ref="Z2719" si="9288">N2719*U2719+P2719*U2722-O2719*V2719-Q2719*V2722</f>
        <v>0</v>
      </c>
      <c r="AA2719" s="27">
        <f t="shared" ref="AA2719" si="9289">(N2719*V2719+O2719*U2719+P2719*V2722+Q2719*U2722)</f>
        <v>-8.1004010305807537</v>
      </c>
      <c r="AB2719" s="8"/>
      <c r="AC2719" s="214">
        <f t="shared" ref="AC2719" si="9290">20*LOG((2*$X$8)/(($X$8*X2719+Z2719+$Z$8*X2722+Z2722)^2+($X$8*Y2719+AA2719+$X$8*Y2722+AA2722)^2)^0.5)</f>
        <v>-12.291427131558621</v>
      </c>
      <c r="AE2719" s="215">
        <f t="shared" ref="AE2719" si="9291">((X2719^2+Y2719^2)/(X2722^2+Y2722^2))^0.5</f>
        <v>2.5492883607221994</v>
      </c>
      <c r="AF2719" s="9"/>
      <c r="AG2719" s="29"/>
      <c r="AH2719" s="29"/>
      <c r="AI2719" s="29"/>
      <c r="AJ2719" s="29"/>
    </row>
    <row r="2720" spans="2:36" ht="18.649999999999999" customHeight="1" thickBot="1">
      <c r="D2720" s="30"/>
      <c r="G2720" s="31"/>
      <c r="I2720" s="30"/>
      <c r="K2720" s="239" t="s">
        <v>15</v>
      </c>
      <c r="L2720" s="240"/>
      <c r="N2720" s="30"/>
      <c r="P2720" s="239" t="s">
        <v>17</v>
      </c>
      <c r="Q2720" s="240"/>
      <c r="S2720" s="30"/>
      <c r="V2720" s="31"/>
      <c r="X2720" s="30"/>
      <c r="AA2720" s="31"/>
      <c r="AE2720" s="216"/>
      <c r="AF2720" s="9"/>
      <c r="AG2720" s="29"/>
      <c r="AH2720" s="29"/>
      <c r="AI2720" s="29"/>
      <c r="AJ2720" s="29"/>
    </row>
    <row r="2721" spans="2:36" ht="18.649999999999999" customHeight="1" thickBot="1">
      <c r="D2721" s="235" t="s">
        <v>12</v>
      </c>
      <c r="E2721" s="236"/>
      <c r="F2721" s="237" t="s">
        <v>13</v>
      </c>
      <c r="G2721" s="238"/>
      <c r="I2721" s="235" t="s">
        <v>14</v>
      </c>
      <c r="J2721" s="236"/>
      <c r="K2721" s="241"/>
      <c r="L2721" s="242"/>
      <c r="N2721" s="235" t="s">
        <v>16</v>
      </c>
      <c r="O2721" s="236"/>
      <c r="P2721" s="241"/>
      <c r="Q2721" s="242"/>
      <c r="S2721" s="235" t="s">
        <v>12</v>
      </c>
      <c r="T2721" s="236"/>
      <c r="U2721" s="237" t="s">
        <v>13</v>
      </c>
      <c r="V2721" s="238"/>
      <c r="X2721" s="235" t="s">
        <v>16</v>
      </c>
      <c r="Y2721" s="236"/>
      <c r="Z2721" s="237" t="s">
        <v>17</v>
      </c>
      <c r="AA2721" s="238"/>
      <c r="AB2721" s="4"/>
      <c r="AC2721" s="37" t="s">
        <v>71</v>
      </c>
      <c r="AE2721" s="217" t="s">
        <v>72</v>
      </c>
      <c r="AF2721" s="9"/>
      <c r="AG2721" s="29"/>
      <c r="AH2721" s="29"/>
      <c r="AI2721" s="29"/>
      <c r="AJ2721" s="29"/>
    </row>
    <row r="2722" spans="2:36" ht="18.649999999999999" customHeight="1" thickTop="1" thickBot="1">
      <c r="D2722" s="24">
        <v>0</v>
      </c>
      <c r="E2722" s="28">
        <v>0</v>
      </c>
      <c r="F2722" s="26">
        <v>1</v>
      </c>
      <c r="G2722" s="27">
        <v>0</v>
      </c>
      <c r="I2722" s="24">
        <v>0</v>
      </c>
      <c r="J2722" s="28">
        <f t="shared" ref="J2722" si="9292">IF(0=(1-$J$8*$K$8*$B2719^2),0,-1*(1-$J$8*$K$8*$B2719^2)/($B2719*$K$8))</f>
        <v>-0.11317456101775007</v>
      </c>
      <c r="K2722" s="26">
        <v>1</v>
      </c>
      <c r="L2722" s="27">
        <v>0</v>
      </c>
      <c r="N2722" s="24">
        <f t="shared" ref="N2722" si="9293">D2722*I2719+F2722*I2722-E2722*J2719-G2722*J2722</f>
        <v>0</v>
      </c>
      <c r="O2722" s="28">
        <f t="shared" ref="O2722" si="9294">(D2722*J2719+E2722*I2719+F2722*J2722+G2722*I2722)</f>
        <v>-0.11317456101775007</v>
      </c>
      <c r="P2722" s="26">
        <f t="shared" ref="P2722" si="9295">D2722*K2719+F2722*K2722-E2722*L2719-G2722*L2722</f>
        <v>1</v>
      </c>
      <c r="Q2722" s="27">
        <f t="shared" ref="Q2722" si="9296">(D2722*L2719+E2722*K2719+F2722*L2722+G2722*K2722)</f>
        <v>0</v>
      </c>
      <c r="S2722" s="24">
        <v>0</v>
      </c>
      <c r="T2722" s="28">
        <v>0</v>
      </c>
      <c r="U2722" s="26">
        <v>1</v>
      </c>
      <c r="V2722" s="27">
        <v>0</v>
      </c>
      <c r="X2722" s="24">
        <f t="shared" ref="X2722" si="9297">N2722*S2719+P2722*S2722-O2722*T2719-Q2722*T2722</f>
        <v>0</v>
      </c>
      <c r="Y2722" s="28">
        <f t="shared" ref="Y2722" si="9298">(N2722*T2719+O2722*S2719+P2722*T2722+Q2722*S2722)</f>
        <v>-0.11317456101775007</v>
      </c>
      <c r="Z2722" s="26">
        <f t="shared" ref="Z2722" si="9299">N2722*U2719+P2722*U2722-O2722*V2719-Q2722*V2722</f>
        <v>0.28851459113239464</v>
      </c>
      <c r="AA2722" s="27">
        <f t="shared" ref="AA2722" si="9300">(N2722*V2719+O2722*U2719+P2722*V2722+Q2722*U2722)</f>
        <v>0</v>
      </c>
      <c r="AB2722" s="8"/>
      <c r="AC2722" s="39">
        <f t="shared" ref="AC2722" si="9301">(180/PI())*ATAN(-1*(($X$8*Y2719+AA2719+$X$8*Y2722+AA2722)/($X$8*X2719+Z2719+$X$8*X2722+Z2722)))</f>
        <v>85.981396221335217</v>
      </c>
      <c r="AE2722" s="218">
        <f t="shared" ref="AE2722" si="9302">20*LOG(((($X$8*X2719+Z2719-$X$8*Y2722-Z2722)^2+($X$8*Y2719+AA2719-$X$8*Y2722-AA2722)^2)/(($X$8*X2719+Z2719+$X$8*X2722+Z2722)^2+($X$8*Y2719+AA2719+$X$8*Y2722+AA2722)^2))^0.5)</f>
        <v>-0.26323521405506695</v>
      </c>
      <c r="AF2722" s="9"/>
      <c r="AG2722" s="29"/>
      <c r="AH2722" s="29"/>
      <c r="AI2722" s="29"/>
      <c r="AJ2722" s="29"/>
    </row>
    <row r="2723" spans="2:36" ht="18.649999999999999" customHeight="1">
      <c r="AE2723" s="33"/>
    </row>
    <row r="2724" spans="2:36" ht="18.649999999999999" customHeight="1" thickBot="1">
      <c r="E2724" s="21" t="s">
        <v>0</v>
      </c>
      <c r="J2724" s="21" t="s">
        <v>1</v>
      </c>
      <c r="O2724" s="21" t="s">
        <v>2</v>
      </c>
      <c r="T2724" s="21" t="s">
        <v>3</v>
      </c>
      <c r="Y2724" s="21" t="s">
        <v>4</v>
      </c>
    </row>
    <row r="2725" spans="2:36" ht="18.649999999999999" customHeight="1" thickBot="1">
      <c r="B2725" s="20"/>
      <c r="D2725" s="235" t="s">
        <v>6</v>
      </c>
      <c r="E2725" s="236"/>
      <c r="F2725" s="237" t="s">
        <v>7</v>
      </c>
      <c r="G2725" s="238"/>
      <c r="I2725" s="235" t="s">
        <v>8</v>
      </c>
      <c r="J2725" s="236"/>
      <c r="K2725" s="237" t="s">
        <v>9</v>
      </c>
      <c r="L2725" s="238"/>
      <c r="N2725" s="235" t="s">
        <v>10</v>
      </c>
      <c r="O2725" s="236"/>
      <c r="P2725" s="237" t="s">
        <v>11</v>
      </c>
      <c r="Q2725" s="238"/>
      <c r="S2725" s="235" t="s">
        <v>6</v>
      </c>
      <c r="T2725" s="236"/>
      <c r="U2725" s="237" t="s">
        <v>7</v>
      </c>
      <c r="V2725" s="238"/>
      <c r="X2725" s="235" t="s">
        <v>10</v>
      </c>
      <c r="Y2725" s="236"/>
      <c r="Z2725" s="237" t="s">
        <v>11</v>
      </c>
      <c r="AA2725" s="238"/>
      <c r="AB2725" s="4"/>
      <c r="AC2725" s="212" t="s">
        <v>70</v>
      </c>
      <c r="AE2725" s="213" t="s">
        <v>37</v>
      </c>
      <c r="AF2725" s="9"/>
      <c r="AG2725" s="29"/>
      <c r="AH2725" s="29"/>
      <c r="AI2725" s="29"/>
      <c r="AJ2725" s="29"/>
    </row>
    <row r="2726" spans="2:36" ht="18.649999999999999" customHeight="1" thickTop="1" thickBot="1">
      <c r="B2726" s="40">
        <f t="shared" ref="B2726" si="9303">B2719+$E$5</f>
        <v>1.0929999999999789</v>
      </c>
      <c r="D2726" s="24">
        <v>1</v>
      </c>
      <c r="E2726" s="25">
        <v>0</v>
      </c>
      <c r="F2726" s="26">
        <v>0</v>
      </c>
      <c r="G2726" s="27">
        <f t="shared" ref="G2726" si="9304">-1/($E$8*$B2726)</f>
        <v>-6.2837437036889296</v>
      </c>
      <c r="I2726" s="24">
        <v>1</v>
      </c>
      <c r="J2726" s="28">
        <v>0</v>
      </c>
      <c r="K2726" s="26">
        <v>0</v>
      </c>
      <c r="L2726" s="27">
        <v>0</v>
      </c>
      <c r="N2726" s="24">
        <f t="shared" ref="N2726" si="9305">D2726*I2726+F2726*I2729-E2726*J2726-G2726*J2729</f>
        <v>0.29459958461674829</v>
      </c>
      <c r="O2726" s="28">
        <f t="shared" ref="O2726" si="9306">(D2726*J2726+E2726*I2726+F2726*J2729+G2726*I2729)</f>
        <v>0</v>
      </c>
      <c r="P2726" s="26">
        <f t="shared" ref="P2726" si="9307">D2726*K2726+F2726*K2729-E2726*L2726-G2726*L2729</f>
        <v>0</v>
      </c>
      <c r="Q2726" s="27">
        <f t="shared" ref="Q2726" si="9308">(D2726*L2726+E2726*K2726+F2726*L2729+G2726*K2729)</f>
        <v>-6.2837437036889296</v>
      </c>
      <c r="S2726" s="24">
        <v>1</v>
      </c>
      <c r="T2726" s="25">
        <v>0</v>
      </c>
      <c r="U2726" s="26">
        <v>0</v>
      </c>
      <c r="V2726" s="27">
        <f t="shared" ref="V2726" si="9309">-1/($T$8*$B2726)</f>
        <v>-6.2837437036889296</v>
      </c>
      <c r="X2726" s="24">
        <f t="shared" ref="X2726" si="9310">N2726*S2726+P2726*S2729-O2726*T2726-Q2726*T2729</f>
        <v>0.29459958461674829</v>
      </c>
      <c r="Y2726" s="28">
        <f t="shared" ref="Y2726" si="9311">(N2726*T2726+O2726*S2726+P2726*T2729+Q2726*S2729)</f>
        <v>0</v>
      </c>
      <c r="Z2726" s="26">
        <f t="shared" ref="Z2726" si="9312">N2726*U2726+P2726*U2729-O2726*V2726-Q2726*V2729</f>
        <v>0</v>
      </c>
      <c r="AA2726" s="27">
        <f t="shared" ref="AA2726" si="9313">(N2726*V2726+O2726*U2726+P2726*V2729+Q2726*U2729)</f>
        <v>-8.1349319886337952</v>
      </c>
      <c r="AB2726" s="8"/>
      <c r="AC2726" s="214">
        <f t="shared" ref="AC2726" si="9314">20*LOG((2*$X$8)/(($X$8*X2726+Z2726+$Z$8*X2729+Z2729)^2+($X$8*Y2726+AA2726+$X$8*Y2729+AA2729)^2)^0.5)</f>
        <v>-12.327630154992184</v>
      </c>
      <c r="AE2726" s="215">
        <f t="shared" ref="AE2726" si="9315">((X2726^2+Y2726^2)/(X2729^2+Y2729^2))^0.5</f>
        <v>2.6243084701603068</v>
      </c>
      <c r="AF2726" s="9"/>
      <c r="AG2726" s="29"/>
      <c r="AH2726" s="29"/>
      <c r="AI2726" s="29"/>
      <c r="AJ2726" s="29"/>
    </row>
    <row r="2727" spans="2:36" ht="18.649999999999999" customHeight="1" thickBot="1">
      <c r="D2727" s="30"/>
      <c r="G2727" s="31"/>
      <c r="I2727" s="30"/>
      <c r="K2727" s="239" t="s">
        <v>15</v>
      </c>
      <c r="L2727" s="240"/>
      <c r="N2727" s="30"/>
      <c r="P2727" s="239" t="s">
        <v>17</v>
      </c>
      <c r="Q2727" s="240"/>
      <c r="S2727" s="30"/>
      <c r="V2727" s="31"/>
      <c r="X2727" s="30"/>
      <c r="AA2727" s="31"/>
      <c r="AE2727" s="216"/>
      <c r="AF2727" s="9"/>
      <c r="AG2727" s="29"/>
      <c r="AH2727" s="29"/>
      <c r="AI2727" s="29"/>
      <c r="AJ2727" s="29"/>
    </row>
    <row r="2728" spans="2:36" ht="18.649999999999999" customHeight="1" thickBot="1">
      <c r="D2728" s="235" t="s">
        <v>12</v>
      </c>
      <c r="E2728" s="236"/>
      <c r="F2728" s="237" t="s">
        <v>13</v>
      </c>
      <c r="G2728" s="238"/>
      <c r="I2728" s="235" t="s">
        <v>14</v>
      </c>
      <c r="J2728" s="236"/>
      <c r="K2728" s="241"/>
      <c r="L2728" s="242"/>
      <c r="N2728" s="235" t="s">
        <v>16</v>
      </c>
      <c r="O2728" s="236"/>
      <c r="P2728" s="241"/>
      <c r="Q2728" s="242"/>
      <c r="S2728" s="235" t="s">
        <v>12</v>
      </c>
      <c r="T2728" s="236"/>
      <c r="U2728" s="237" t="s">
        <v>13</v>
      </c>
      <c r="V2728" s="238"/>
      <c r="X2728" s="235" t="s">
        <v>16</v>
      </c>
      <c r="Y2728" s="236"/>
      <c r="Z2728" s="237" t="s">
        <v>17</v>
      </c>
      <c r="AA2728" s="238"/>
      <c r="AB2728" s="4"/>
      <c r="AC2728" s="37" t="s">
        <v>71</v>
      </c>
      <c r="AE2728" s="217" t="s">
        <v>72</v>
      </c>
      <c r="AF2728" s="9"/>
      <c r="AG2728" s="29"/>
      <c r="AH2728" s="29"/>
      <c r="AI2728" s="29"/>
      <c r="AJ2728" s="29"/>
    </row>
    <row r="2729" spans="2:36" ht="18.649999999999999" customHeight="1" thickTop="1" thickBot="1">
      <c r="D2729" s="24">
        <v>0</v>
      </c>
      <c r="E2729" s="28">
        <v>0</v>
      </c>
      <c r="F2729" s="26">
        <v>1</v>
      </c>
      <c r="G2729" s="27">
        <v>0</v>
      </c>
      <c r="I2729" s="24">
        <v>0</v>
      </c>
      <c r="J2729" s="28">
        <f t="shared" ref="J2729" si="9316">IF(0=(1-$J$8*$K$8*$B2726^2),0,-1*(1-$J$8*$K$8*$B2726^2)/($B2726*$K$8))</f>
        <v>-0.11225798642442082</v>
      </c>
      <c r="K2729" s="26">
        <v>1</v>
      </c>
      <c r="L2729" s="27">
        <v>0</v>
      </c>
      <c r="N2729" s="24">
        <f t="shared" ref="N2729" si="9317">D2729*I2726+F2729*I2729-E2729*J2726-G2729*J2729</f>
        <v>0</v>
      </c>
      <c r="O2729" s="28">
        <f t="shared" ref="O2729" si="9318">(D2729*J2726+E2729*I2726+F2729*J2729+G2729*I2729)</f>
        <v>-0.11225798642442082</v>
      </c>
      <c r="P2729" s="26">
        <f t="shared" ref="P2729" si="9319">D2729*K2726+F2729*K2729-E2729*L2726-G2729*L2729</f>
        <v>1</v>
      </c>
      <c r="Q2729" s="27">
        <f t="shared" ref="Q2729" si="9320">(D2729*L2726+E2729*K2726+F2729*L2729+G2729*K2729)</f>
        <v>0</v>
      </c>
      <c r="S2729" s="24">
        <v>0</v>
      </c>
      <c r="T2729" s="28">
        <v>0</v>
      </c>
      <c r="U2729" s="26">
        <v>1</v>
      </c>
      <c r="V2729" s="27">
        <v>0</v>
      </c>
      <c r="X2729" s="24">
        <f t="shared" ref="X2729" si="9321">N2729*S2726+P2729*S2729-O2729*T2726-Q2729*T2729</f>
        <v>0</v>
      </c>
      <c r="Y2729" s="28">
        <f t="shared" ref="Y2729" si="9322">(N2729*T2726+O2729*S2726+P2729*T2729+Q2729*S2729)</f>
        <v>-0.11225798642442082</v>
      </c>
      <c r="Z2729" s="26">
        <f t="shared" ref="Z2729" si="9323">N2729*U2726+P2729*U2729-O2729*V2726-Q2729*V2729</f>
        <v>0.29459958461674829</v>
      </c>
      <c r="AA2729" s="27">
        <f t="shared" ref="AA2729" si="9324">(N2729*V2726+O2729*U2726+P2729*V2729+Q2729*U2729)</f>
        <v>0</v>
      </c>
      <c r="AB2729" s="8"/>
      <c r="AC2729" s="39">
        <f t="shared" ref="AC2729" si="9325">(180/PI())*ATAN(-1*(($X$8*Y2726+AA2726+$X$8*Y2729+AA2729)/($X$8*X2726+Z2726+$X$8*X2729+Z2729)))</f>
        <v>85.913594065749564</v>
      </c>
      <c r="AE2729" s="218">
        <f t="shared" ref="AE2729" si="9326">20*LOG(((($X$8*X2726+Z2726-$X$8*Y2729-Z2729)^2+($X$8*Y2726+AA2726-$X$8*Y2729-AA2729)^2)/(($X$8*X2726+Z2726+$X$8*X2729+Z2729)^2+($X$8*Y2726+AA2726+$X$8*Y2729+AA2729)^2))^0.5)</f>
        <v>-0.26099693122151513</v>
      </c>
      <c r="AF2729" s="9"/>
      <c r="AG2729" s="29"/>
      <c r="AH2729" s="29"/>
      <c r="AI2729" s="29"/>
      <c r="AJ2729" s="29"/>
    </row>
    <row r="2730" spans="2:36" ht="18.649999999999999" customHeight="1">
      <c r="AE2730" s="33"/>
    </row>
    <row r="2731" spans="2:36" ht="18.649999999999999" customHeight="1" thickBot="1">
      <c r="E2731" s="21" t="s">
        <v>0</v>
      </c>
      <c r="J2731" s="21" t="s">
        <v>1</v>
      </c>
      <c r="O2731" s="21" t="s">
        <v>2</v>
      </c>
      <c r="T2731" s="21" t="s">
        <v>3</v>
      </c>
      <c r="Y2731" s="21" t="s">
        <v>4</v>
      </c>
    </row>
    <row r="2732" spans="2:36" ht="18.649999999999999" customHeight="1" thickBot="1">
      <c r="B2732" s="20"/>
      <c r="D2732" s="235" t="s">
        <v>6</v>
      </c>
      <c r="E2732" s="236"/>
      <c r="F2732" s="237" t="s">
        <v>7</v>
      </c>
      <c r="G2732" s="238"/>
      <c r="I2732" s="235" t="s">
        <v>8</v>
      </c>
      <c r="J2732" s="236"/>
      <c r="K2732" s="237" t="s">
        <v>9</v>
      </c>
      <c r="L2732" s="238"/>
      <c r="N2732" s="235" t="s">
        <v>10</v>
      </c>
      <c r="O2732" s="236"/>
      <c r="P2732" s="237" t="s">
        <v>11</v>
      </c>
      <c r="Q2732" s="238"/>
      <c r="S2732" s="235" t="s">
        <v>6</v>
      </c>
      <c r="T2732" s="236"/>
      <c r="U2732" s="237" t="s">
        <v>7</v>
      </c>
      <c r="V2732" s="238"/>
      <c r="X2732" s="235" t="s">
        <v>10</v>
      </c>
      <c r="Y2732" s="236"/>
      <c r="Z2732" s="237" t="s">
        <v>11</v>
      </c>
      <c r="AA2732" s="238"/>
      <c r="AB2732" s="4"/>
      <c r="AC2732" s="212" t="s">
        <v>70</v>
      </c>
      <c r="AE2732" s="213" t="s">
        <v>37</v>
      </c>
      <c r="AF2732" s="9"/>
      <c r="AG2732" s="29"/>
      <c r="AH2732" s="29"/>
      <c r="AI2732" s="29"/>
      <c r="AJ2732" s="29"/>
    </row>
    <row r="2733" spans="2:36" ht="18.649999999999999" customHeight="1" thickTop="1" thickBot="1">
      <c r="B2733" s="40">
        <f t="shared" ref="B2733" si="9327">B2726+$E$5</f>
        <v>1.0934999999999788</v>
      </c>
      <c r="D2733" s="24">
        <v>1</v>
      </c>
      <c r="E2733" s="25">
        <v>0</v>
      </c>
      <c r="F2733" s="26">
        <v>0</v>
      </c>
      <c r="G2733" s="27">
        <f t="shared" ref="G2733" si="9328">-1/($E$8*$B2733)</f>
        <v>-6.2808704784014635</v>
      </c>
      <c r="I2733" s="24">
        <v>1</v>
      </c>
      <c r="J2733" s="28">
        <v>0</v>
      </c>
      <c r="K2733" s="26">
        <v>0</v>
      </c>
      <c r="L2733" s="27">
        <v>0</v>
      </c>
      <c r="N2733" s="24">
        <f t="shared" ref="N2733" si="9329">D2733*I2733+F2733*I2736-E2733*J2733-G2733*J2736</f>
        <v>0.30067623296776136</v>
      </c>
      <c r="O2733" s="28">
        <f t="shared" ref="O2733" si="9330">(D2733*J2733+E2733*I2733+F2733*J2736+G2733*I2736)</f>
        <v>0</v>
      </c>
      <c r="P2733" s="26">
        <f t="shared" ref="P2733" si="9331">D2733*K2733+F2733*K2736-E2733*L2733-G2733*L2736</f>
        <v>0</v>
      </c>
      <c r="Q2733" s="27">
        <f t="shared" ref="Q2733" si="9332">(D2733*L2733+E2733*K2733+F2733*L2736+G2733*K2736)</f>
        <v>-6.2808704784014635</v>
      </c>
      <c r="S2733" s="24">
        <v>1</v>
      </c>
      <c r="T2733" s="25">
        <v>0</v>
      </c>
      <c r="U2733" s="26">
        <v>0</v>
      </c>
      <c r="V2733" s="27">
        <f t="shared" ref="V2733" si="9333">-1/($T$8*$B2733)</f>
        <v>-6.2808704784014635</v>
      </c>
      <c r="X2733" s="24">
        <f t="shared" ref="X2733" si="9334">N2733*S2733+P2733*S2736-O2733*T2733-Q2733*T2736</f>
        <v>0.30067623296776136</v>
      </c>
      <c r="Y2733" s="28">
        <f t="shared" ref="Y2733" si="9335">(N2733*T2733+O2733*S2733+P2733*T2736+Q2733*S2736)</f>
        <v>0</v>
      </c>
      <c r="Z2733" s="26">
        <f t="shared" ref="Z2733" si="9336">N2733*U2733+P2733*U2736-O2733*V2733-Q2733*V2736</f>
        <v>0</v>
      </c>
      <c r="AA2733" s="27">
        <f t="shared" ref="AA2733" si="9337">(N2733*V2733+O2733*U2733+P2733*V2736+Q2733*U2736)</f>
        <v>-8.1693789536056372</v>
      </c>
      <c r="AB2733" s="8"/>
      <c r="AC2733" s="214">
        <f t="shared" ref="AC2733" si="9338">20*LOG((2*$X$8)/(($X$8*X2733+Z2733+$Z$8*X2736+Z2736)^2+($X$8*Y2733+AA2733+$X$8*Y2736+AA2736)^2)^0.5)</f>
        <v>-12.363606479092542</v>
      </c>
      <c r="AE2733" s="215">
        <f t="shared" ref="AE2733" si="9339">((X2733^2+Y2733^2)/(X2736^2+Y2736^2))^0.5</f>
        <v>2.700478039261482</v>
      </c>
      <c r="AF2733" s="9"/>
      <c r="AG2733" s="29"/>
      <c r="AH2733" s="29"/>
      <c r="AI2733" s="29"/>
      <c r="AJ2733" s="29"/>
    </row>
    <row r="2734" spans="2:36" ht="18.649999999999999" customHeight="1" thickBot="1">
      <c r="D2734" s="30"/>
      <c r="G2734" s="31"/>
      <c r="I2734" s="30"/>
      <c r="K2734" s="239" t="s">
        <v>15</v>
      </c>
      <c r="L2734" s="240"/>
      <c r="N2734" s="30"/>
      <c r="P2734" s="239" t="s">
        <v>17</v>
      </c>
      <c r="Q2734" s="240"/>
      <c r="S2734" s="30"/>
      <c r="V2734" s="31"/>
      <c r="X2734" s="30"/>
      <c r="AA2734" s="31"/>
      <c r="AE2734" s="216"/>
      <c r="AF2734" s="9"/>
      <c r="AG2734" s="29"/>
      <c r="AH2734" s="29"/>
      <c r="AI2734" s="29"/>
      <c r="AJ2734" s="29"/>
    </row>
    <row r="2735" spans="2:36" ht="18.649999999999999" customHeight="1" thickBot="1">
      <c r="D2735" s="235" t="s">
        <v>12</v>
      </c>
      <c r="E2735" s="236"/>
      <c r="F2735" s="237" t="s">
        <v>13</v>
      </c>
      <c r="G2735" s="238"/>
      <c r="I2735" s="235" t="s">
        <v>14</v>
      </c>
      <c r="J2735" s="236"/>
      <c r="K2735" s="241"/>
      <c r="L2735" s="242"/>
      <c r="N2735" s="235" t="s">
        <v>16</v>
      </c>
      <c r="O2735" s="236"/>
      <c r="P2735" s="241"/>
      <c r="Q2735" s="242"/>
      <c r="S2735" s="235" t="s">
        <v>12</v>
      </c>
      <c r="T2735" s="236"/>
      <c r="U2735" s="237" t="s">
        <v>13</v>
      </c>
      <c r="V2735" s="238"/>
      <c r="X2735" s="235" t="s">
        <v>16</v>
      </c>
      <c r="Y2735" s="236"/>
      <c r="Z2735" s="237" t="s">
        <v>17</v>
      </c>
      <c r="AA2735" s="238"/>
      <c r="AB2735" s="4"/>
      <c r="AC2735" s="37" t="s">
        <v>71</v>
      </c>
      <c r="AE2735" s="217" t="s">
        <v>72</v>
      </c>
      <c r="AF2735" s="9"/>
      <c r="AG2735" s="29"/>
      <c r="AH2735" s="29"/>
      <c r="AI2735" s="29"/>
      <c r="AJ2735" s="29"/>
    </row>
    <row r="2736" spans="2:36" ht="18.649999999999999" customHeight="1" thickTop="1" thickBot="1">
      <c r="D2736" s="24">
        <v>0</v>
      </c>
      <c r="E2736" s="28">
        <v>0</v>
      </c>
      <c r="F2736" s="26">
        <v>1</v>
      </c>
      <c r="G2736" s="27">
        <v>0</v>
      </c>
      <c r="I2736" s="24">
        <v>0</v>
      </c>
      <c r="J2736" s="28">
        <f t="shared" ref="J2736" si="9340">IF(0=(1-$J$8*$K$8*$B2733^2),0,-1*(1-$J$8*$K$8*$B2733^2)/($B2733*$K$8))</f>
        <v>-0.11134185451476189</v>
      </c>
      <c r="K2736" s="26">
        <v>1</v>
      </c>
      <c r="L2736" s="27">
        <v>0</v>
      </c>
      <c r="N2736" s="24">
        <f t="shared" ref="N2736" si="9341">D2736*I2733+F2736*I2736-E2736*J2733-G2736*J2736</f>
        <v>0</v>
      </c>
      <c r="O2736" s="28">
        <f t="shared" ref="O2736" si="9342">(D2736*J2733+E2736*I2733+F2736*J2736+G2736*I2736)</f>
        <v>-0.11134185451476189</v>
      </c>
      <c r="P2736" s="26">
        <f t="shared" ref="P2736" si="9343">D2736*K2733+F2736*K2736-E2736*L2733-G2736*L2736</f>
        <v>1</v>
      </c>
      <c r="Q2736" s="27">
        <f t="shared" ref="Q2736" si="9344">(D2736*L2733+E2736*K2733+F2736*L2736+G2736*K2736)</f>
        <v>0</v>
      </c>
      <c r="S2736" s="24">
        <v>0</v>
      </c>
      <c r="T2736" s="28">
        <v>0</v>
      </c>
      <c r="U2736" s="26">
        <v>1</v>
      </c>
      <c r="V2736" s="27">
        <v>0</v>
      </c>
      <c r="X2736" s="24">
        <f t="shared" ref="X2736" si="9345">N2736*S2733+P2736*S2736-O2736*T2733-Q2736*T2736</f>
        <v>0</v>
      </c>
      <c r="Y2736" s="28">
        <f t="shared" ref="Y2736" si="9346">(N2736*T2733+O2736*S2733+P2736*T2736+Q2736*S2736)</f>
        <v>-0.11134185451476189</v>
      </c>
      <c r="Z2736" s="26">
        <f t="shared" ref="Z2736" si="9347">N2736*U2733+P2736*U2736-O2736*V2733-Q2736*V2736</f>
        <v>0.30067623296776136</v>
      </c>
      <c r="AA2736" s="27">
        <f t="shared" ref="AA2736" si="9348">(N2736*V2733+O2736*U2733+P2736*V2736+Q2736*U2736)</f>
        <v>0</v>
      </c>
      <c r="AB2736" s="8"/>
      <c r="AC2736" s="39">
        <f t="shared" ref="AC2736" si="9349">(180/PI())*ATAN(-1*(($X$8*Y2733+AA2733+$X$8*Y2736+AA2736)/($X$8*X2733+Z2733+$X$8*X2736+Z2736)))</f>
        <v>85.846426807843301</v>
      </c>
      <c r="AE2736" s="218">
        <f t="shared" ref="AE2736" si="9350">20*LOG(((($X$8*X2733+Z2733-$X$8*Y2736-Z2736)^2+($X$8*Y2733+AA2733-$X$8*Y2736-AA2736)^2)/(($X$8*X2733+Z2733+$X$8*X2736+Z2736)^2+($X$8*Y2733+AA2733+$X$8*Y2736+AA2736)^2))^0.5)</f>
        <v>-0.25879205236636121</v>
      </c>
      <c r="AF2736" s="9"/>
      <c r="AG2736" s="29"/>
      <c r="AH2736" s="29"/>
      <c r="AI2736" s="29"/>
      <c r="AJ2736" s="29"/>
    </row>
    <row r="2737" spans="2:36" ht="18.649999999999999" customHeight="1">
      <c r="AE2737" s="33"/>
    </row>
    <row r="2738" spans="2:36" ht="18.649999999999999" customHeight="1" thickBot="1">
      <c r="E2738" s="21" t="s">
        <v>0</v>
      </c>
      <c r="J2738" s="21" t="s">
        <v>1</v>
      </c>
      <c r="O2738" s="21" t="s">
        <v>2</v>
      </c>
      <c r="T2738" s="21" t="s">
        <v>3</v>
      </c>
      <c r="Y2738" s="21" t="s">
        <v>4</v>
      </c>
    </row>
    <row r="2739" spans="2:36" ht="18.649999999999999" customHeight="1" thickBot="1">
      <c r="B2739" s="20"/>
      <c r="D2739" s="235" t="s">
        <v>6</v>
      </c>
      <c r="E2739" s="236"/>
      <c r="F2739" s="237" t="s">
        <v>7</v>
      </c>
      <c r="G2739" s="238"/>
      <c r="I2739" s="235" t="s">
        <v>8</v>
      </c>
      <c r="J2739" s="236"/>
      <c r="K2739" s="237" t="s">
        <v>9</v>
      </c>
      <c r="L2739" s="238"/>
      <c r="N2739" s="235" t="s">
        <v>10</v>
      </c>
      <c r="O2739" s="236"/>
      <c r="P2739" s="237" t="s">
        <v>11</v>
      </c>
      <c r="Q2739" s="238"/>
      <c r="S2739" s="235" t="s">
        <v>6</v>
      </c>
      <c r="T2739" s="236"/>
      <c r="U2739" s="237" t="s">
        <v>7</v>
      </c>
      <c r="V2739" s="238"/>
      <c r="X2739" s="235" t="s">
        <v>10</v>
      </c>
      <c r="Y2739" s="236"/>
      <c r="Z2739" s="237" t="s">
        <v>11</v>
      </c>
      <c r="AA2739" s="238"/>
      <c r="AB2739" s="4"/>
      <c r="AC2739" s="212" t="s">
        <v>70</v>
      </c>
      <c r="AE2739" s="213" t="s">
        <v>37</v>
      </c>
      <c r="AF2739" s="9"/>
      <c r="AG2739" s="29"/>
      <c r="AH2739" s="29"/>
      <c r="AI2739" s="29"/>
      <c r="AJ2739" s="29"/>
    </row>
    <row r="2740" spans="2:36" ht="18.649999999999999" customHeight="1" thickTop="1" thickBot="1">
      <c r="B2740" s="40">
        <f t="shared" ref="B2740" si="9351">B2733+$E$5</f>
        <v>1.0939999999999788</v>
      </c>
      <c r="D2740" s="24">
        <v>1</v>
      </c>
      <c r="E2740" s="25">
        <v>0</v>
      </c>
      <c r="F2740" s="26">
        <v>0</v>
      </c>
      <c r="G2740" s="27">
        <f t="shared" ref="G2740" si="9352">-1/($E$8*$B2740)</f>
        <v>-6.2779998794625236</v>
      </c>
      <c r="I2740" s="24">
        <v>1</v>
      </c>
      <c r="J2740" s="28">
        <v>0</v>
      </c>
      <c r="K2740" s="26">
        <v>0</v>
      </c>
      <c r="L2740" s="27">
        <v>0</v>
      </c>
      <c r="N2740" s="24">
        <f t="shared" ref="N2740" si="9353">D2740*I2740+F2740*I2743-E2740*J2740-G2740*J2743</f>
        <v>0.30674455143813373</v>
      </c>
      <c r="O2740" s="28">
        <f t="shared" ref="O2740" si="9354">(D2740*J2740+E2740*I2740+F2740*J2743+G2740*I2743)</f>
        <v>0</v>
      </c>
      <c r="P2740" s="26">
        <f t="shared" ref="P2740" si="9355">D2740*K2740+F2740*K2743-E2740*L2740-G2740*L2743</f>
        <v>0</v>
      </c>
      <c r="Q2740" s="27">
        <f t="shared" ref="Q2740" si="9356">(D2740*L2740+E2740*K2740+F2740*L2743+G2740*K2743)</f>
        <v>-6.2779998794625236</v>
      </c>
      <c r="S2740" s="24">
        <v>1</v>
      </c>
      <c r="T2740" s="25">
        <v>0</v>
      </c>
      <c r="U2740" s="26">
        <v>0</v>
      </c>
      <c r="V2740" s="27">
        <f t="shared" ref="V2740" si="9357">-1/($T$8*$B2740)</f>
        <v>-6.2779998794625236</v>
      </c>
      <c r="X2740" s="24">
        <f t="shared" ref="X2740" si="9358">N2740*S2740+P2740*S2743-O2740*T2740-Q2740*T2743</f>
        <v>0.30674455143813373</v>
      </c>
      <c r="Y2740" s="28">
        <f t="shared" ref="Y2740" si="9359">(N2740*T2740+O2740*S2740+P2740*T2743+Q2740*S2743)</f>
        <v>0</v>
      </c>
      <c r="Z2740" s="26">
        <f t="shared" ref="Z2740" si="9360">N2740*U2740+P2740*U2743-O2740*V2740-Q2740*V2743</f>
        <v>0</v>
      </c>
      <c r="AA2740" s="27">
        <f t="shared" ref="AA2740" si="9361">(N2740*V2740+O2740*U2740+P2740*V2743+Q2740*U2743)</f>
        <v>-8.2037421364169134</v>
      </c>
      <c r="AB2740" s="8"/>
      <c r="AC2740" s="214">
        <f t="shared" ref="AC2740" si="9362">20*LOG((2*$X$8)/(($X$8*X2740+Z2740+$Z$8*X2743+Z2743)^2+($X$8*Y2740+AA2740+$X$8*Y2743+AA2743)^2)^0.5)</f>
        <v>-12.399358324440193</v>
      </c>
      <c r="AE2740" s="215">
        <f t="shared" ref="AE2740" si="9363">((X2740^2+Y2740^2)/(X2743^2+Y2743^2))^0.5</f>
        <v>2.7778249142495355</v>
      </c>
      <c r="AF2740" s="9"/>
      <c r="AG2740" s="29"/>
      <c r="AH2740" s="29"/>
      <c r="AI2740" s="29"/>
      <c r="AJ2740" s="29"/>
    </row>
    <row r="2741" spans="2:36" ht="18.649999999999999" customHeight="1" thickBot="1">
      <c r="D2741" s="30"/>
      <c r="G2741" s="31"/>
      <c r="I2741" s="30"/>
      <c r="K2741" s="239" t="s">
        <v>15</v>
      </c>
      <c r="L2741" s="240"/>
      <c r="N2741" s="30"/>
      <c r="P2741" s="239" t="s">
        <v>17</v>
      </c>
      <c r="Q2741" s="240"/>
      <c r="S2741" s="30"/>
      <c r="V2741" s="31"/>
      <c r="X2741" s="30"/>
      <c r="AA2741" s="31"/>
      <c r="AE2741" s="216"/>
      <c r="AF2741" s="9"/>
      <c r="AG2741" s="29"/>
      <c r="AH2741" s="29"/>
      <c r="AI2741" s="29"/>
      <c r="AJ2741" s="29"/>
    </row>
    <row r="2742" spans="2:36" ht="18.649999999999999" customHeight="1" thickBot="1">
      <c r="D2742" s="235" t="s">
        <v>12</v>
      </c>
      <c r="E2742" s="236"/>
      <c r="F2742" s="237" t="s">
        <v>13</v>
      </c>
      <c r="G2742" s="238"/>
      <c r="I2742" s="235" t="s">
        <v>14</v>
      </c>
      <c r="J2742" s="236"/>
      <c r="K2742" s="241"/>
      <c r="L2742" s="242"/>
      <c r="N2742" s="235" t="s">
        <v>16</v>
      </c>
      <c r="O2742" s="236"/>
      <c r="P2742" s="241"/>
      <c r="Q2742" s="242"/>
      <c r="S2742" s="235" t="s">
        <v>12</v>
      </c>
      <c r="T2742" s="236"/>
      <c r="U2742" s="237" t="s">
        <v>13</v>
      </c>
      <c r="V2742" s="238"/>
      <c r="X2742" s="235" t="s">
        <v>16</v>
      </c>
      <c r="Y2742" s="236"/>
      <c r="Z2742" s="237" t="s">
        <v>17</v>
      </c>
      <c r="AA2742" s="238"/>
      <c r="AB2742" s="4"/>
      <c r="AC2742" s="37" t="s">
        <v>71</v>
      </c>
      <c r="AE2742" s="217" t="s">
        <v>72</v>
      </c>
      <c r="AF2742" s="9"/>
      <c r="AG2742" s="29"/>
      <c r="AH2742" s="29"/>
      <c r="AI2742" s="29"/>
      <c r="AJ2742" s="29"/>
    </row>
    <row r="2743" spans="2:36" ht="18.649999999999999" customHeight="1" thickTop="1" thickBot="1">
      <c r="D2743" s="24">
        <v>0</v>
      </c>
      <c r="E2743" s="28">
        <v>0</v>
      </c>
      <c r="F2743" s="26">
        <v>1</v>
      </c>
      <c r="G2743" s="27">
        <v>0</v>
      </c>
      <c r="I2743" s="24">
        <v>0</v>
      </c>
      <c r="J2743" s="28">
        <f t="shared" ref="J2743" si="9364">IF(0=(1-$J$8*$K$8*$B2740^2),0,-1*(1-$J$8*$K$8*$B2740^2)/($B2740*$K$8))</f>
        <v>-0.11042616468180272</v>
      </c>
      <c r="K2743" s="26">
        <v>1</v>
      </c>
      <c r="L2743" s="27">
        <v>0</v>
      </c>
      <c r="N2743" s="24">
        <f t="shared" ref="N2743" si="9365">D2743*I2740+F2743*I2743-E2743*J2740-G2743*J2743</f>
        <v>0</v>
      </c>
      <c r="O2743" s="28">
        <f t="shared" ref="O2743" si="9366">(D2743*J2740+E2743*I2740+F2743*J2743+G2743*I2743)</f>
        <v>-0.11042616468180272</v>
      </c>
      <c r="P2743" s="26">
        <f t="shared" ref="P2743" si="9367">D2743*K2740+F2743*K2743-E2743*L2740-G2743*L2743</f>
        <v>1</v>
      </c>
      <c r="Q2743" s="27">
        <f t="shared" ref="Q2743" si="9368">(D2743*L2740+E2743*K2740+F2743*L2743+G2743*K2743)</f>
        <v>0</v>
      </c>
      <c r="S2743" s="24">
        <v>0</v>
      </c>
      <c r="T2743" s="28">
        <v>0</v>
      </c>
      <c r="U2743" s="26">
        <v>1</v>
      </c>
      <c r="V2743" s="27">
        <v>0</v>
      </c>
      <c r="X2743" s="24">
        <f t="shared" ref="X2743" si="9369">N2743*S2740+P2743*S2743-O2743*T2740-Q2743*T2743</f>
        <v>0</v>
      </c>
      <c r="Y2743" s="28">
        <f t="shared" ref="Y2743" si="9370">(N2743*T2740+O2743*S2740+P2743*T2743+Q2743*S2743)</f>
        <v>-0.11042616468180272</v>
      </c>
      <c r="Z2743" s="26">
        <f t="shared" ref="Z2743" si="9371">N2743*U2740+P2743*U2743-O2743*V2740-Q2743*V2743</f>
        <v>0.30674455143813373</v>
      </c>
      <c r="AA2743" s="27">
        <f t="shared" ref="AA2743" si="9372">(N2743*V2740+O2743*U2740+P2743*V2743+Q2743*U2743)</f>
        <v>0</v>
      </c>
      <c r="AB2743" s="8"/>
      <c r="AC2743" s="39">
        <f t="shared" ref="AC2743" si="9373">(180/PI())*ATAN(-1*(($X$8*Y2740+AA2740+$X$8*Y2743+AA2743)/($X$8*X2740+Z2740+$X$8*X2743+Z2743)))</f>
        <v>85.779884644740591</v>
      </c>
      <c r="AE2743" s="218">
        <f t="shared" ref="AE2743" si="9374">20*LOG(((($X$8*X2740+Z2740-$X$8*Y2743-Z2743)^2+($X$8*Y2740+AA2740-$X$8*Y2743-AA2743)^2)/(($X$8*X2740+Z2740+$X$8*X2743+Z2743)^2+($X$8*Y2740+AA2740+$X$8*Y2743+AA2743)^2))^0.5)</f>
        <v>-0.25661990085009601</v>
      </c>
      <c r="AF2743" s="9"/>
      <c r="AG2743" s="29"/>
      <c r="AH2743" s="29"/>
      <c r="AI2743" s="29"/>
      <c r="AJ2743" s="29"/>
    </row>
    <row r="2744" spans="2:36" ht="18.649999999999999" customHeight="1">
      <c r="AE2744" s="33"/>
    </row>
    <row r="2745" spans="2:36" ht="18.649999999999999" customHeight="1" thickBot="1">
      <c r="E2745" s="21" t="s">
        <v>0</v>
      </c>
      <c r="J2745" s="21" t="s">
        <v>1</v>
      </c>
      <c r="O2745" s="21" t="s">
        <v>2</v>
      </c>
      <c r="T2745" s="21" t="s">
        <v>3</v>
      </c>
      <c r="Y2745" s="21" t="s">
        <v>4</v>
      </c>
    </row>
    <row r="2746" spans="2:36" ht="18.649999999999999" customHeight="1" thickBot="1">
      <c r="B2746" s="20"/>
      <c r="D2746" s="235" t="s">
        <v>6</v>
      </c>
      <c r="E2746" s="236"/>
      <c r="F2746" s="237" t="s">
        <v>7</v>
      </c>
      <c r="G2746" s="238"/>
      <c r="I2746" s="235" t="s">
        <v>8</v>
      </c>
      <c r="J2746" s="236"/>
      <c r="K2746" s="237" t="s">
        <v>9</v>
      </c>
      <c r="L2746" s="238"/>
      <c r="N2746" s="235" t="s">
        <v>10</v>
      </c>
      <c r="O2746" s="236"/>
      <c r="P2746" s="237" t="s">
        <v>11</v>
      </c>
      <c r="Q2746" s="238"/>
      <c r="S2746" s="235" t="s">
        <v>6</v>
      </c>
      <c r="T2746" s="236"/>
      <c r="U2746" s="237" t="s">
        <v>7</v>
      </c>
      <c r="V2746" s="238"/>
      <c r="X2746" s="235" t="s">
        <v>10</v>
      </c>
      <c r="Y2746" s="236"/>
      <c r="Z2746" s="237" t="s">
        <v>11</v>
      </c>
      <c r="AA2746" s="238"/>
      <c r="AB2746" s="4"/>
      <c r="AC2746" s="212" t="s">
        <v>70</v>
      </c>
      <c r="AE2746" s="213" t="s">
        <v>37</v>
      </c>
      <c r="AF2746" s="9"/>
      <c r="AG2746" s="29"/>
      <c r="AH2746" s="29"/>
      <c r="AI2746" s="29"/>
      <c r="AJ2746" s="29"/>
    </row>
    <row r="2747" spans="2:36" ht="18.649999999999999" customHeight="1" thickTop="1" thickBot="1">
      <c r="B2747" s="40">
        <f t="shared" ref="B2747" si="9375">B2740+$E$5</f>
        <v>1.0944999999999787</v>
      </c>
      <c r="D2747" s="24">
        <v>1</v>
      </c>
      <c r="E2747" s="25">
        <v>0</v>
      </c>
      <c r="F2747" s="26">
        <v>0</v>
      </c>
      <c r="G2747" s="27">
        <f t="shared" ref="G2747" si="9376">-1/($E$8*$B2747)</f>
        <v>-6.2751319032727286</v>
      </c>
      <c r="I2747" s="24">
        <v>1</v>
      </c>
      <c r="J2747" s="28">
        <v>0</v>
      </c>
      <c r="K2747" s="26">
        <v>0</v>
      </c>
      <c r="L2747" s="27">
        <v>0</v>
      </c>
      <c r="N2747" s="24">
        <f t="shared" ref="N2747" si="9377">D2747*I2747+F2747*I2750-E2747*J2747-G2747*J2750</f>
        <v>0.31280455524573081</v>
      </c>
      <c r="O2747" s="28">
        <f t="shared" ref="O2747" si="9378">(D2747*J2747+E2747*I2747+F2747*J2750+G2747*I2750)</f>
        <v>0</v>
      </c>
      <c r="P2747" s="26">
        <f t="shared" ref="P2747" si="9379">D2747*K2747+F2747*K2750-E2747*L2747-G2747*L2750</f>
        <v>0</v>
      </c>
      <c r="Q2747" s="27">
        <f t="shared" ref="Q2747" si="9380">(D2747*L2747+E2747*K2747+F2747*L2750+G2747*K2750)</f>
        <v>-6.2751319032727286</v>
      </c>
      <c r="S2747" s="24">
        <v>1</v>
      </c>
      <c r="T2747" s="25">
        <v>0</v>
      </c>
      <c r="U2747" s="26">
        <v>0</v>
      </c>
      <c r="V2747" s="27">
        <f t="shared" ref="V2747" si="9381">-1/($T$8*$B2747)</f>
        <v>-6.2751319032727286</v>
      </c>
      <c r="X2747" s="24">
        <f t="shared" ref="X2747" si="9382">N2747*S2747+P2747*S2750-O2747*T2747-Q2747*T2750</f>
        <v>0.31280455524573081</v>
      </c>
      <c r="Y2747" s="28">
        <f t="shared" ref="Y2747" si="9383">(N2747*T2747+O2747*S2747+P2747*T2750+Q2747*S2750)</f>
        <v>0</v>
      </c>
      <c r="Z2747" s="26">
        <f t="shared" ref="Z2747" si="9384">N2747*U2747+P2747*U2750-O2747*V2747-Q2747*V2750</f>
        <v>0</v>
      </c>
      <c r="AA2747" s="27">
        <f t="shared" ref="AA2747" si="9385">(N2747*V2747+O2747*U2747+P2747*V2750+Q2747*U2750)</f>
        <v>-8.2380217473842503</v>
      </c>
      <c r="AB2747" s="8"/>
      <c r="AC2747" s="214">
        <f t="shared" ref="AC2747" si="9386">20*LOG((2*$X$8)/(($X$8*X2747+Z2747+$Z$8*X2750+Z2750)^2+($X$8*Y2747+AA2747+$X$8*Y2750+AA2750)^2)^0.5)</f>
        <v>-12.434887881437348</v>
      </c>
      <c r="AE2747" s="215">
        <f t="shared" ref="AE2747" si="9387">((X2747^2+Y2747^2)/(X2750^2+Y2750^2))^0.5</f>
        <v>2.8563778457719877</v>
      </c>
      <c r="AF2747" s="9"/>
      <c r="AG2747" s="29"/>
      <c r="AH2747" s="29"/>
      <c r="AI2747" s="29"/>
      <c r="AJ2747" s="29"/>
    </row>
    <row r="2748" spans="2:36" ht="18.649999999999999" customHeight="1" thickBot="1">
      <c r="D2748" s="30"/>
      <c r="G2748" s="31"/>
      <c r="I2748" s="30"/>
      <c r="K2748" s="239" t="s">
        <v>15</v>
      </c>
      <c r="L2748" s="240"/>
      <c r="N2748" s="30"/>
      <c r="P2748" s="239" t="s">
        <v>17</v>
      </c>
      <c r="Q2748" s="240"/>
      <c r="S2748" s="30"/>
      <c r="V2748" s="31"/>
      <c r="X2748" s="30"/>
      <c r="AA2748" s="31"/>
      <c r="AE2748" s="216"/>
      <c r="AF2748" s="9"/>
      <c r="AG2748" s="29"/>
      <c r="AH2748" s="29"/>
      <c r="AI2748" s="29"/>
      <c r="AJ2748" s="29"/>
    </row>
    <row r="2749" spans="2:36" ht="18.649999999999999" customHeight="1" thickBot="1">
      <c r="D2749" s="235" t="s">
        <v>12</v>
      </c>
      <c r="E2749" s="236"/>
      <c r="F2749" s="237" t="s">
        <v>13</v>
      </c>
      <c r="G2749" s="238"/>
      <c r="I2749" s="235" t="s">
        <v>14</v>
      </c>
      <c r="J2749" s="236"/>
      <c r="K2749" s="241"/>
      <c r="L2749" s="242"/>
      <c r="N2749" s="235" t="s">
        <v>16</v>
      </c>
      <c r="O2749" s="236"/>
      <c r="P2749" s="241"/>
      <c r="Q2749" s="242"/>
      <c r="S2749" s="235" t="s">
        <v>12</v>
      </c>
      <c r="T2749" s="236"/>
      <c r="U2749" s="237" t="s">
        <v>13</v>
      </c>
      <c r="V2749" s="238"/>
      <c r="X2749" s="235" t="s">
        <v>16</v>
      </c>
      <c r="Y2749" s="236"/>
      <c r="Z2749" s="237" t="s">
        <v>17</v>
      </c>
      <c r="AA2749" s="238"/>
      <c r="AB2749" s="4"/>
      <c r="AC2749" s="37" t="s">
        <v>71</v>
      </c>
      <c r="AE2749" s="217" t="s">
        <v>72</v>
      </c>
      <c r="AF2749" s="9"/>
      <c r="AG2749" s="29"/>
      <c r="AH2749" s="29"/>
      <c r="AI2749" s="29"/>
      <c r="AJ2749" s="29"/>
    </row>
    <row r="2750" spans="2:36" ht="18.649999999999999" customHeight="1" thickTop="1" thickBot="1">
      <c r="D2750" s="24">
        <v>0</v>
      </c>
      <c r="E2750" s="28">
        <v>0</v>
      </c>
      <c r="F2750" s="26">
        <v>1</v>
      </c>
      <c r="G2750" s="27">
        <v>0</v>
      </c>
      <c r="I2750" s="24">
        <v>0</v>
      </c>
      <c r="J2750" s="28">
        <f t="shared" ref="J2750" si="9388">IF(0=(1-$J$8*$K$8*$B2747^2),0,-1*(1-$J$8*$K$8*$B2747^2)/($B2747*$K$8))</f>
        <v>-0.10951091631968241</v>
      </c>
      <c r="K2750" s="26">
        <v>1</v>
      </c>
      <c r="L2750" s="27">
        <v>0</v>
      </c>
      <c r="N2750" s="24">
        <f t="shared" ref="N2750" si="9389">D2750*I2747+F2750*I2750-E2750*J2747-G2750*J2750</f>
        <v>0</v>
      </c>
      <c r="O2750" s="28">
        <f t="shared" ref="O2750" si="9390">(D2750*J2747+E2750*I2747+F2750*J2750+G2750*I2750)</f>
        <v>-0.10951091631968241</v>
      </c>
      <c r="P2750" s="26">
        <f t="shared" ref="P2750" si="9391">D2750*K2747+F2750*K2750-E2750*L2747-G2750*L2750</f>
        <v>1</v>
      </c>
      <c r="Q2750" s="27">
        <f t="shared" ref="Q2750" si="9392">(D2750*L2747+E2750*K2747+F2750*L2750+G2750*K2750)</f>
        <v>0</v>
      </c>
      <c r="S2750" s="24">
        <v>0</v>
      </c>
      <c r="T2750" s="28">
        <v>0</v>
      </c>
      <c r="U2750" s="26">
        <v>1</v>
      </c>
      <c r="V2750" s="27">
        <v>0</v>
      </c>
      <c r="X2750" s="24">
        <f t="shared" ref="X2750" si="9393">N2750*S2747+P2750*S2750-O2750*T2747-Q2750*T2750</f>
        <v>0</v>
      </c>
      <c r="Y2750" s="28">
        <f t="shared" ref="Y2750" si="9394">(N2750*T2747+O2750*S2747+P2750*T2750+Q2750*S2750)</f>
        <v>-0.10951091631968241</v>
      </c>
      <c r="Z2750" s="26">
        <f t="shared" ref="Z2750" si="9395">N2750*U2747+P2750*U2750-O2750*V2747-Q2750*V2750</f>
        <v>0.31280455524573081</v>
      </c>
      <c r="AA2750" s="27">
        <f t="shared" ref="AA2750" si="9396">(N2750*V2747+O2750*U2747+P2750*V2750+Q2750*U2750)</f>
        <v>0</v>
      </c>
      <c r="AB2750" s="8"/>
      <c r="AC2750" s="39">
        <f t="shared" ref="AC2750" si="9397">(180/PI())*ATAN(-1*(($X$8*Y2747+AA2747+$X$8*Y2750+AA2750)/($X$8*X2747+Z2747+$X$8*X2750+Z2750)))</f>
        <v>85.71395797171931</v>
      </c>
      <c r="AE2750" s="218">
        <f t="shared" ref="AE2750" si="9398">20*LOG(((($X$8*X2747+Z2747-$X$8*Y2750-Z2750)^2+($X$8*Y2747+AA2747-$X$8*Y2750-AA2750)^2)/(($X$8*X2747+Z2747+$X$8*X2750+Z2750)^2+($X$8*Y2747+AA2747+$X$8*Y2750+AA2750)^2))^0.5)</f>
        <v>-0.25447981719545992</v>
      </c>
      <c r="AF2750" s="9"/>
      <c r="AG2750" s="29"/>
      <c r="AH2750" s="29"/>
      <c r="AI2750" s="29"/>
      <c r="AJ2750" s="29"/>
    </row>
    <row r="2751" spans="2:36" ht="18.649999999999999" customHeight="1">
      <c r="AE2751" s="33"/>
    </row>
    <row r="2752" spans="2:36" ht="18.649999999999999" customHeight="1" thickBot="1">
      <c r="E2752" s="21" t="s">
        <v>0</v>
      </c>
      <c r="J2752" s="21" t="s">
        <v>1</v>
      </c>
      <c r="O2752" s="21" t="s">
        <v>2</v>
      </c>
      <c r="T2752" s="21" t="s">
        <v>3</v>
      </c>
      <c r="Y2752" s="21" t="s">
        <v>4</v>
      </c>
    </row>
    <row r="2753" spans="2:36" ht="18.649999999999999" customHeight="1" thickBot="1">
      <c r="B2753" s="20"/>
      <c r="D2753" s="235" t="s">
        <v>6</v>
      </c>
      <c r="E2753" s="236"/>
      <c r="F2753" s="237" t="s">
        <v>7</v>
      </c>
      <c r="G2753" s="238"/>
      <c r="I2753" s="235" t="s">
        <v>8</v>
      </c>
      <c r="J2753" s="236"/>
      <c r="K2753" s="237" t="s">
        <v>9</v>
      </c>
      <c r="L2753" s="238"/>
      <c r="N2753" s="235" t="s">
        <v>10</v>
      </c>
      <c r="O2753" s="236"/>
      <c r="P2753" s="237" t="s">
        <v>11</v>
      </c>
      <c r="Q2753" s="238"/>
      <c r="S2753" s="235" t="s">
        <v>6</v>
      </c>
      <c r="T2753" s="236"/>
      <c r="U2753" s="237" t="s">
        <v>7</v>
      </c>
      <c r="V2753" s="238"/>
      <c r="X2753" s="235" t="s">
        <v>10</v>
      </c>
      <c r="Y2753" s="236"/>
      <c r="Z2753" s="237" t="s">
        <v>11</v>
      </c>
      <c r="AA2753" s="238"/>
      <c r="AB2753" s="4"/>
      <c r="AC2753" s="212" t="s">
        <v>70</v>
      </c>
      <c r="AE2753" s="213" t="s">
        <v>37</v>
      </c>
      <c r="AF2753" s="9"/>
      <c r="AG2753" s="29"/>
      <c r="AH2753" s="29"/>
      <c r="AI2753" s="29"/>
      <c r="AJ2753" s="29"/>
    </row>
    <row r="2754" spans="2:36" ht="18.649999999999999" customHeight="1" thickTop="1" thickBot="1">
      <c r="B2754" s="40">
        <f t="shared" ref="B2754" si="9399">B2747+$E$5</f>
        <v>1.0949999999999787</v>
      </c>
      <c r="D2754" s="24">
        <v>1</v>
      </c>
      <c r="E2754" s="25">
        <v>0</v>
      </c>
      <c r="F2754" s="26">
        <v>0</v>
      </c>
      <c r="G2754" s="27">
        <f t="shared" ref="G2754" si="9400">-1/($E$8*$B2754)</f>
        <v>-6.2722665462392708</v>
      </c>
      <c r="I2754" s="24">
        <v>1</v>
      </c>
      <c r="J2754" s="28">
        <v>0</v>
      </c>
      <c r="K2754" s="26">
        <v>0</v>
      </c>
      <c r="L2754" s="27">
        <v>0</v>
      </c>
      <c r="N2754" s="24">
        <f t="shared" ref="N2754" si="9401">D2754*I2754+F2754*I2757-E2754*J2754-G2754*J2757</f>
        <v>0.31885625957368513</v>
      </c>
      <c r="O2754" s="28">
        <f t="shared" ref="O2754" si="9402">(D2754*J2754+E2754*I2754+F2754*J2757+G2754*I2757)</f>
        <v>0</v>
      </c>
      <c r="P2754" s="26">
        <f t="shared" ref="P2754" si="9403">D2754*K2754+F2754*K2757-E2754*L2754-G2754*L2757</f>
        <v>0</v>
      </c>
      <c r="Q2754" s="27">
        <f t="shared" ref="Q2754" si="9404">(D2754*L2754+E2754*K2754+F2754*L2757+G2754*K2757)</f>
        <v>-6.2722665462392708</v>
      </c>
      <c r="S2754" s="24">
        <v>1</v>
      </c>
      <c r="T2754" s="25">
        <v>0</v>
      </c>
      <c r="U2754" s="26">
        <v>0</v>
      </c>
      <c r="V2754" s="27">
        <f t="shared" ref="V2754" si="9405">-1/($T$8*$B2754)</f>
        <v>-6.2722665462392708</v>
      </c>
      <c r="X2754" s="24">
        <f t="shared" ref="X2754" si="9406">N2754*S2754+P2754*S2757-O2754*T2754-Q2754*T2757</f>
        <v>0.31885625957368513</v>
      </c>
      <c r="Y2754" s="28">
        <f t="shared" ref="Y2754" si="9407">(N2754*T2754+O2754*S2754+P2754*T2757+Q2754*S2757)</f>
        <v>0</v>
      </c>
      <c r="Z2754" s="26">
        <f t="shared" ref="Z2754" si="9408">N2754*U2754+P2754*U2757-O2754*V2754-Q2754*V2757</f>
        <v>0</v>
      </c>
      <c r="AA2754" s="27">
        <f t="shared" ref="AA2754" si="9409">(N2754*V2754+O2754*U2754+P2754*V2757+Q2754*U2757)</f>
        <v>-8.272217996222281</v>
      </c>
      <c r="AB2754" s="8"/>
      <c r="AC2754" s="214">
        <f t="shared" ref="AC2754" si="9410">20*LOG((2*$X$8)/(($X$8*X2754+Z2754+$Z$8*X2757+Z2757)^2+($X$8*Y2754+AA2754+$X$8*Y2757+AA2757)^2)^0.5)</f>
        <v>-12.470197310811526</v>
      </c>
      <c r="AE2754" s="215">
        <f t="shared" ref="AE2754" si="9411">((X2754^2+Y2754^2)/(X2757^2+Y2757^2))^0.5</f>
        <v>2.9361665259248793</v>
      </c>
      <c r="AF2754" s="9"/>
      <c r="AG2754" s="29"/>
      <c r="AH2754" s="29"/>
      <c r="AI2754" s="29"/>
      <c r="AJ2754" s="29"/>
    </row>
    <row r="2755" spans="2:36" ht="18.649999999999999" customHeight="1" thickBot="1">
      <c r="D2755" s="30"/>
      <c r="G2755" s="31"/>
      <c r="I2755" s="30"/>
      <c r="K2755" s="239" t="s">
        <v>15</v>
      </c>
      <c r="L2755" s="240"/>
      <c r="N2755" s="30"/>
      <c r="P2755" s="239" t="s">
        <v>17</v>
      </c>
      <c r="Q2755" s="240"/>
      <c r="S2755" s="30"/>
      <c r="V2755" s="31"/>
      <c r="X2755" s="30"/>
      <c r="AA2755" s="31"/>
      <c r="AE2755" s="216"/>
      <c r="AF2755" s="9"/>
      <c r="AG2755" s="29"/>
      <c r="AH2755" s="29"/>
      <c r="AI2755" s="29"/>
      <c r="AJ2755" s="29"/>
    </row>
    <row r="2756" spans="2:36" ht="18.649999999999999" customHeight="1" thickBot="1">
      <c r="D2756" s="235" t="s">
        <v>12</v>
      </c>
      <c r="E2756" s="236"/>
      <c r="F2756" s="237" t="s">
        <v>13</v>
      </c>
      <c r="G2756" s="238"/>
      <c r="I2756" s="235" t="s">
        <v>14</v>
      </c>
      <c r="J2756" s="236"/>
      <c r="K2756" s="241"/>
      <c r="L2756" s="242"/>
      <c r="N2756" s="235" t="s">
        <v>16</v>
      </c>
      <c r="O2756" s="236"/>
      <c r="P2756" s="241"/>
      <c r="Q2756" s="242"/>
      <c r="S2756" s="235" t="s">
        <v>12</v>
      </c>
      <c r="T2756" s="236"/>
      <c r="U2756" s="237" t="s">
        <v>13</v>
      </c>
      <c r="V2756" s="238"/>
      <c r="X2756" s="235" t="s">
        <v>16</v>
      </c>
      <c r="Y2756" s="236"/>
      <c r="Z2756" s="237" t="s">
        <v>17</v>
      </c>
      <c r="AA2756" s="238"/>
      <c r="AB2756" s="4"/>
      <c r="AC2756" s="37" t="s">
        <v>71</v>
      </c>
      <c r="AE2756" s="217" t="s">
        <v>72</v>
      </c>
      <c r="AF2756" s="9"/>
      <c r="AG2756" s="29"/>
      <c r="AH2756" s="29"/>
      <c r="AI2756" s="29"/>
      <c r="AJ2756" s="29"/>
    </row>
    <row r="2757" spans="2:36" ht="18.649999999999999" customHeight="1" thickTop="1" thickBot="1">
      <c r="D2757" s="24">
        <v>0</v>
      </c>
      <c r="E2757" s="28">
        <v>0</v>
      </c>
      <c r="F2757" s="26">
        <v>1</v>
      </c>
      <c r="G2757" s="27">
        <v>0</v>
      </c>
      <c r="I2757" s="24">
        <v>0</v>
      </c>
      <c r="J2757" s="28">
        <f t="shared" ref="J2757" si="9412">IF(0=(1-$J$8*$K$8*$B2754^2),0,-1*(1-$J$8*$K$8*$B2754^2)/($B2754*$K$8))</f>
        <v>-0.10859610882364612</v>
      </c>
      <c r="K2757" s="26">
        <v>1</v>
      </c>
      <c r="L2757" s="27">
        <v>0</v>
      </c>
      <c r="N2757" s="24">
        <f t="shared" ref="N2757" si="9413">D2757*I2754+F2757*I2757-E2757*J2754-G2757*J2757</f>
        <v>0</v>
      </c>
      <c r="O2757" s="28">
        <f t="shared" ref="O2757" si="9414">(D2757*J2754+E2757*I2754+F2757*J2757+G2757*I2757)</f>
        <v>-0.10859610882364612</v>
      </c>
      <c r="P2757" s="26">
        <f t="shared" ref="P2757" si="9415">D2757*K2754+F2757*K2757-E2757*L2754-G2757*L2757</f>
        <v>1</v>
      </c>
      <c r="Q2757" s="27">
        <f t="shared" ref="Q2757" si="9416">(D2757*L2754+E2757*K2754+F2757*L2757+G2757*K2757)</f>
        <v>0</v>
      </c>
      <c r="S2757" s="24">
        <v>0</v>
      </c>
      <c r="T2757" s="28">
        <v>0</v>
      </c>
      <c r="U2757" s="26">
        <v>1</v>
      </c>
      <c r="V2757" s="27">
        <v>0</v>
      </c>
      <c r="X2757" s="24">
        <f t="shared" ref="X2757" si="9417">N2757*S2754+P2757*S2757-O2757*T2754-Q2757*T2757</f>
        <v>0</v>
      </c>
      <c r="Y2757" s="28">
        <f t="shared" ref="Y2757" si="9418">(N2757*T2754+O2757*S2754+P2757*T2757+Q2757*S2757)</f>
        <v>-0.10859610882364612</v>
      </c>
      <c r="Z2757" s="26">
        <f t="shared" ref="Z2757" si="9419">N2757*U2754+P2757*U2757-O2757*V2754-Q2757*V2757</f>
        <v>0.31885625957368513</v>
      </c>
      <c r="AA2757" s="27">
        <f t="shared" ref="AA2757" si="9420">(N2757*V2754+O2757*U2754+P2757*V2757+Q2757*U2757)</f>
        <v>0</v>
      </c>
      <c r="AB2757" s="8"/>
      <c r="AC2757" s="39">
        <f t="shared" ref="AC2757" si="9421">(180/PI())*ATAN(-1*(($X$8*Y2754+AA2754+$X$8*Y2757+AA2757)/($X$8*X2754+Z2754+$X$8*X2757+Z2757)))</f>
        <v>85.648637377299067</v>
      </c>
      <c r="AE2757" s="218">
        <f t="shared" ref="AE2757" si="9422">20*LOG(((($X$8*X2754+Z2754-$X$8*Y2757-Z2757)^2+($X$8*Y2754+AA2754-$X$8*Y2757-AA2757)^2)/(($X$8*X2754+Z2754+$X$8*X2757+Z2757)^2+($X$8*Y2754+AA2754+$X$8*Y2757+AA2757)^2))^0.5)</f>
        <v>-0.25237115856744807</v>
      </c>
      <c r="AF2757" s="9"/>
      <c r="AG2757" s="29"/>
      <c r="AH2757" s="29"/>
      <c r="AI2757" s="29"/>
      <c r="AJ2757" s="29"/>
    </row>
    <row r="2758" spans="2:36" ht="18.649999999999999" customHeight="1">
      <c r="AE2758" s="33"/>
    </row>
    <row r="2759" spans="2:36" ht="18.649999999999999" customHeight="1" thickBot="1">
      <c r="E2759" s="21" t="s">
        <v>0</v>
      </c>
      <c r="J2759" s="21" t="s">
        <v>1</v>
      </c>
      <c r="O2759" s="21" t="s">
        <v>2</v>
      </c>
      <c r="T2759" s="21" t="s">
        <v>3</v>
      </c>
      <c r="Y2759" s="21" t="s">
        <v>4</v>
      </c>
    </row>
    <row r="2760" spans="2:36" ht="18.649999999999999" customHeight="1" thickBot="1">
      <c r="B2760" s="20"/>
      <c r="D2760" s="235" t="s">
        <v>6</v>
      </c>
      <c r="E2760" s="236"/>
      <c r="F2760" s="237" t="s">
        <v>7</v>
      </c>
      <c r="G2760" s="238"/>
      <c r="I2760" s="235" t="s">
        <v>8</v>
      </c>
      <c r="J2760" s="236"/>
      <c r="K2760" s="237" t="s">
        <v>9</v>
      </c>
      <c r="L2760" s="238"/>
      <c r="N2760" s="235" t="s">
        <v>10</v>
      </c>
      <c r="O2760" s="236"/>
      <c r="P2760" s="237" t="s">
        <v>11</v>
      </c>
      <c r="Q2760" s="238"/>
      <c r="S2760" s="235" t="s">
        <v>6</v>
      </c>
      <c r="T2760" s="236"/>
      <c r="U2760" s="237" t="s">
        <v>7</v>
      </c>
      <c r="V2760" s="238"/>
      <c r="X2760" s="235" t="s">
        <v>10</v>
      </c>
      <c r="Y2760" s="236"/>
      <c r="Z2760" s="237" t="s">
        <v>11</v>
      </c>
      <c r="AA2760" s="238"/>
      <c r="AB2760" s="4"/>
      <c r="AC2760" s="212" t="s">
        <v>70</v>
      </c>
      <c r="AE2760" s="213" t="s">
        <v>37</v>
      </c>
      <c r="AF2760" s="9"/>
      <c r="AG2760" s="29"/>
      <c r="AH2760" s="29"/>
      <c r="AI2760" s="29"/>
      <c r="AJ2760" s="29"/>
    </row>
    <row r="2761" spans="2:36" ht="18.649999999999999" customHeight="1" thickTop="1" thickBot="1">
      <c r="B2761" s="40">
        <f t="shared" ref="B2761" si="9423">B2754+$E$5</f>
        <v>1.0954999999999786</v>
      </c>
      <c r="D2761" s="24">
        <v>1</v>
      </c>
      <c r="E2761" s="25">
        <v>0</v>
      </c>
      <c r="F2761" s="26">
        <v>0</v>
      </c>
      <c r="G2761" s="27">
        <f t="shared" ref="G2761" si="9424">-1/($E$8*$B2761)</f>
        <v>-6.2694038047759033</v>
      </c>
      <c r="I2761" s="24">
        <v>1</v>
      </c>
      <c r="J2761" s="28">
        <v>0</v>
      </c>
      <c r="K2761" s="26">
        <v>0</v>
      </c>
      <c r="L2761" s="27">
        <v>0</v>
      </c>
      <c r="N2761" s="24">
        <f t="shared" ref="N2761" si="9425">D2761*I2761+F2761*I2764-E2761*J2761-G2761*J2764</f>
        <v>0.32489967957048571</v>
      </c>
      <c r="O2761" s="28">
        <f t="shared" ref="O2761" si="9426">(D2761*J2761+E2761*I2761+F2761*J2764+G2761*I2764)</f>
        <v>0</v>
      </c>
      <c r="P2761" s="26">
        <f t="shared" ref="P2761" si="9427">D2761*K2761+F2761*K2764-E2761*L2761-G2761*L2764</f>
        <v>0</v>
      </c>
      <c r="Q2761" s="27">
        <f t="shared" ref="Q2761" si="9428">(D2761*L2761+E2761*K2761+F2761*L2764+G2761*K2764)</f>
        <v>-6.2694038047759033</v>
      </c>
      <c r="S2761" s="24">
        <v>1</v>
      </c>
      <c r="T2761" s="25">
        <v>0</v>
      </c>
      <c r="U2761" s="26">
        <v>0</v>
      </c>
      <c r="V2761" s="27">
        <f t="shared" ref="V2761" si="9429">-1/($T$8*$B2761)</f>
        <v>-6.2694038047759033</v>
      </c>
      <c r="X2761" s="24">
        <f t="shared" ref="X2761" si="9430">N2761*S2761+P2761*S2764-O2761*T2761-Q2761*T2764</f>
        <v>0.32489967957048571</v>
      </c>
      <c r="Y2761" s="28">
        <f t="shared" ref="Y2761" si="9431">(N2761*T2761+O2761*S2761+P2761*T2764+Q2761*S2764)</f>
        <v>0</v>
      </c>
      <c r="Z2761" s="26">
        <f t="shared" ref="Z2761" si="9432">N2761*U2761+P2761*U2764-O2761*V2761-Q2761*V2764</f>
        <v>0</v>
      </c>
      <c r="AA2761" s="27">
        <f t="shared" ref="AA2761" si="9433">(N2761*V2761+O2761*U2761+P2761*V2764+Q2761*U2764)</f>
        <v>-8.3063310920455784</v>
      </c>
      <c r="AB2761" s="8"/>
      <c r="AC2761" s="214">
        <f t="shared" ref="AC2761" si="9434">20*LOG((2*$X$8)/(($X$8*X2761+Z2761+$Z$8*X2764+Z2764)^2+($X$8*Y2761+AA2761+$X$8*Y2764+AA2764)^2)^0.5)</f>
        <v>-12.505288744109864</v>
      </c>
      <c r="AE2761" s="215">
        <f t="shared" ref="AE2761" si="9435">((X2761^2+Y2761^2)/(X2764^2+Y2764^2))^0.5</f>
        <v>3.0172216271112644</v>
      </c>
      <c r="AF2761" s="9"/>
      <c r="AG2761" s="29"/>
      <c r="AH2761" s="29"/>
      <c r="AI2761" s="29"/>
      <c r="AJ2761" s="29"/>
    </row>
    <row r="2762" spans="2:36" ht="18.649999999999999" customHeight="1" thickBot="1">
      <c r="D2762" s="30"/>
      <c r="G2762" s="31"/>
      <c r="I2762" s="30"/>
      <c r="K2762" s="239" t="s">
        <v>15</v>
      </c>
      <c r="L2762" s="240"/>
      <c r="N2762" s="30"/>
      <c r="P2762" s="239" t="s">
        <v>17</v>
      </c>
      <c r="Q2762" s="240"/>
      <c r="S2762" s="30"/>
      <c r="V2762" s="31"/>
      <c r="X2762" s="30"/>
      <c r="AA2762" s="31"/>
      <c r="AE2762" s="216"/>
      <c r="AF2762" s="9"/>
      <c r="AG2762" s="29"/>
      <c r="AH2762" s="29"/>
      <c r="AI2762" s="29"/>
      <c r="AJ2762" s="29"/>
    </row>
    <row r="2763" spans="2:36" ht="18.649999999999999" customHeight="1" thickBot="1">
      <c r="D2763" s="235" t="s">
        <v>12</v>
      </c>
      <c r="E2763" s="236"/>
      <c r="F2763" s="237" t="s">
        <v>13</v>
      </c>
      <c r="G2763" s="238"/>
      <c r="I2763" s="235" t="s">
        <v>14</v>
      </c>
      <c r="J2763" s="236"/>
      <c r="K2763" s="241"/>
      <c r="L2763" s="242"/>
      <c r="N2763" s="235" t="s">
        <v>16</v>
      </c>
      <c r="O2763" s="236"/>
      <c r="P2763" s="241"/>
      <c r="Q2763" s="242"/>
      <c r="S2763" s="235" t="s">
        <v>12</v>
      </c>
      <c r="T2763" s="236"/>
      <c r="U2763" s="237" t="s">
        <v>13</v>
      </c>
      <c r="V2763" s="238"/>
      <c r="X2763" s="235" t="s">
        <v>16</v>
      </c>
      <c r="Y2763" s="236"/>
      <c r="Z2763" s="237" t="s">
        <v>17</v>
      </c>
      <c r="AA2763" s="238"/>
      <c r="AB2763" s="4"/>
      <c r="AC2763" s="37" t="s">
        <v>71</v>
      </c>
      <c r="AE2763" s="217" t="s">
        <v>72</v>
      </c>
      <c r="AF2763" s="9"/>
      <c r="AG2763" s="29"/>
      <c r="AH2763" s="29"/>
      <c r="AI2763" s="29"/>
      <c r="AJ2763" s="29"/>
    </row>
    <row r="2764" spans="2:36" ht="18.649999999999999" customHeight="1" thickTop="1" thickBot="1">
      <c r="D2764" s="24">
        <v>0</v>
      </c>
      <c r="E2764" s="28">
        <v>0</v>
      </c>
      <c r="F2764" s="26">
        <v>1</v>
      </c>
      <c r="G2764" s="27">
        <v>0</v>
      </c>
      <c r="I2764" s="24">
        <v>0</v>
      </c>
      <c r="J2764" s="28">
        <f t="shared" ref="J2764" si="9436">IF(0=(1-$J$8*$K$8*$B2761^2),0,-1*(1-$J$8*$K$8*$B2761^2)/($B2761*$K$8))</f>
        <v>-0.10768174159004348</v>
      </c>
      <c r="K2764" s="26">
        <v>1</v>
      </c>
      <c r="L2764" s="27">
        <v>0</v>
      </c>
      <c r="N2764" s="24">
        <f t="shared" ref="N2764" si="9437">D2764*I2761+F2764*I2764-E2764*J2761-G2764*J2764</f>
        <v>0</v>
      </c>
      <c r="O2764" s="28">
        <f t="shared" ref="O2764" si="9438">(D2764*J2761+E2764*I2761+F2764*J2764+G2764*I2764)</f>
        <v>-0.10768174159004348</v>
      </c>
      <c r="P2764" s="26">
        <f t="shared" ref="P2764" si="9439">D2764*K2761+F2764*K2764-E2764*L2761-G2764*L2764</f>
        <v>1</v>
      </c>
      <c r="Q2764" s="27">
        <f t="shared" ref="Q2764" si="9440">(D2764*L2761+E2764*K2761+F2764*L2764+G2764*K2764)</f>
        <v>0</v>
      </c>
      <c r="S2764" s="24">
        <v>0</v>
      </c>
      <c r="T2764" s="28">
        <v>0</v>
      </c>
      <c r="U2764" s="26">
        <v>1</v>
      </c>
      <c r="V2764" s="27">
        <v>0</v>
      </c>
      <c r="X2764" s="24">
        <f t="shared" ref="X2764" si="9441">N2764*S2761+P2764*S2764-O2764*T2761-Q2764*T2764</f>
        <v>0</v>
      </c>
      <c r="Y2764" s="28">
        <f t="shared" ref="Y2764" si="9442">(N2764*T2761+O2764*S2761+P2764*T2764+Q2764*S2764)</f>
        <v>-0.10768174159004348</v>
      </c>
      <c r="Z2764" s="26">
        <f t="shared" ref="Z2764" si="9443">N2764*U2761+P2764*U2764-O2764*V2761-Q2764*V2764</f>
        <v>0.32489967957048571</v>
      </c>
      <c r="AA2764" s="27">
        <f t="shared" ref="AA2764" si="9444">(N2764*V2761+O2764*U2761+P2764*V2764+Q2764*U2764)</f>
        <v>0</v>
      </c>
      <c r="AB2764" s="8"/>
      <c r="AC2764" s="39">
        <f t="shared" ref="AC2764" si="9445">(180/PI())*ATAN(-1*(($X$8*Y2761+AA2761+$X$8*Y2764+AA2764)/($X$8*X2761+Z2761+$X$8*X2764+Z2764)))</f>
        <v>85.583913638472495</v>
      </c>
      <c r="AE2764" s="218">
        <f t="shared" ref="AE2764" si="9446">20*LOG(((($X$8*X2761+Z2761-$X$8*Y2764-Z2764)^2+($X$8*Y2761+AA2761-$X$8*Y2764-AA2764)^2)/(($X$8*X2761+Z2761+$X$8*X2764+Z2764)^2+($X$8*Y2761+AA2761+$X$8*Y2764+AA2764)^2))^0.5)</f>
        <v>-0.25029329827154301</v>
      </c>
      <c r="AF2764" s="9"/>
      <c r="AG2764" s="29"/>
      <c r="AH2764" s="29"/>
      <c r="AI2764" s="29"/>
      <c r="AJ2764" s="29"/>
    </row>
    <row r="2765" spans="2:36" ht="18.649999999999999" customHeight="1">
      <c r="AE2765" s="33"/>
    </row>
    <row r="2766" spans="2:36" ht="18.649999999999999" customHeight="1" thickBot="1">
      <c r="E2766" s="21" t="s">
        <v>0</v>
      </c>
      <c r="J2766" s="21" t="s">
        <v>1</v>
      </c>
      <c r="O2766" s="21" t="s">
        <v>2</v>
      </c>
      <c r="T2766" s="21" t="s">
        <v>3</v>
      </c>
      <c r="Y2766" s="21" t="s">
        <v>4</v>
      </c>
    </row>
    <row r="2767" spans="2:36" ht="18.649999999999999" customHeight="1" thickBot="1">
      <c r="B2767" s="20"/>
      <c r="D2767" s="235" t="s">
        <v>6</v>
      </c>
      <c r="E2767" s="236"/>
      <c r="F2767" s="237" t="s">
        <v>7</v>
      </c>
      <c r="G2767" s="238"/>
      <c r="I2767" s="235" t="s">
        <v>8</v>
      </c>
      <c r="J2767" s="236"/>
      <c r="K2767" s="237" t="s">
        <v>9</v>
      </c>
      <c r="L2767" s="238"/>
      <c r="N2767" s="235" t="s">
        <v>10</v>
      </c>
      <c r="O2767" s="236"/>
      <c r="P2767" s="237" t="s">
        <v>11</v>
      </c>
      <c r="Q2767" s="238"/>
      <c r="S2767" s="235" t="s">
        <v>6</v>
      </c>
      <c r="T2767" s="236"/>
      <c r="U2767" s="237" t="s">
        <v>7</v>
      </c>
      <c r="V2767" s="238"/>
      <c r="X2767" s="235" t="s">
        <v>10</v>
      </c>
      <c r="Y2767" s="236"/>
      <c r="Z2767" s="237" t="s">
        <v>11</v>
      </c>
      <c r="AA2767" s="238"/>
      <c r="AB2767" s="4"/>
      <c r="AC2767" s="212" t="s">
        <v>70</v>
      </c>
      <c r="AE2767" s="213" t="s">
        <v>37</v>
      </c>
      <c r="AF2767" s="9"/>
      <c r="AG2767" s="29"/>
      <c r="AH2767" s="29"/>
      <c r="AI2767" s="29"/>
      <c r="AJ2767" s="29"/>
    </row>
    <row r="2768" spans="2:36" ht="18.649999999999999" customHeight="1" thickTop="1" thickBot="1">
      <c r="B2768" s="40">
        <f t="shared" ref="B2768" si="9447">B2761+$E$5</f>
        <v>1.0959999999999785</v>
      </c>
      <c r="D2768" s="24">
        <v>1</v>
      </c>
      <c r="E2768" s="25">
        <v>0</v>
      </c>
      <c r="F2768" s="26">
        <v>0</v>
      </c>
      <c r="G2768" s="27">
        <f t="shared" ref="G2768" si="9448">-1/($E$8*$B2768)</f>
        <v>-6.2665436753029224</v>
      </c>
      <c r="I2768" s="24">
        <v>1</v>
      </c>
      <c r="J2768" s="28">
        <v>0</v>
      </c>
      <c r="K2768" s="26">
        <v>0</v>
      </c>
      <c r="L2768" s="27">
        <v>0</v>
      </c>
      <c r="N2768" s="24">
        <f t="shared" ref="N2768" si="9449">D2768*I2768+F2768*I2771-E2768*J2768-G2768*J2771</f>
        <v>0.3309348303500772</v>
      </c>
      <c r="O2768" s="28">
        <f t="shared" ref="O2768" si="9450">(D2768*J2768+E2768*I2768+F2768*J2771+G2768*I2771)</f>
        <v>0</v>
      </c>
      <c r="P2768" s="26">
        <f t="shared" ref="P2768" si="9451">D2768*K2768+F2768*K2771-E2768*L2768-G2768*L2771</f>
        <v>0</v>
      </c>
      <c r="Q2768" s="27">
        <f t="shared" ref="Q2768" si="9452">(D2768*L2768+E2768*K2768+F2768*L2771+G2768*K2771)</f>
        <v>-6.2665436753029224</v>
      </c>
      <c r="S2768" s="24">
        <v>1</v>
      </c>
      <c r="T2768" s="25">
        <v>0</v>
      </c>
      <c r="U2768" s="26">
        <v>0</v>
      </c>
      <c r="V2768" s="27">
        <f t="shared" ref="V2768" si="9453">-1/($T$8*$B2768)</f>
        <v>-6.2665436753029224</v>
      </c>
      <c r="X2768" s="24">
        <f t="shared" ref="X2768" si="9454">N2768*S2768+P2768*S2771-O2768*T2768-Q2768*T2771</f>
        <v>0.3309348303500772</v>
      </c>
      <c r="Y2768" s="28">
        <f t="shared" ref="Y2768" si="9455">(N2768*T2768+O2768*S2768+P2768*T2771+Q2768*S2771)</f>
        <v>0</v>
      </c>
      <c r="Z2768" s="26">
        <f t="shared" ref="Z2768" si="9456">N2768*U2768+P2768*U2771-O2768*V2768-Q2768*V2771</f>
        <v>0</v>
      </c>
      <c r="AA2768" s="27">
        <f t="shared" ref="AA2768" si="9457">(N2768*V2768+O2768*U2768+P2768*V2771+Q2768*U2771)</f>
        <v>-8.3403612433706442</v>
      </c>
      <c r="AB2768" s="8"/>
      <c r="AC2768" s="214">
        <f t="shared" ref="AC2768" si="9458">20*LOG((2*$X$8)/(($X$8*X2768+Z2768+$Z$8*X2771+Z2771)^2+($X$8*Y2768+AA2768+$X$8*Y2771+AA2771)^2)^0.5)</f>
        <v>-12.540164284184385</v>
      </c>
      <c r="AE2768" s="215">
        <f t="shared" ref="AE2768" si="9459">((X2768^2+Y2768^2)/(X2771^2+Y2771^2))^0.5</f>
        <v>3.0995748428405148</v>
      </c>
      <c r="AF2768" s="9"/>
      <c r="AG2768" s="29"/>
      <c r="AH2768" s="29"/>
      <c r="AI2768" s="29"/>
      <c r="AJ2768" s="29"/>
    </row>
    <row r="2769" spans="2:36" ht="18.649999999999999" customHeight="1" thickBot="1">
      <c r="D2769" s="30"/>
      <c r="G2769" s="31"/>
      <c r="I2769" s="30"/>
      <c r="K2769" s="239" t="s">
        <v>15</v>
      </c>
      <c r="L2769" s="240"/>
      <c r="N2769" s="30"/>
      <c r="P2769" s="239" t="s">
        <v>17</v>
      </c>
      <c r="Q2769" s="240"/>
      <c r="S2769" s="30"/>
      <c r="V2769" s="31"/>
      <c r="X2769" s="30"/>
      <c r="AA2769" s="31"/>
      <c r="AE2769" s="216"/>
      <c r="AF2769" s="9"/>
      <c r="AG2769" s="29"/>
      <c r="AH2769" s="29"/>
      <c r="AI2769" s="29"/>
      <c r="AJ2769" s="29"/>
    </row>
    <row r="2770" spans="2:36" ht="18.649999999999999" customHeight="1" thickBot="1">
      <c r="D2770" s="235" t="s">
        <v>12</v>
      </c>
      <c r="E2770" s="236"/>
      <c r="F2770" s="237" t="s">
        <v>13</v>
      </c>
      <c r="G2770" s="238"/>
      <c r="I2770" s="235" t="s">
        <v>14</v>
      </c>
      <c r="J2770" s="236"/>
      <c r="K2770" s="241"/>
      <c r="L2770" s="242"/>
      <c r="N2770" s="235" t="s">
        <v>16</v>
      </c>
      <c r="O2770" s="236"/>
      <c r="P2770" s="241"/>
      <c r="Q2770" s="242"/>
      <c r="S2770" s="235" t="s">
        <v>12</v>
      </c>
      <c r="T2770" s="236"/>
      <c r="U2770" s="237" t="s">
        <v>13</v>
      </c>
      <c r="V2770" s="238"/>
      <c r="X2770" s="235" t="s">
        <v>16</v>
      </c>
      <c r="Y2770" s="236"/>
      <c r="Z2770" s="237" t="s">
        <v>17</v>
      </c>
      <c r="AA2770" s="238"/>
      <c r="AB2770" s="4"/>
      <c r="AC2770" s="37" t="s">
        <v>71</v>
      </c>
      <c r="AE2770" s="217" t="s">
        <v>72</v>
      </c>
      <c r="AF2770" s="9"/>
      <c r="AG2770" s="29"/>
      <c r="AH2770" s="29"/>
      <c r="AI2770" s="29"/>
      <c r="AJ2770" s="29"/>
    </row>
    <row r="2771" spans="2:36" ht="18.649999999999999" customHeight="1" thickTop="1" thickBot="1">
      <c r="D2771" s="24">
        <v>0</v>
      </c>
      <c r="E2771" s="28">
        <v>0</v>
      </c>
      <c r="F2771" s="26">
        <v>1</v>
      </c>
      <c r="G2771" s="27">
        <v>0</v>
      </c>
      <c r="I2771" s="24">
        <v>0</v>
      </c>
      <c r="J2771" s="28">
        <f t="shared" ref="J2771" si="9460">IF(0=(1-$J$8*$K$8*$B2768^2),0,-1*(1-$J$8*$K$8*$B2768^2)/($B2768*$K$8))</f>
        <v>-0.10676781401632543</v>
      </c>
      <c r="K2771" s="26">
        <v>1</v>
      </c>
      <c r="L2771" s="27">
        <v>0</v>
      </c>
      <c r="N2771" s="24">
        <f t="shared" ref="N2771" si="9461">D2771*I2768+F2771*I2771-E2771*J2768-G2771*J2771</f>
        <v>0</v>
      </c>
      <c r="O2771" s="28">
        <f t="shared" ref="O2771" si="9462">(D2771*J2768+E2771*I2768+F2771*J2771+G2771*I2771)</f>
        <v>-0.10676781401632543</v>
      </c>
      <c r="P2771" s="26">
        <f t="shared" ref="P2771" si="9463">D2771*K2768+F2771*K2771-E2771*L2768-G2771*L2771</f>
        <v>1</v>
      </c>
      <c r="Q2771" s="27">
        <f t="shared" ref="Q2771" si="9464">(D2771*L2768+E2771*K2768+F2771*L2771+G2771*K2771)</f>
        <v>0</v>
      </c>
      <c r="S2771" s="24">
        <v>0</v>
      </c>
      <c r="T2771" s="28">
        <v>0</v>
      </c>
      <c r="U2771" s="26">
        <v>1</v>
      </c>
      <c r="V2771" s="27">
        <v>0</v>
      </c>
      <c r="X2771" s="24">
        <f t="shared" ref="X2771" si="9465">N2771*S2768+P2771*S2771-O2771*T2768-Q2771*T2771</f>
        <v>0</v>
      </c>
      <c r="Y2771" s="28">
        <f t="shared" ref="Y2771" si="9466">(N2771*T2768+O2771*S2768+P2771*T2771+Q2771*S2771)</f>
        <v>-0.10676781401632543</v>
      </c>
      <c r="Z2771" s="26">
        <f t="shared" ref="Z2771" si="9467">N2771*U2768+P2771*U2771-O2771*V2768-Q2771*V2771</f>
        <v>0.3309348303500772</v>
      </c>
      <c r="AA2771" s="27">
        <f t="shared" ref="AA2771" si="9468">(N2771*V2768+O2771*U2768+P2771*V2771+Q2771*U2771)</f>
        <v>0</v>
      </c>
      <c r="AB2771" s="8"/>
      <c r="AC2771" s="39">
        <f t="shared" ref="AC2771" si="9469">(180/PI())*ATAN(-1*(($X$8*Y2768+AA2768+$X$8*Y2771+AA2771)/($X$8*X2768+Z2768+$X$8*X2771+Z2771)))</f>
        <v>85.519777716074984</v>
      </c>
      <c r="AE2771" s="218">
        <f t="shared" ref="AE2771" si="9470">20*LOG(((($X$8*X2768+Z2768-$X$8*Y2771-Z2771)^2+($X$8*Y2768+AA2768-$X$8*Y2771-AA2771)^2)/(($X$8*X2768+Z2768+$X$8*X2771+Z2771)^2+($X$8*Y2768+AA2768+$X$8*Y2771+AA2771)^2))^0.5)</f>
        <v>-0.24824562526948898</v>
      </c>
      <c r="AF2771" s="9"/>
      <c r="AG2771" s="29"/>
      <c r="AH2771" s="29"/>
      <c r="AI2771" s="29"/>
      <c r="AJ2771" s="29"/>
    </row>
    <row r="2772" spans="2:36" ht="18.649999999999999" customHeight="1">
      <c r="AE2772" s="33"/>
    </row>
    <row r="2773" spans="2:36" ht="18.649999999999999" customHeight="1" thickBot="1">
      <c r="E2773" s="21" t="s">
        <v>0</v>
      </c>
      <c r="J2773" s="21" t="s">
        <v>1</v>
      </c>
      <c r="O2773" s="21" t="s">
        <v>2</v>
      </c>
      <c r="T2773" s="21" t="s">
        <v>3</v>
      </c>
      <c r="Y2773" s="21" t="s">
        <v>4</v>
      </c>
    </row>
    <row r="2774" spans="2:36" ht="18.649999999999999" customHeight="1" thickBot="1">
      <c r="B2774" s="20"/>
      <c r="D2774" s="235" t="s">
        <v>6</v>
      </c>
      <c r="E2774" s="236"/>
      <c r="F2774" s="237" t="s">
        <v>7</v>
      </c>
      <c r="G2774" s="238"/>
      <c r="I2774" s="235" t="s">
        <v>8</v>
      </c>
      <c r="J2774" s="236"/>
      <c r="K2774" s="237" t="s">
        <v>9</v>
      </c>
      <c r="L2774" s="238"/>
      <c r="N2774" s="235" t="s">
        <v>10</v>
      </c>
      <c r="O2774" s="236"/>
      <c r="P2774" s="237" t="s">
        <v>11</v>
      </c>
      <c r="Q2774" s="238"/>
      <c r="S2774" s="235" t="s">
        <v>6</v>
      </c>
      <c r="T2774" s="236"/>
      <c r="U2774" s="237" t="s">
        <v>7</v>
      </c>
      <c r="V2774" s="238"/>
      <c r="X2774" s="235" t="s">
        <v>10</v>
      </c>
      <c r="Y2774" s="236"/>
      <c r="Z2774" s="237" t="s">
        <v>11</v>
      </c>
      <c r="AA2774" s="238"/>
      <c r="AB2774" s="4"/>
      <c r="AC2774" s="212" t="s">
        <v>70</v>
      </c>
      <c r="AE2774" s="213" t="s">
        <v>37</v>
      </c>
      <c r="AF2774" s="9"/>
      <c r="AG2774" s="29"/>
      <c r="AH2774" s="29"/>
      <c r="AI2774" s="29"/>
      <c r="AJ2774" s="29"/>
    </row>
    <row r="2775" spans="2:36" ht="18.649999999999999" customHeight="1" thickTop="1" thickBot="1">
      <c r="B2775" s="40">
        <f t="shared" ref="B2775" si="9471">B2768+$E$5</f>
        <v>1.0964999999999785</v>
      </c>
      <c r="D2775" s="24">
        <v>1</v>
      </c>
      <c r="E2775" s="25">
        <v>0</v>
      </c>
      <c r="F2775" s="26">
        <v>0</v>
      </c>
      <c r="G2775" s="27">
        <f t="shared" ref="G2775" si="9472">-1/($E$8*$B2775)</f>
        <v>-6.2636861542471518</v>
      </c>
      <c r="I2775" s="24">
        <v>1</v>
      </c>
      <c r="J2775" s="28">
        <v>0</v>
      </c>
      <c r="K2775" s="26">
        <v>0</v>
      </c>
      <c r="L2775" s="27">
        <v>0</v>
      </c>
      <c r="N2775" s="24">
        <f t="shared" ref="N2775" si="9473">D2775*I2775+F2775*I2778-E2775*J2775-G2775*J2778</f>
        <v>0.33696172699195037</v>
      </c>
      <c r="O2775" s="28">
        <f t="shared" ref="O2775" si="9474">(D2775*J2775+E2775*I2775+F2775*J2778+G2775*I2778)</f>
        <v>0</v>
      </c>
      <c r="P2775" s="26">
        <f t="shared" ref="P2775" si="9475">D2775*K2775+F2775*K2778-E2775*L2775-G2775*L2778</f>
        <v>0</v>
      </c>
      <c r="Q2775" s="27">
        <f t="shared" ref="Q2775" si="9476">(D2775*L2775+E2775*K2775+F2775*L2778+G2775*K2778)</f>
        <v>-6.2636861542471518</v>
      </c>
      <c r="S2775" s="24">
        <v>1</v>
      </c>
      <c r="T2775" s="25">
        <v>0</v>
      </c>
      <c r="U2775" s="26">
        <v>0</v>
      </c>
      <c r="V2775" s="27">
        <f t="shared" ref="V2775" si="9477">-1/($T$8*$B2775)</f>
        <v>-6.2636861542471518</v>
      </c>
      <c r="X2775" s="24">
        <f t="shared" ref="X2775" si="9478">N2775*S2775+P2775*S2778-O2775*T2775-Q2775*T2778</f>
        <v>0.33696172699195037</v>
      </c>
      <c r="Y2775" s="28">
        <f t="shared" ref="Y2775" si="9479">(N2775*T2775+O2775*S2775+P2775*T2778+Q2775*S2778)</f>
        <v>0</v>
      </c>
      <c r="Z2775" s="26">
        <f t="shared" ref="Z2775" si="9480">N2775*U2775+P2775*U2778-O2775*V2775-Q2775*V2778</f>
        <v>0</v>
      </c>
      <c r="AA2775" s="27">
        <f t="shared" ref="AA2775" si="9481">(N2775*V2775+O2775*U2775+P2775*V2778+Q2775*U2778)</f>
        <v>-8.3743086581178403</v>
      </c>
      <c r="AB2775" s="8"/>
      <c r="AC2775" s="214">
        <f t="shared" ref="AC2775" si="9482">20*LOG((2*$X$8)/(($X$8*X2775+Z2775+$Z$8*X2778+Z2778)^2+($X$8*Y2775+AA2775+$X$8*Y2778+AA2778)^2)^0.5)</f>
        <v>-12.574826005668305</v>
      </c>
      <c r="AE2775" s="215">
        <f t="shared" ref="AE2775" si="9483">((X2775^2+Y2775^2)/(X2778^2+Y2778^2))^0.5</f>
        <v>3.1832589305822236</v>
      </c>
      <c r="AF2775" s="9"/>
      <c r="AG2775" s="29"/>
      <c r="AH2775" s="29"/>
      <c r="AI2775" s="29"/>
      <c r="AJ2775" s="29"/>
    </row>
    <row r="2776" spans="2:36" ht="18.649999999999999" customHeight="1" thickBot="1">
      <c r="D2776" s="30"/>
      <c r="G2776" s="31"/>
      <c r="I2776" s="30"/>
      <c r="K2776" s="239" t="s">
        <v>15</v>
      </c>
      <c r="L2776" s="240"/>
      <c r="N2776" s="30"/>
      <c r="P2776" s="239" t="s">
        <v>17</v>
      </c>
      <c r="Q2776" s="240"/>
      <c r="S2776" s="30"/>
      <c r="V2776" s="31"/>
      <c r="X2776" s="30"/>
      <c r="AA2776" s="31"/>
      <c r="AE2776" s="216"/>
      <c r="AF2776" s="9"/>
      <c r="AG2776" s="29"/>
      <c r="AH2776" s="29"/>
      <c r="AI2776" s="29"/>
      <c r="AJ2776" s="29"/>
    </row>
    <row r="2777" spans="2:36" ht="18.649999999999999" customHeight="1" thickBot="1">
      <c r="D2777" s="235" t="s">
        <v>12</v>
      </c>
      <c r="E2777" s="236"/>
      <c r="F2777" s="237" t="s">
        <v>13</v>
      </c>
      <c r="G2777" s="238"/>
      <c r="I2777" s="235" t="s">
        <v>14</v>
      </c>
      <c r="J2777" s="236"/>
      <c r="K2777" s="241"/>
      <c r="L2777" s="242"/>
      <c r="N2777" s="235" t="s">
        <v>16</v>
      </c>
      <c r="O2777" s="236"/>
      <c r="P2777" s="241"/>
      <c r="Q2777" s="242"/>
      <c r="S2777" s="235" t="s">
        <v>12</v>
      </c>
      <c r="T2777" s="236"/>
      <c r="U2777" s="237" t="s">
        <v>13</v>
      </c>
      <c r="V2777" s="238"/>
      <c r="X2777" s="235" t="s">
        <v>16</v>
      </c>
      <c r="Y2777" s="236"/>
      <c r="Z2777" s="237" t="s">
        <v>17</v>
      </c>
      <c r="AA2777" s="238"/>
      <c r="AB2777" s="4"/>
      <c r="AC2777" s="37" t="s">
        <v>71</v>
      </c>
      <c r="AE2777" s="217" t="s">
        <v>72</v>
      </c>
      <c r="AF2777" s="9"/>
      <c r="AG2777" s="29"/>
      <c r="AH2777" s="29"/>
      <c r="AI2777" s="29"/>
      <c r="AJ2777" s="29"/>
    </row>
    <row r="2778" spans="2:36" ht="18.649999999999999" customHeight="1" thickTop="1" thickBot="1">
      <c r="D2778" s="24">
        <v>0</v>
      </c>
      <c r="E2778" s="28">
        <v>0</v>
      </c>
      <c r="F2778" s="26">
        <v>1</v>
      </c>
      <c r="G2778" s="27">
        <v>0</v>
      </c>
      <c r="I2778" s="24">
        <v>0</v>
      </c>
      <c r="J2778" s="28">
        <f t="shared" ref="J2778" si="9484">IF(0=(1-$J$8*$K$8*$B2775^2),0,-1*(1-$J$8*$K$8*$B2775^2)/($B2775*$K$8))</f>
        <v>-0.10585432550104226</v>
      </c>
      <c r="K2778" s="26">
        <v>1</v>
      </c>
      <c r="L2778" s="27">
        <v>0</v>
      </c>
      <c r="N2778" s="24">
        <f t="shared" ref="N2778" si="9485">D2778*I2775+F2778*I2778-E2778*J2775-G2778*J2778</f>
        <v>0</v>
      </c>
      <c r="O2778" s="28">
        <f t="shared" ref="O2778" si="9486">(D2778*J2775+E2778*I2775+F2778*J2778+G2778*I2778)</f>
        <v>-0.10585432550104226</v>
      </c>
      <c r="P2778" s="26">
        <f t="shared" ref="P2778" si="9487">D2778*K2775+F2778*K2778-E2778*L2775-G2778*L2778</f>
        <v>1</v>
      </c>
      <c r="Q2778" s="27">
        <f t="shared" ref="Q2778" si="9488">(D2778*L2775+E2778*K2775+F2778*L2778+G2778*K2778)</f>
        <v>0</v>
      </c>
      <c r="S2778" s="24">
        <v>0</v>
      </c>
      <c r="T2778" s="28">
        <v>0</v>
      </c>
      <c r="U2778" s="26">
        <v>1</v>
      </c>
      <c r="V2778" s="27">
        <v>0</v>
      </c>
      <c r="X2778" s="24">
        <f t="shared" ref="X2778" si="9489">N2778*S2775+P2778*S2778-O2778*T2775-Q2778*T2778</f>
        <v>0</v>
      </c>
      <c r="Y2778" s="28">
        <f t="shared" ref="Y2778" si="9490">(N2778*T2775+O2778*S2775+P2778*T2778+Q2778*S2778)</f>
        <v>-0.10585432550104226</v>
      </c>
      <c r="Z2778" s="26">
        <f t="shared" ref="Z2778" si="9491">N2778*U2775+P2778*U2778-O2778*V2775-Q2778*V2778</f>
        <v>0.33696172699195037</v>
      </c>
      <c r="AA2778" s="27">
        <f t="shared" ref="AA2778" si="9492">(N2778*V2775+O2778*U2775+P2778*V2778+Q2778*U2778)</f>
        <v>0</v>
      </c>
      <c r="AB2778" s="8"/>
      <c r="AC2778" s="39">
        <f t="shared" ref="AC2778" si="9493">(180/PI())*ATAN(-1*(($X$8*Y2775+AA2775+$X$8*Y2778+AA2778)/($X$8*X2775+Z2775+$X$8*X2778+Z2778)))</f>
        <v>85.45622075028831</v>
      </c>
      <c r="AE2778" s="218">
        <f t="shared" ref="AE2778" si="9494">20*LOG(((($X$8*X2775+Z2775-$X$8*Y2778-Z2778)^2+($X$8*Y2775+AA2775-$X$8*Y2778-AA2778)^2)/(($X$8*X2775+Z2775+$X$8*X2778+Z2778)^2+($X$8*Y2775+AA2775+$X$8*Y2778+AA2778)^2))^0.5)</f>
        <v>-0.24622754371188865</v>
      </c>
      <c r="AF2778" s="9"/>
      <c r="AG2778" s="29"/>
      <c r="AH2778" s="29"/>
      <c r="AI2778" s="29"/>
      <c r="AJ2778" s="29"/>
    </row>
    <row r="2779" spans="2:36" ht="18.649999999999999" customHeight="1">
      <c r="AE2779" s="33"/>
    </row>
    <row r="2780" spans="2:36" ht="18.649999999999999" customHeight="1" thickBot="1">
      <c r="E2780" s="21" t="s">
        <v>0</v>
      </c>
      <c r="J2780" s="21" t="s">
        <v>1</v>
      </c>
      <c r="O2780" s="21" t="s">
        <v>2</v>
      </c>
      <c r="T2780" s="21" t="s">
        <v>3</v>
      </c>
      <c r="Y2780" s="21" t="s">
        <v>4</v>
      </c>
    </row>
    <row r="2781" spans="2:36" ht="18.649999999999999" customHeight="1" thickBot="1">
      <c r="B2781" s="20"/>
      <c r="D2781" s="235" t="s">
        <v>6</v>
      </c>
      <c r="E2781" s="236"/>
      <c r="F2781" s="237" t="s">
        <v>7</v>
      </c>
      <c r="G2781" s="238"/>
      <c r="I2781" s="235" t="s">
        <v>8</v>
      </c>
      <c r="J2781" s="236"/>
      <c r="K2781" s="237" t="s">
        <v>9</v>
      </c>
      <c r="L2781" s="238"/>
      <c r="N2781" s="235" t="s">
        <v>10</v>
      </c>
      <c r="O2781" s="236"/>
      <c r="P2781" s="237" t="s">
        <v>11</v>
      </c>
      <c r="Q2781" s="238"/>
      <c r="S2781" s="235" t="s">
        <v>6</v>
      </c>
      <c r="T2781" s="236"/>
      <c r="U2781" s="237" t="s">
        <v>7</v>
      </c>
      <c r="V2781" s="238"/>
      <c r="X2781" s="235" t="s">
        <v>10</v>
      </c>
      <c r="Y2781" s="236"/>
      <c r="Z2781" s="237" t="s">
        <v>11</v>
      </c>
      <c r="AA2781" s="238"/>
      <c r="AB2781" s="4"/>
      <c r="AC2781" s="212" t="s">
        <v>70</v>
      </c>
      <c r="AE2781" s="213" t="s">
        <v>37</v>
      </c>
      <c r="AF2781" s="9"/>
      <c r="AG2781" s="29"/>
      <c r="AH2781" s="29"/>
      <c r="AI2781" s="29"/>
      <c r="AJ2781" s="29"/>
    </row>
    <row r="2782" spans="2:36" ht="18.649999999999999" customHeight="1" thickTop="1" thickBot="1">
      <c r="B2782" s="40">
        <f t="shared" ref="B2782" si="9495">B2775+$E$5</f>
        <v>1.0969999999999784</v>
      </c>
      <c r="D2782" s="24">
        <v>1</v>
      </c>
      <c r="E2782" s="25">
        <v>0</v>
      </c>
      <c r="F2782" s="26">
        <v>0</v>
      </c>
      <c r="G2782" s="27">
        <f t="shared" ref="G2782" si="9496">-1/($E$8*$B2782)</f>
        <v>-6.2608312380419351</v>
      </c>
      <c r="I2782" s="24">
        <v>1</v>
      </c>
      <c r="J2782" s="28">
        <v>0</v>
      </c>
      <c r="K2782" s="26">
        <v>0</v>
      </c>
      <c r="L2782" s="27">
        <v>0</v>
      </c>
      <c r="N2782" s="24">
        <f t="shared" ref="N2782" si="9497">D2782*I2782+F2782*I2785-E2782*J2782-G2782*J2785</f>
        <v>0.34298038454124091</v>
      </c>
      <c r="O2782" s="28">
        <f t="shared" ref="O2782" si="9498">(D2782*J2782+E2782*I2782+F2782*J2785+G2782*I2785)</f>
        <v>0</v>
      </c>
      <c r="P2782" s="26">
        <f t="shared" ref="P2782" si="9499">D2782*K2782+F2782*K2785-E2782*L2782-G2782*L2785</f>
        <v>0</v>
      </c>
      <c r="Q2782" s="27">
        <f t="shared" ref="Q2782" si="9500">(D2782*L2782+E2782*K2782+F2782*L2785+G2782*K2785)</f>
        <v>-6.2608312380419351</v>
      </c>
      <c r="S2782" s="24">
        <v>1</v>
      </c>
      <c r="T2782" s="25">
        <v>0</v>
      </c>
      <c r="U2782" s="26">
        <v>0</v>
      </c>
      <c r="V2782" s="27">
        <f t="shared" ref="V2782" si="9501">-1/($T$8*$B2782)</f>
        <v>-6.2608312380419351</v>
      </c>
      <c r="X2782" s="24">
        <f t="shared" ref="X2782" si="9502">N2782*S2782+P2782*S2785-O2782*T2782-Q2782*T2785</f>
        <v>0.34298038454124091</v>
      </c>
      <c r="Y2782" s="28">
        <f t="shared" ref="Y2782" si="9503">(N2782*T2782+O2782*S2782+P2782*T2785+Q2782*S2785)</f>
        <v>0</v>
      </c>
      <c r="Z2782" s="26">
        <f t="shared" ref="Z2782" si="9504">N2782*U2782+P2782*U2785-O2782*V2782-Q2782*V2785</f>
        <v>0</v>
      </c>
      <c r="AA2782" s="27">
        <f t="shared" ref="AA2782" si="9505">(N2782*V2782+O2782*U2782+P2782*V2785+Q2782*U2785)</f>
        <v>-8.4081735436133709</v>
      </c>
      <c r="AB2782" s="8"/>
      <c r="AC2782" s="214">
        <f t="shared" ref="AC2782" si="9506">20*LOG((2*$X$8)/(($X$8*X2782+Z2782+$Z$8*X2785+Z2785)^2+($X$8*Y2782+AA2782+$X$8*Y2785+AA2785)^2)^0.5)</f>
        <v>-12.609275955443589</v>
      </c>
      <c r="AE2782" s="215">
        <f t="shared" ref="AE2782" si="9507">((X2782^2+Y2782^2)/(X2785^2+Y2785^2))^0.5</f>
        <v>3.2683077567966832</v>
      </c>
      <c r="AF2782" s="9"/>
      <c r="AG2782" s="29"/>
      <c r="AH2782" s="29"/>
      <c r="AI2782" s="29"/>
      <c r="AJ2782" s="29"/>
    </row>
    <row r="2783" spans="2:36" ht="18.649999999999999" customHeight="1" thickBot="1">
      <c r="D2783" s="30"/>
      <c r="G2783" s="31"/>
      <c r="I2783" s="30"/>
      <c r="K2783" s="239" t="s">
        <v>15</v>
      </c>
      <c r="L2783" s="240"/>
      <c r="N2783" s="30"/>
      <c r="P2783" s="239" t="s">
        <v>17</v>
      </c>
      <c r="Q2783" s="240"/>
      <c r="S2783" s="30"/>
      <c r="V2783" s="31"/>
      <c r="X2783" s="30"/>
      <c r="AA2783" s="31"/>
      <c r="AE2783" s="216"/>
      <c r="AF2783" s="9"/>
      <c r="AG2783" s="29"/>
      <c r="AH2783" s="29"/>
      <c r="AI2783" s="29"/>
      <c r="AJ2783" s="29"/>
    </row>
    <row r="2784" spans="2:36" ht="18.649999999999999" customHeight="1" thickBot="1">
      <c r="D2784" s="235" t="s">
        <v>12</v>
      </c>
      <c r="E2784" s="236"/>
      <c r="F2784" s="237" t="s">
        <v>13</v>
      </c>
      <c r="G2784" s="238"/>
      <c r="I2784" s="235" t="s">
        <v>14</v>
      </c>
      <c r="J2784" s="236"/>
      <c r="K2784" s="241"/>
      <c r="L2784" s="242"/>
      <c r="N2784" s="235" t="s">
        <v>16</v>
      </c>
      <c r="O2784" s="236"/>
      <c r="P2784" s="241"/>
      <c r="Q2784" s="242"/>
      <c r="S2784" s="235" t="s">
        <v>12</v>
      </c>
      <c r="T2784" s="236"/>
      <c r="U2784" s="237" t="s">
        <v>13</v>
      </c>
      <c r="V2784" s="238"/>
      <c r="X2784" s="235" t="s">
        <v>16</v>
      </c>
      <c r="Y2784" s="236"/>
      <c r="Z2784" s="237" t="s">
        <v>17</v>
      </c>
      <c r="AA2784" s="238"/>
      <c r="AB2784" s="4"/>
      <c r="AC2784" s="37" t="s">
        <v>71</v>
      </c>
      <c r="AE2784" s="217" t="s">
        <v>72</v>
      </c>
      <c r="AF2784" s="9"/>
      <c r="AG2784" s="29"/>
      <c r="AH2784" s="29"/>
      <c r="AI2784" s="29"/>
      <c r="AJ2784" s="29"/>
    </row>
    <row r="2785" spans="2:36" ht="18.649999999999999" customHeight="1" thickTop="1" thickBot="1">
      <c r="D2785" s="24">
        <v>0</v>
      </c>
      <c r="E2785" s="28">
        <v>0</v>
      </c>
      <c r="F2785" s="26">
        <v>1</v>
      </c>
      <c r="G2785" s="27">
        <v>0</v>
      </c>
      <c r="I2785" s="24">
        <v>0</v>
      </c>
      <c r="J2785" s="28">
        <f t="shared" ref="J2785" si="9508">IF(0=(1-$J$8*$K$8*$B2782^2),0,-1*(1-$J$8*$K$8*$B2782^2)/($B2782*$K$8))</f>
        <v>-0.10494127544384041</v>
      </c>
      <c r="K2785" s="26">
        <v>1</v>
      </c>
      <c r="L2785" s="27">
        <v>0</v>
      </c>
      <c r="N2785" s="24">
        <f t="shared" ref="N2785" si="9509">D2785*I2782+F2785*I2785-E2785*J2782-G2785*J2785</f>
        <v>0</v>
      </c>
      <c r="O2785" s="28">
        <f t="shared" ref="O2785" si="9510">(D2785*J2782+E2785*I2782+F2785*J2785+G2785*I2785)</f>
        <v>-0.10494127544384041</v>
      </c>
      <c r="P2785" s="26">
        <f t="shared" ref="P2785" si="9511">D2785*K2782+F2785*K2785-E2785*L2782-G2785*L2785</f>
        <v>1</v>
      </c>
      <c r="Q2785" s="27">
        <f t="shared" ref="Q2785" si="9512">(D2785*L2782+E2785*K2782+F2785*L2785+G2785*K2785)</f>
        <v>0</v>
      </c>
      <c r="S2785" s="24">
        <v>0</v>
      </c>
      <c r="T2785" s="28">
        <v>0</v>
      </c>
      <c r="U2785" s="26">
        <v>1</v>
      </c>
      <c r="V2785" s="27">
        <v>0</v>
      </c>
      <c r="X2785" s="24">
        <f t="shared" ref="X2785" si="9513">N2785*S2782+P2785*S2785-O2785*T2782-Q2785*T2785</f>
        <v>0</v>
      </c>
      <c r="Y2785" s="28">
        <f t="shared" ref="Y2785" si="9514">(N2785*T2782+O2785*S2782+P2785*T2785+Q2785*S2785)</f>
        <v>-0.10494127544384041</v>
      </c>
      <c r="Z2785" s="26">
        <f t="shared" ref="Z2785" si="9515">N2785*U2782+P2785*U2785-O2785*V2782-Q2785*V2785</f>
        <v>0.34298038454124091</v>
      </c>
      <c r="AA2785" s="27">
        <f t="shared" ref="AA2785" si="9516">(N2785*V2782+O2785*U2782+P2785*V2785+Q2785*U2785)</f>
        <v>0</v>
      </c>
      <c r="AB2785" s="8"/>
      <c r="AC2785" s="39">
        <f t="shared" ref="AC2785" si="9517">(180/PI())*ATAN(-1*(($X$8*Y2782+AA2782+$X$8*Y2785+AA2785)/($X$8*X2782+Z2782+$X$8*X2785+Z2785)))</f>
        <v>85.393234056273627</v>
      </c>
      <c r="AE2785" s="218">
        <f t="shared" ref="AE2785" si="9518">20*LOG(((($X$8*X2782+Z2782-$X$8*Y2785-Z2785)^2+($X$8*Y2782+AA2782-$X$8*Y2785-AA2785)^2)/(($X$8*X2782+Z2782+$X$8*X2785+Z2785)^2+($X$8*Y2782+AA2782+$X$8*Y2785+AA2785)^2))^0.5)</f>
        <v>-0.24423847248696806</v>
      </c>
      <c r="AF2785" s="9"/>
      <c r="AG2785" s="29"/>
      <c r="AH2785" s="29"/>
      <c r="AI2785" s="29"/>
      <c r="AJ2785" s="29"/>
    </row>
    <row r="2786" spans="2:36" ht="18.649999999999999" customHeight="1">
      <c r="AE2786" s="33"/>
    </row>
    <row r="2787" spans="2:36" ht="18.649999999999999" customHeight="1" thickBot="1">
      <c r="E2787" s="21" t="s">
        <v>0</v>
      </c>
      <c r="J2787" s="21" t="s">
        <v>1</v>
      </c>
      <c r="O2787" s="21" t="s">
        <v>2</v>
      </c>
      <c r="T2787" s="21" t="s">
        <v>3</v>
      </c>
      <c r="Y2787" s="21" t="s">
        <v>4</v>
      </c>
    </row>
    <row r="2788" spans="2:36" ht="18.649999999999999" customHeight="1" thickBot="1">
      <c r="B2788" s="20"/>
      <c r="D2788" s="235" t="s">
        <v>6</v>
      </c>
      <c r="E2788" s="236"/>
      <c r="F2788" s="237" t="s">
        <v>7</v>
      </c>
      <c r="G2788" s="238"/>
      <c r="I2788" s="235" t="s">
        <v>8</v>
      </c>
      <c r="J2788" s="236"/>
      <c r="K2788" s="237" t="s">
        <v>9</v>
      </c>
      <c r="L2788" s="238"/>
      <c r="N2788" s="235" t="s">
        <v>10</v>
      </c>
      <c r="O2788" s="236"/>
      <c r="P2788" s="237" t="s">
        <v>11</v>
      </c>
      <c r="Q2788" s="238"/>
      <c r="S2788" s="235" t="s">
        <v>6</v>
      </c>
      <c r="T2788" s="236"/>
      <c r="U2788" s="237" t="s">
        <v>7</v>
      </c>
      <c r="V2788" s="238"/>
      <c r="X2788" s="235" t="s">
        <v>10</v>
      </c>
      <c r="Y2788" s="236"/>
      <c r="Z2788" s="237" t="s">
        <v>11</v>
      </c>
      <c r="AA2788" s="238"/>
      <c r="AB2788" s="4"/>
      <c r="AC2788" s="212" t="s">
        <v>70</v>
      </c>
      <c r="AE2788" s="213" t="s">
        <v>37</v>
      </c>
      <c r="AF2788" s="9"/>
      <c r="AG2788" s="29"/>
      <c r="AH2788" s="29"/>
      <c r="AI2788" s="29"/>
      <c r="AJ2788" s="29"/>
    </row>
    <row r="2789" spans="2:36" ht="18.649999999999999" customHeight="1" thickTop="1" thickBot="1">
      <c r="B2789" s="40">
        <f t="shared" ref="B2789" si="9519">B2782+$E$5</f>
        <v>1.0974999999999784</v>
      </c>
      <c r="D2789" s="24">
        <v>1</v>
      </c>
      <c r="E2789" s="25">
        <v>0</v>
      </c>
      <c r="F2789" s="26">
        <v>0</v>
      </c>
      <c r="G2789" s="27">
        <f t="shared" ref="G2789" si="9520">-1/($E$8*$B2789)</f>
        <v>-6.2579789231271103</v>
      </c>
      <c r="I2789" s="24">
        <v>1</v>
      </c>
      <c r="J2789" s="28">
        <v>0</v>
      </c>
      <c r="K2789" s="26">
        <v>0</v>
      </c>
      <c r="L2789" s="27">
        <v>0</v>
      </c>
      <c r="N2789" s="24">
        <f t="shared" ref="N2789" si="9521">D2789*I2789+F2789*I2792-E2789*J2789-G2789*J2792</f>
        <v>0.34899081800882026</v>
      </c>
      <c r="O2789" s="28">
        <f t="shared" ref="O2789" si="9522">(D2789*J2789+E2789*I2789+F2789*J2792+G2789*I2792)</f>
        <v>0</v>
      </c>
      <c r="P2789" s="26">
        <f t="shared" ref="P2789" si="9523">D2789*K2789+F2789*K2792-E2789*L2789-G2789*L2792</f>
        <v>0</v>
      </c>
      <c r="Q2789" s="27">
        <f t="shared" ref="Q2789" si="9524">(D2789*L2789+E2789*K2789+F2789*L2792+G2789*K2792)</f>
        <v>-6.2579789231271103</v>
      </c>
      <c r="S2789" s="24">
        <v>1</v>
      </c>
      <c r="T2789" s="25">
        <v>0</v>
      </c>
      <c r="U2789" s="26">
        <v>0</v>
      </c>
      <c r="V2789" s="27">
        <f t="shared" ref="V2789" si="9525">-1/($T$8*$B2789)</f>
        <v>-6.2579789231271103</v>
      </c>
      <c r="X2789" s="24">
        <f t="shared" ref="X2789" si="9526">N2789*S2789+P2789*S2792-O2789*T2789-Q2789*T2792</f>
        <v>0.34899081800882026</v>
      </c>
      <c r="Y2789" s="28">
        <f t="shared" ref="Y2789" si="9527">(N2789*T2789+O2789*S2789+P2789*T2792+Q2789*S2792)</f>
        <v>0</v>
      </c>
      <c r="Z2789" s="26">
        <f t="shared" ref="Z2789" si="9528">N2789*U2789+P2789*U2792-O2789*V2789-Q2789*V2792</f>
        <v>0</v>
      </c>
      <c r="AA2789" s="27">
        <f t="shared" ref="AA2789" si="9529">(N2789*V2789+O2789*U2789+P2789*V2792+Q2789*U2792)</f>
        <v>-8.4419561065911957</v>
      </c>
      <c r="AB2789" s="8"/>
      <c r="AC2789" s="214">
        <f t="shared" ref="AC2789" si="9530">20*LOG((2*$X$8)/(($X$8*X2789+Z2789+$Z$8*X2792+Z2792)^2+($X$8*Y2789+AA2789+$X$8*Y2792+AA2792)^2)^0.5)</f>
        <v>-12.64351615309983</v>
      </c>
      <c r="AE2789" s="215">
        <f t="shared" ref="AE2789" si="9531">((X2789^2+Y2789^2)/(X2792^2+Y2792^2))^0.5</f>
        <v>3.3547563442717716</v>
      </c>
      <c r="AF2789" s="9"/>
      <c r="AG2789" s="29"/>
      <c r="AH2789" s="29"/>
      <c r="AI2789" s="29"/>
      <c r="AJ2789" s="29"/>
    </row>
    <row r="2790" spans="2:36" ht="18.649999999999999" customHeight="1" thickBot="1">
      <c r="D2790" s="30"/>
      <c r="G2790" s="31"/>
      <c r="I2790" s="30"/>
      <c r="K2790" s="239" t="s">
        <v>15</v>
      </c>
      <c r="L2790" s="240"/>
      <c r="N2790" s="30"/>
      <c r="P2790" s="239" t="s">
        <v>17</v>
      </c>
      <c r="Q2790" s="240"/>
      <c r="S2790" s="30"/>
      <c r="V2790" s="31"/>
      <c r="X2790" s="30"/>
      <c r="AA2790" s="31"/>
      <c r="AE2790" s="216"/>
      <c r="AF2790" s="9"/>
      <c r="AG2790" s="29"/>
      <c r="AH2790" s="29"/>
      <c r="AI2790" s="29"/>
      <c r="AJ2790" s="29"/>
    </row>
    <row r="2791" spans="2:36" ht="18.649999999999999" customHeight="1" thickBot="1">
      <c r="D2791" s="235" t="s">
        <v>12</v>
      </c>
      <c r="E2791" s="236"/>
      <c r="F2791" s="237" t="s">
        <v>13</v>
      </c>
      <c r="G2791" s="238"/>
      <c r="I2791" s="235" t="s">
        <v>14</v>
      </c>
      <c r="J2791" s="236"/>
      <c r="K2791" s="241"/>
      <c r="L2791" s="242"/>
      <c r="N2791" s="235" t="s">
        <v>16</v>
      </c>
      <c r="O2791" s="236"/>
      <c r="P2791" s="241"/>
      <c r="Q2791" s="242"/>
      <c r="S2791" s="235" t="s">
        <v>12</v>
      </c>
      <c r="T2791" s="236"/>
      <c r="U2791" s="237" t="s">
        <v>13</v>
      </c>
      <c r="V2791" s="238"/>
      <c r="X2791" s="235" t="s">
        <v>16</v>
      </c>
      <c r="Y2791" s="236"/>
      <c r="Z2791" s="237" t="s">
        <v>17</v>
      </c>
      <c r="AA2791" s="238"/>
      <c r="AB2791" s="4"/>
      <c r="AC2791" s="37" t="s">
        <v>71</v>
      </c>
      <c r="AE2791" s="217" t="s">
        <v>72</v>
      </c>
      <c r="AF2791" s="9"/>
      <c r="AG2791" s="29"/>
      <c r="AH2791" s="29"/>
      <c r="AI2791" s="29"/>
      <c r="AJ2791" s="29"/>
    </row>
    <row r="2792" spans="2:36" ht="18.649999999999999" customHeight="1" thickTop="1" thickBot="1">
      <c r="D2792" s="24">
        <v>0</v>
      </c>
      <c r="E2792" s="28">
        <v>0</v>
      </c>
      <c r="F2792" s="26">
        <v>1</v>
      </c>
      <c r="G2792" s="27">
        <v>0</v>
      </c>
      <c r="I2792" s="24">
        <v>0</v>
      </c>
      <c r="J2792" s="28">
        <f t="shared" ref="J2792" si="9532">IF(0=(1-$J$8*$K$8*$B2789^2),0,-1*(1-$J$8*$K$8*$B2789^2)/($B2789*$K$8))</f>
        <v>-0.10402866324546051</v>
      </c>
      <c r="K2792" s="26">
        <v>1</v>
      </c>
      <c r="L2792" s="27">
        <v>0</v>
      </c>
      <c r="N2792" s="24">
        <f t="shared" ref="N2792" si="9533">D2792*I2789+F2792*I2792-E2792*J2789-G2792*J2792</f>
        <v>0</v>
      </c>
      <c r="O2792" s="28">
        <f t="shared" ref="O2792" si="9534">(D2792*J2789+E2792*I2789+F2792*J2792+G2792*I2792)</f>
        <v>-0.10402866324546051</v>
      </c>
      <c r="P2792" s="26">
        <f t="shared" ref="P2792" si="9535">D2792*K2789+F2792*K2792-E2792*L2789-G2792*L2792</f>
        <v>1</v>
      </c>
      <c r="Q2792" s="27">
        <f t="shared" ref="Q2792" si="9536">(D2792*L2789+E2792*K2789+F2792*L2792+G2792*K2792)</f>
        <v>0</v>
      </c>
      <c r="S2792" s="24">
        <v>0</v>
      </c>
      <c r="T2792" s="28">
        <v>0</v>
      </c>
      <c r="U2792" s="26">
        <v>1</v>
      </c>
      <c r="V2792" s="27">
        <v>0</v>
      </c>
      <c r="X2792" s="24">
        <f t="shared" ref="X2792" si="9537">N2792*S2789+P2792*S2792-O2792*T2789-Q2792*T2792</f>
        <v>0</v>
      </c>
      <c r="Y2792" s="28">
        <f t="shared" ref="Y2792" si="9538">(N2792*T2789+O2792*S2789+P2792*T2792+Q2792*S2792)</f>
        <v>-0.10402866324546051</v>
      </c>
      <c r="Z2792" s="26">
        <f t="shared" ref="Z2792" si="9539">N2792*U2789+P2792*U2792-O2792*V2789-Q2792*V2792</f>
        <v>0.34899081800882026</v>
      </c>
      <c r="AA2792" s="27">
        <f t="shared" ref="AA2792" si="9540">(N2792*V2789+O2792*U2789+P2792*V2792+Q2792*U2792)</f>
        <v>0</v>
      </c>
      <c r="AB2792" s="8"/>
      <c r="AC2792" s="39">
        <f t="shared" ref="AC2792" si="9541">(180/PI())*ATAN(-1*(($X$8*Y2789+AA2789+$X$8*Y2792+AA2792)/($X$8*X2789+Z2789+$X$8*X2792+Z2792)))</f>
        <v>85.330809119929626</v>
      </c>
      <c r="AE2792" s="218">
        <f t="shared" ref="AE2792" si="9542">20*LOG(((($X$8*X2789+Z2789-$X$8*Y2792-Z2792)^2+($X$8*Y2789+AA2789-$X$8*Y2792-AA2792)^2)/(($X$8*X2789+Z2789+$X$8*X2792+Z2792)^2+($X$8*Y2789+AA2789+$X$8*Y2792+AA2792)^2))^0.5)</f>
        <v>-0.24227784478485653</v>
      </c>
      <c r="AF2792" s="9"/>
      <c r="AG2792" s="29"/>
      <c r="AH2792" s="29"/>
      <c r="AI2792" s="29"/>
      <c r="AJ2792" s="29"/>
    </row>
    <row r="2793" spans="2:36" ht="18.649999999999999" customHeight="1">
      <c r="AE2793" s="33"/>
    </row>
    <row r="2794" spans="2:36" ht="18.649999999999999" customHeight="1" thickBot="1">
      <c r="E2794" s="21" t="s">
        <v>0</v>
      </c>
      <c r="J2794" s="21" t="s">
        <v>1</v>
      </c>
      <c r="O2794" s="21" t="s">
        <v>2</v>
      </c>
      <c r="T2794" s="21" t="s">
        <v>3</v>
      </c>
      <c r="Y2794" s="21" t="s">
        <v>4</v>
      </c>
    </row>
    <row r="2795" spans="2:36" ht="18.649999999999999" customHeight="1" thickBot="1">
      <c r="B2795" s="20"/>
      <c r="D2795" s="235" t="s">
        <v>6</v>
      </c>
      <c r="E2795" s="236"/>
      <c r="F2795" s="237" t="s">
        <v>7</v>
      </c>
      <c r="G2795" s="238"/>
      <c r="I2795" s="235" t="s">
        <v>8</v>
      </c>
      <c r="J2795" s="236"/>
      <c r="K2795" s="237" t="s">
        <v>9</v>
      </c>
      <c r="L2795" s="238"/>
      <c r="N2795" s="235" t="s">
        <v>10</v>
      </c>
      <c r="O2795" s="236"/>
      <c r="P2795" s="237" t="s">
        <v>11</v>
      </c>
      <c r="Q2795" s="238"/>
      <c r="S2795" s="235" t="s">
        <v>6</v>
      </c>
      <c r="T2795" s="236"/>
      <c r="U2795" s="237" t="s">
        <v>7</v>
      </c>
      <c r="V2795" s="238"/>
      <c r="X2795" s="235" t="s">
        <v>10</v>
      </c>
      <c r="Y2795" s="236"/>
      <c r="Z2795" s="237" t="s">
        <v>11</v>
      </c>
      <c r="AA2795" s="238"/>
      <c r="AB2795" s="4"/>
      <c r="AC2795" s="212" t="s">
        <v>70</v>
      </c>
      <c r="AE2795" s="213" t="s">
        <v>37</v>
      </c>
      <c r="AF2795" s="9"/>
      <c r="AG2795" s="29"/>
      <c r="AH2795" s="29"/>
      <c r="AI2795" s="29"/>
      <c r="AJ2795" s="29"/>
    </row>
    <row r="2796" spans="2:36" ht="18.649999999999999" customHeight="1" thickTop="1" thickBot="1">
      <c r="B2796" s="40">
        <f t="shared" ref="B2796" si="9543">B2789+$E$5</f>
        <v>1.0979999999999783</v>
      </c>
      <c r="D2796" s="24">
        <v>1</v>
      </c>
      <c r="E2796" s="25">
        <v>0</v>
      </c>
      <c r="F2796" s="26">
        <v>0</v>
      </c>
      <c r="G2796" s="27">
        <f t="shared" ref="G2796" si="9544">-1/($E$8*$B2796)</f>
        <v>-6.255129205949002</v>
      </c>
      <c r="I2796" s="24">
        <v>1</v>
      </c>
      <c r="J2796" s="28">
        <v>0</v>
      </c>
      <c r="K2796" s="26">
        <v>0</v>
      </c>
      <c r="L2796" s="27">
        <v>0</v>
      </c>
      <c r="N2796" s="24">
        <f t="shared" ref="N2796" si="9545">D2796*I2796+F2796*I2799-E2796*J2796-G2796*J2799</f>
        <v>0.3549930423713874</v>
      </c>
      <c r="O2796" s="28">
        <f t="shared" ref="O2796" si="9546">(D2796*J2796+E2796*I2796+F2796*J2799+G2796*I2799)</f>
        <v>0</v>
      </c>
      <c r="P2796" s="26">
        <f t="shared" ref="P2796" si="9547">D2796*K2796+F2796*K2799-E2796*L2796-G2796*L2799</f>
        <v>0</v>
      </c>
      <c r="Q2796" s="27">
        <f t="shared" ref="Q2796" si="9548">(D2796*L2796+E2796*K2796+F2796*L2799+G2796*K2799)</f>
        <v>-6.255129205949002</v>
      </c>
      <c r="S2796" s="24">
        <v>1</v>
      </c>
      <c r="T2796" s="25">
        <v>0</v>
      </c>
      <c r="U2796" s="26">
        <v>0</v>
      </c>
      <c r="V2796" s="27">
        <f t="shared" ref="V2796" si="9549">-1/($T$8*$B2796)</f>
        <v>-6.255129205949002</v>
      </c>
      <c r="X2796" s="24">
        <f t="shared" ref="X2796" si="9550">N2796*S2796+P2796*S2799-O2796*T2796-Q2796*T2799</f>
        <v>0.3549930423713874</v>
      </c>
      <c r="Y2796" s="28">
        <f t="shared" ref="Y2796" si="9551">(N2796*T2796+O2796*S2796+P2796*T2799+Q2796*S2799)</f>
        <v>0</v>
      </c>
      <c r="Z2796" s="26">
        <f t="shared" ref="Z2796" si="9552">N2796*U2796+P2796*U2799-O2796*V2796-Q2796*V2799</f>
        <v>0</v>
      </c>
      <c r="AA2796" s="27">
        <f t="shared" ref="AA2796" si="9553">(N2796*V2796+O2796*U2796+P2796*V2799+Q2796*U2799)</f>
        <v>-8.475656553194959</v>
      </c>
      <c r="AB2796" s="8"/>
      <c r="AC2796" s="214">
        <f t="shared" ref="AC2796" si="9554">20*LOG((2*$X$8)/(($X$8*X2796+Z2796+$Z$8*X2799+Z2799)^2+($X$8*Y2796+AA2796+$X$8*Y2799+AA2799)^2)^0.5)</f>
        <v>-12.677548591384692</v>
      </c>
      <c r="AE2796" s="215">
        <f t="shared" ref="AE2796" si="9555">((X2796^2+Y2796^2)/(X2799^2+Y2799^2))^0.5</f>
        <v>3.4426409219053884</v>
      </c>
      <c r="AF2796" s="9"/>
      <c r="AG2796" s="29"/>
      <c r="AH2796" s="29"/>
      <c r="AI2796" s="29"/>
      <c r="AJ2796" s="29"/>
    </row>
    <row r="2797" spans="2:36" ht="18.649999999999999" customHeight="1" thickBot="1">
      <c r="D2797" s="30"/>
      <c r="G2797" s="31"/>
      <c r="I2797" s="30"/>
      <c r="K2797" s="239" t="s">
        <v>15</v>
      </c>
      <c r="L2797" s="240"/>
      <c r="N2797" s="30"/>
      <c r="P2797" s="239" t="s">
        <v>17</v>
      </c>
      <c r="Q2797" s="240"/>
      <c r="S2797" s="30"/>
      <c r="V2797" s="31"/>
      <c r="X2797" s="30"/>
      <c r="AA2797" s="31"/>
      <c r="AE2797" s="216"/>
      <c r="AF2797" s="9"/>
      <c r="AG2797" s="29"/>
      <c r="AH2797" s="29"/>
      <c r="AI2797" s="29"/>
      <c r="AJ2797" s="29"/>
    </row>
    <row r="2798" spans="2:36" ht="18.649999999999999" customHeight="1" thickBot="1">
      <c r="D2798" s="235" t="s">
        <v>12</v>
      </c>
      <c r="E2798" s="236"/>
      <c r="F2798" s="237" t="s">
        <v>13</v>
      </c>
      <c r="G2798" s="238"/>
      <c r="I2798" s="235" t="s">
        <v>14</v>
      </c>
      <c r="J2798" s="236"/>
      <c r="K2798" s="241"/>
      <c r="L2798" s="242"/>
      <c r="N2798" s="235" t="s">
        <v>16</v>
      </c>
      <c r="O2798" s="236"/>
      <c r="P2798" s="241"/>
      <c r="Q2798" s="242"/>
      <c r="S2798" s="235" t="s">
        <v>12</v>
      </c>
      <c r="T2798" s="236"/>
      <c r="U2798" s="237" t="s">
        <v>13</v>
      </c>
      <c r="V2798" s="238"/>
      <c r="X2798" s="235" t="s">
        <v>16</v>
      </c>
      <c r="Y2798" s="236"/>
      <c r="Z2798" s="237" t="s">
        <v>17</v>
      </c>
      <c r="AA2798" s="238"/>
      <c r="AB2798" s="4"/>
      <c r="AC2798" s="37" t="s">
        <v>71</v>
      </c>
      <c r="AE2798" s="217" t="s">
        <v>72</v>
      </c>
      <c r="AF2798" s="9"/>
      <c r="AG2798" s="29"/>
      <c r="AH2798" s="29"/>
      <c r="AI2798" s="29"/>
      <c r="AJ2798" s="29"/>
    </row>
    <row r="2799" spans="2:36" ht="18.649999999999999" customHeight="1" thickTop="1" thickBot="1">
      <c r="D2799" s="24">
        <v>0</v>
      </c>
      <c r="E2799" s="28">
        <v>0</v>
      </c>
      <c r="F2799" s="26">
        <v>1</v>
      </c>
      <c r="G2799" s="27">
        <v>0</v>
      </c>
      <c r="I2799" s="24">
        <v>0</v>
      </c>
      <c r="J2799" s="28">
        <f t="shared" ref="J2799" si="9556">IF(0=(1-$J$8*$K$8*$B2796^2),0,-1*(1-$J$8*$K$8*$B2796^2)/($B2796*$K$8))</f>
        <v>-0.10311648830773511</v>
      </c>
      <c r="K2799" s="26">
        <v>1</v>
      </c>
      <c r="L2799" s="27">
        <v>0</v>
      </c>
      <c r="N2799" s="24">
        <f t="shared" ref="N2799" si="9557">D2799*I2796+F2799*I2799-E2799*J2796-G2799*J2799</f>
        <v>0</v>
      </c>
      <c r="O2799" s="28">
        <f t="shared" ref="O2799" si="9558">(D2799*J2796+E2799*I2796+F2799*J2799+G2799*I2799)</f>
        <v>-0.10311648830773511</v>
      </c>
      <c r="P2799" s="26">
        <f t="shared" ref="P2799" si="9559">D2799*K2796+F2799*K2799-E2799*L2796-G2799*L2799</f>
        <v>1</v>
      </c>
      <c r="Q2799" s="27">
        <f t="shared" ref="Q2799" si="9560">(D2799*L2796+E2799*K2796+F2799*L2799+G2799*K2799)</f>
        <v>0</v>
      </c>
      <c r="S2799" s="24">
        <v>0</v>
      </c>
      <c r="T2799" s="28">
        <v>0</v>
      </c>
      <c r="U2799" s="26">
        <v>1</v>
      </c>
      <c r="V2799" s="27">
        <v>0</v>
      </c>
      <c r="X2799" s="24">
        <f t="shared" ref="X2799" si="9561">N2799*S2796+P2799*S2799-O2799*T2796-Q2799*T2799</f>
        <v>0</v>
      </c>
      <c r="Y2799" s="28">
        <f t="shared" ref="Y2799" si="9562">(N2799*T2796+O2799*S2796+P2799*T2799+Q2799*S2799)</f>
        <v>-0.10311648830773511</v>
      </c>
      <c r="Z2799" s="26">
        <f t="shared" ref="Z2799" si="9563">N2799*U2796+P2799*U2799-O2799*V2796-Q2799*V2799</f>
        <v>0.3549930423713874</v>
      </c>
      <c r="AA2799" s="27">
        <f t="shared" ref="AA2799" si="9564">(N2799*V2796+O2799*U2796+P2799*V2799+Q2799*U2799)</f>
        <v>0</v>
      </c>
      <c r="AB2799" s="8"/>
      <c r="AC2799" s="39">
        <f t="shared" ref="AC2799" si="9565">(180/PI())*ATAN(-1*(($X$8*Y2796+AA2796+$X$8*Y2799+AA2799)/($X$8*X2796+Z2796+$X$8*X2799+Z2799)))</f>
        <v>85.268937593771966</v>
      </c>
      <c r="AE2799" s="218">
        <f t="shared" ref="AE2799" si="9566">20*LOG(((($X$8*X2796+Z2796-$X$8*Y2799-Z2799)^2+($X$8*Y2796+AA2796-$X$8*Y2799-AA2799)^2)/(($X$8*X2796+Z2796+$X$8*X2799+Z2799)^2+($X$8*Y2796+AA2796+$X$8*Y2799+AA2799)^2))^0.5)</f>
        <v>-0.24034510767682829</v>
      </c>
      <c r="AF2799" s="9"/>
      <c r="AG2799" s="29"/>
      <c r="AH2799" s="29"/>
      <c r="AI2799" s="29"/>
      <c r="AJ2799" s="29"/>
    </row>
    <row r="2800" spans="2:36" ht="18.649999999999999" customHeight="1">
      <c r="AE2800" s="33"/>
    </row>
    <row r="2801" spans="2:36" ht="18.649999999999999" customHeight="1" thickBot="1">
      <c r="E2801" s="21" t="s">
        <v>0</v>
      </c>
      <c r="J2801" s="21" t="s">
        <v>1</v>
      </c>
      <c r="O2801" s="21" t="s">
        <v>2</v>
      </c>
      <c r="T2801" s="21" t="s">
        <v>3</v>
      </c>
      <c r="Y2801" s="21" t="s">
        <v>4</v>
      </c>
    </row>
    <row r="2802" spans="2:36" ht="18.649999999999999" customHeight="1" thickBot="1">
      <c r="B2802" s="20"/>
      <c r="D2802" s="235" t="s">
        <v>6</v>
      </c>
      <c r="E2802" s="236"/>
      <c r="F2802" s="237" t="s">
        <v>7</v>
      </c>
      <c r="G2802" s="238"/>
      <c r="I2802" s="235" t="s">
        <v>8</v>
      </c>
      <c r="J2802" s="236"/>
      <c r="K2802" s="237" t="s">
        <v>9</v>
      </c>
      <c r="L2802" s="238"/>
      <c r="N2802" s="235" t="s">
        <v>10</v>
      </c>
      <c r="O2802" s="236"/>
      <c r="P2802" s="237" t="s">
        <v>11</v>
      </c>
      <c r="Q2802" s="238"/>
      <c r="S2802" s="235" t="s">
        <v>6</v>
      </c>
      <c r="T2802" s="236"/>
      <c r="U2802" s="237" t="s">
        <v>7</v>
      </c>
      <c r="V2802" s="238"/>
      <c r="X2802" s="235" t="s">
        <v>10</v>
      </c>
      <c r="Y2802" s="236"/>
      <c r="Z2802" s="237" t="s">
        <v>11</v>
      </c>
      <c r="AA2802" s="238"/>
      <c r="AB2802" s="4"/>
      <c r="AC2802" s="212" t="s">
        <v>70</v>
      </c>
      <c r="AE2802" s="213" t="s">
        <v>37</v>
      </c>
      <c r="AF2802" s="9"/>
      <c r="AG2802" s="29"/>
      <c r="AH2802" s="29"/>
      <c r="AI2802" s="29"/>
      <c r="AJ2802" s="29"/>
    </row>
    <row r="2803" spans="2:36" ht="18.649999999999999" customHeight="1" thickTop="1" thickBot="1">
      <c r="B2803" s="40">
        <f t="shared" ref="B2803" si="9567">B2796+$E$5</f>
        <v>1.0984999999999783</v>
      </c>
      <c r="D2803" s="24">
        <v>1</v>
      </c>
      <c r="E2803" s="25">
        <v>0</v>
      </c>
      <c r="F2803" s="26">
        <v>0</v>
      </c>
      <c r="G2803" s="27">
        <f t="shared" ref="G2803" si="9568">-1/($E$8*$B2803)</f>
        <v>-6.2522820829604031</v>
      </c>
      <c r="I2803" s="24">
        <v>1</v>
      </c>
      <c r="J2803" s="28">
        <v>0</v>
      </c>
      <c r="K2803" s="26">
        <v>0</v>
      </c>
      <c r="L2803" s="27">
        <v>0</v>
      </c>
      <c r="N2803" s="24">
        <f t="shared" ref="N2803" si="9569">D2803*I2803+F2803*I2806-E2803*J2803-G2803*J2806</f>
        <v>0.36098707257156959</v>
      </c>
      <c r="O2803" s="28">
        <f t="shared" ref="O2803" si="9570">(D2803*J2803+E2803*I2803+F2803*J2806+G2803*I2806)</f>
        <v>0</v>
      </c>
      <c r="P2803" s="26">
        <f t="shared" ref="P2803" si="9571">D2803*K2803+F2803*K2806-E2803*L2803-G2803*L2806</f>
        <v>0</v>
      </c>
      <c r="Q2803" s="27">
        <f t="shared" ref="Q2803" si="9572">(D2803*L2803+E2803*K2803+F2803*L2806+G2803*K2806)</f>
        <v>-6.2522820829604031</v>
      </c>
      <c r="S2803" s="24">
        <v>1</v>
      </c>
      <c r="T2803" s="25">
        <v>0</v>
      </c>
      <c r="U2803" s="26">
        <v>0</v>
      </c>
      <c r="V2803" s="27">
        <f t="shared" ref="V2803" si="9573">-1/($T$8*$B2803)</f>
        <v>-6.2522820829604031</v>
      </c>
      <c r="X2803" s="24">
        <f t="shared" ref="X2803" si="9574">N2803*S2803+P2803*S2806-O2803*T2803-Q2803*T2806</f>
        <v>0.36098707257156959</v>
      </c>
      <c r="Y2803" s="28">
        <f t="shared" ref="Y2803" si="9575">(N2803*T2803+O2803*S2803+P2803*T2806+Q2803*S2806)</f>
        <v>0</v>
      </c>
      <c r="Z2803" s="26">
        <f t="shared" ref="Z2803" si="9576">N2803*U2803+P2803*U2806-O2803*V2803-Q2803*V2806</f>
        <v>0</v>
      </c>
      <c r="AA2803" s="27">
        <f t="shared" ref="AA2803" si="9577">(N2803*V2803+O2803*U2803+P2803*V2806+Q2803*U2806)</f>
        <v>-8.5092750889799547</v>
      </c>
      <c r="AB2803" s="8"/>
      <c r="AC2803" s="214">
        <f t="shared" ref="AC2803" si="9578">20*LOG((2*$X$8)/(($X$8*X2803+Z2803+$Z$8*X2806+Z2806)^2+($X$8*Y2803+AA2803+$X$8*Y2806+AA2806)^2)^0.5)</f>
        <v>-12.711375236646056</v>
      </c>
      <c r="AE2803" s="215">
        <f t="shared" ref="AE2803" si="9579">((X2803^2+Y2803^2)/(X2806^2+Y2806^2))^0.5</f>
        <v>3.5319989770822513</v>
      </c>
      <c r="AF2803" s="9"/>
      <c r="AG2803" s="29"/>
      <c r="AH2803" s="29"/>
      <c r="AI2803" s="29"/>
      <c r="AJ2803" s="29"/>
    </row>
    <row r="2804" spans="2:36" ht="18.649999999999999" customHeight="1" thickBot="1">
      <c r="D2804" s="30"/>
      <c r="G2804" s="31"/>
      <c r="I2804" s="30"/>
      <c r="K2804" s="239" t="s">
        <v>15</v>
      </c>
      <c r="L2804" s="240"/>
      <c r="N2804" s="30"/>
      <c r="P2804" s="239" t="s">
        <v>17</v>
      </c>
      <c r="Q2804" s="240"/>
      <c r="S2804" s="30"/>
      <c r="V2804" s="31"/>
      <c r="X2804" s="30"/>
      <c r="AA2804" s="31"/>
      <c r="AE2804" s="216"/>
      <c r="AF2804" s="9"/>
      <c r="AG2804" s="29"/>
      <c r="AH2804" s="29"/>
      <c r="AI2804" s="29"/>
      <c r="AJ2804" s="29"/>
    </row>
    <row r="2805" spans="2:36" ht="18.649999999999999" customHeight="1" thickBot="1">
      <c r="D2805" s="235" t="s">
        <v>12</v>
      </c>
      <c r="E2805" s="236"/>
      <c r="F2805" s="237" t="s">
        <v>13</v>
      </c>
      <c r="G2805" s="238"/>
      <c r="I2805" s="235" t="s">
        <v>14</v>
      </c>
      <c r="J2805" s="236"/>
      <c r="K2805" s="241"/>
      <c r="L2805" s="242"/>
      <c r="N2805" s="235" t="s">
        <v>16</v>
      </c>
      <c r="O2805" s="236"/>
      <c r="P2805" s="241"/>
      <c r="Q2805" s="242"/>
      <c r="S2805" s="235" t="s">
        <v>12</v>
      </c>
      <c r="T2805" s="236"/>
      <c r="U2805" s="237" t="s">
        <v>13</v>
      </c>
      <c r="V2805" s="238"/>
      <c r="X2805" s="235" t="s">
        <v>16</v>
      </c>
      <c r="Y2805" s="236"/>
      <c r="Z2805" s="237" t="s">
        <v>17</v>
      </c>
      <c r="AA2805" s="238"/>
      <c r="AB2805" s="4"/>
      <c r="AC2805" s="37" t="s">
        <v>71</v>
      </c>
      <c r="AE2805" s="217" t="s">
        <v>72</v>
      </c>
      <c r="AF2805" s="9"/>
      <c r="AG2805" s="29"/>
      <c r="AH2805" s="29"/>
      <c r="AI2805" s="29"/>
      <c r="AJ2805" s="29"/>
    </row>
    <row r="2806" spans="2:36" ht="18.649999999999999" customHeight="1" thickTop="1" thickBot="1">
      <c r="D2806" s="24">
        <v>0</v>
      </c>
      <c r="E2806" s="28">
        <v>0</v>
      </c>
      <c r="F2806" s="26">
        <v>1</v>
      </c>
      <c r="G2806" s="27">
        <v>0</v>
      </c>
      <c r="I2806" s="24">
        <v>0</v>
      </c>
      <c r="J2806" s="28">
        <f t="shared" ref="J2806" si="9580">IF(0=(1-$J$8*$K$8*$B2803^2),0,-1*(1-$J$8*$K$8*$B2803^2)/($B2803*$K$8))</f>
        <v>-0.10220475003358505</v>
      </c>
      <c r="K2806" s="26">
        <v>1</v>
      </c>
      <c r="L2806" s="27">
        <v>0</v>
      </c>
      <c r="N2806" s="24">
        <f t="shared" ref="N2806" si="9581">D2806*I2803+F2806*I2806-E2806*J2803-G2806*J2806</f>
        <v>0</v>
      </c>
      <c r="O2806" s="28">
        <f t="shared" ref="O2806" si="9582">(D2806*J2803+E2806*I2803+F2806*J2806+G2806*I2806)</f>
        <v>-0.10220475003358505</v>
      </c>
      <c r="P2806" s="26">
        <f t="shared" ref="P2806" si="9583">D2806*K2803+F2806*K2806-E2806*L2803-G2806*L2806</f>
        <v>1</v>
      </c>
      <c r="Q2806" s="27">
        <f t="shared" ref="Q2806" si="9584">(D2806*L2803+E2806*K2803+F2806*L2806+G2806*K2806)</f>
        <v>0</v>
      </c>
      <c r="S2806" s="24">
        <v>0</v>
      </c>
      <c r="T2806" s="28">
        <v>0</v>
      </c>
      <c r="U2806" s="26">
        <v>1</v>
      </c>
      <c r="V2806" s="27">
        <v>0</v>
      </c>
      <c r="X2806" s="24">
        <f t="shared" ref="X2806" si="9585">N2806*S2803+P2806*S2806-O2806*T2803-Q2806*T2806</f>
        <v>0</v>
      </c>
      <c r="Y2806" s="28">
        <f t="shared" ref="Y2806" si="9586">(N2806*T2803+O2806*S2803+P2806*T2806+Q2806*S2806)</f>
        <v>-0.10220475003358505</v>
      </c>
      <c r="Z2806" s="26">
        <f t="shared" ref="Z2806" si="9587">N2806*U2803+P2806*U2806-O2806*V2803-Q2806*V2806</f>
        <v>0.36098707257156959</v>
      </c>
      <c r="AA2806" s="27">
        <f t="shared" ref="AA2806" si="9588">(N2806*V2803+O2806*U2803+P2806*V2806+Q2806*U2806)</f>
        <v>0</v>
      </c>
      <c r="AB2806" s="8"/>
      <c r="AC2806" s="39">
        <f t="shared" ref="AC2806" si="9589">(180/PI())*ATAN(-1*(($X$8*Y2803+AA2803+$X$8*Y2806+AA2806)/($X$8*X2803+Z2803+$X$8*X2806+Z2806)))</f>
        <v>85.207611292929485</v>
      </c>
      <c r="AE2806" s="218">
        <f t="shared" ref="AE2806" si="9590">20*LOG(((($X$8*X2803+Z2803-$X$8*Y2806-Z2806)^2+($X$8*Y2803+AA2803-$X$8*Y2806-AA2806)^2)/(($X$8*X2803+Z2803+$X$8*X2806+Z2806)^2+($X$8*Y2803+AA2803+$X$8*Y2806+AA2806)^2))^0.5)</f>
        <v>-0.23843972170884351</v>
      </c>
      <c r="AF2806" s="9"/>
      <c r="AG2806" s="29"/>
      <c r="AH2806" s="29"/>
      <c r="AI2806" s="29"/>
      <c r="AJ2806" s="29"/>
    </row>
    <row r="2807" spans="2:36" ht="18.649999999999999" customHeight="1">
      <c r="AE2807" s="33"/>
    </row>
    <row r="2808" spans="2:36" ht="18.649999999999999" customHeight="1" thickBot="1">
      <c r="E2808" s="21" t="s">
        <v>0</v>
      </c>
      <c r="J2808" s="21" t="s">
        <v>1</v>
      </c>
      <c r="O2808" s="21" t="s">
        <v>2</v>
      </c>
      <c r="T2808" s="21" t="s">
        <v>3</v>
      </c>
      <c r="Y2808" s="21" t="s">
        <v>4</v>
      </c>
    </row>
    <row r="2809" spans="2:36" ht="18.649999999999999" customHeight="1" thickBot="1">
      <c r="B2809" s="20"/>
      <c r="D2809" s="235" t="s">
        <v>6</v>
      </c>
      <c r="E2809" s="236"/>
      <c r="F2809" s="237" t="s">
        <v>7</v>
      </c>
      <c r="G2809" s="238"/>
      <c r="I2809" s="235" t="s">
        <v>8</v>
      </c>
      <c r="J2809" s="236"/>
      <c r="K2809" s="237" t="s">
        <v>9</v>
      </c>
      <c r="L2809" s="238"/>
      <c r="N2809" s="235" t="s">
        <v>10</v>
      </c>
      <c r="O2809" s="236"/>
      <c r="P2809" s="237" t="s">
        <v>11</v>
      </c>
      <c r="Q2809" s="238"/>
      <c r="S2809" s="235" t="s">
        <v>6</v>
      </c>
      <c r="T2809" s="236"/>
      <c r="U2809" s="237" t="s">
        <v>7</v>
      </c>
      <c r="V2809" s="238"/>
      <c r="X2809" s="235" t="s">
        <v>10</v>
      </c>
      <c r="Y2809" s="236"/>
      <c r="Z2809" s="237" t="s">
        <v>11</v>
      </c>
      <c r="AA2809" s="238"/>
      <c r="AB2809" s="4"/>
      <c r="AC2809" s="212" t="s">
        <v>70</v>
      </c>
      <c r="AE2809" s="213" t="s">
        <v>37</v>
      </c>
      <c r="AF2809" s="9"/>
      <c r="AG2809" s="29"/>
      <c r="AH2809" s="29"/>
      <c r="AI2809" s="29"/>
      <c r="AJ2809" s="29"/>
    </row>
    <row r="2810" spans="2:36" ht="18.649999999999999" customHeight="1" thickTop="1" thickBot="1">
      <c r="B2810" s="40">
        <f t="shared" ref="B2810" si="9591">B2803+$E$5</f>
        <v>1.0989999999999782</v>
      </c>
      <c r="D2810" s="24">
        <v>1</v>
      </c>
      <c r="E2810" s="25">
        <v>0</v>
      </c>
      <c r="F2810" s="26">
        <v>0</v>
      </c>
      <c r="G2810" s="27">
        <f t="shared" ref="G2810" si="9592">-1/($E$8*$B2810)</f>
        <v>-6.2494375506205673</v>
      </c>
      <c r="I2810" s="24">
        <v>1</v>
      </c>
      <c r="J2810" s="28">
        <v>0</v>
      </c>
      <c r="K2810" s="26">
        <v>0</v>
      </c>
      <c r="L2810" s="27">
        <v>0</v>
      </c>
      <c r="N2810" s="24">
        <f t="shared" ref="N2810" si="9593">D2810*I2810+F2810*I2813-E2810*J2810-G2810*J2813</f>
        <v>0.36697292351800592</v>
      </c>
      <c r="O2810" s="28">
        <f t="shared" ref="O2810" si="9594">(D2810*J2810+E2810*I2810+F2810*J2813+G2810*I2813)</f>
        <v>0</v>
      </c>
      <c r="P2810" s="26">
        <f t="shared" ref="P2810" si="9595">D2810*K2810+F2810*K2813-E2810*L2810-G2810*L2813</f>
        <v>0</v>
      </c>
      <c r="Q2810" s="27">
        <f t="shared" ref="Q2810" si="9596">(D2810*L2810+E2810*K2810+F2810*L2813+G2810*K2813)</f>
        <v>-6.2494375506205673</v>
      </c>
      <c r="S2810" s="24">
        <v>1</v>
      </c>
      <c r="T2810" s="25">
        <v>0</v>
      </c>
      <c r="U2810" s="26">
        <v>0</v>
      </c>
      <c r="V2810" s="27">
        <f t="shared" ref="V2810" si="9597">-1/($T$8*$B2810)</f>
        <v>-6.2494375506205673</v>
      </c>
      <c r="X2810" s="24">
        <f t="shared" ref="X2810" si="9598">N2810*S2810+P2810*S2813-O2810*T2810-Q2810*T2813</f>
        <v>0.36697292351800592</v>
      </c>
      <c r="Y2810" s="28">
        <f t="shared" ref="Y2810" si="9599">(N2810*T2810+O2810*S2810+P2810*T2813+Q2810*S2813)</f>
        <v>0</v>
      </c>
      <c r="Z2810" s="26">
        <f t="shared" ref="Z2810" si="9600">N2810*U2810+P2810*U2813-O2810*V2810-Q2810*V2813</f>
        <v>0</v>
      </c>
      <c r="AA2810" s="27">
        <f t="shared" ref="AA2810" si="9601">(N2810*V2810+O2810*U2810+P2810*V2813+Q2810*U2813)</f>
        <v>-8.5428119189150031</v>
      </c>
      <c r="AB2810" s="8"/>
      <c r="AC2810" s="214">
        <f t="shared" ref="AC2810" si="9602">20*LOG((2*$X$8)/(($X$8*X2810+Z2810+$Z$8*X2813+Z2813)^2+($X$8*Y2810+AA2810+$X$8*Y2813+AA2813)^2)^0.5)</f>
        <v>-12.744998029265901</v>
      </c>
      <c r="AE2810" s="215">
        <f t="shared" ref="AE2810" si="9603">((X2810^2+Y2810^2)/(X2813^2+Y2813^2))^0.5</f>
        <v>3.6228693108037513</v>
      </c>
      <c r="AF2810" s="9"/>
      <c r="AG2810" s="29"/>
      <c r="AH2810" s="29"/>
      <c r="AI2810" s="29"/>
      <c r="AJ2810" s="29"/>
    </row>
    <row r="2811" spans="2:36" ht="18.649999999999999" customHeight="1" thickBot="1">
      <c r="D2811" s="30"/>
      <c r="G2811" s="31"/>
      <c r="I2811" s="30"/>
      <c r="K2811" s="239" t="s">
        <v>15</v>
      </c>
      <c r="L2811" s="240"/>
      <c r="N2811" s="30"/>
      <c r="P2811" s="239" t="s">
        <v>17</v>
      </c>
      <c r="Q2811" s="240"/>
      <c r="S2811" s="30"/>
      <c r="V2811" s="31"/>
      <c r="X2811" s="30"/>
      <c r="AA2811" s="31"/>
      <c r="AE2811" s="216"/>
      <c r="AF2811" s="9"/>
      <c r="AG2811" s="29"/>
      <c r="AH2811" s="29"/>
      <c r="AI2811" s="29"/>
      <c r="AJ2811" s="29"/>
    </row>
    <row r="2812" spans="2:36" ht="18.649999999999999" customHeight="1" thickBot="1">
      <c r="D2812" s="235" t="s">
        <v>12</v>
      </c>
      <c r="E2812" s="236"/>
      <c r="F2812" s="237" t="s">
        <v>13</v>
      </c>
      <c r="G2812" s="238"/>
      <c r="I2812" s="235" t="s">
        <v>14</v>
      </c>
      <c r="J2812" s="236"/>
      <c r="K2812" s="241"/>
      <c r="L2812" s="242"/>
      <c r="N2812" s="235" t="s">
        <v>16</v>
      </c>
      <c r="O2812" s="236"/>
      <c r="P2812" s="241"/>
      <c r="Q2812" s="242"/>
      <c r="S2812" s="235" t="s">
        <v>12</v>
      </c>
      <c r="T2812" s="236"/>
      <c r="U2812" s="237" t="s">
        <v>13</v>
      </c>
      <c r="V2812" s="238"/>
      <c r="X2812" s="235" t="s">
        <v>16</v>
      </c>
      <c r="Y2812" s="236"/>
      <c r="Z2812" s="237" t="s">
        <v>17</v>
      </c>
      <c r="AA2812" s="238"/>
      <c r="AB2812" s="4"/>
      <c r="AC2812" s="37" t="s">
        <v>71</v>
      </c>
      <c r="AE2812" s="217" t="s">
        <v>72</v>
      </c>
      <c r="AF2812" s="9"/>
      <c r="AG2812" s="29"/>
      <c r="AH2812" s="29"/>
      <c r="AI2812" s="29"/>
      <c r="AJ2812" s="29"/>
    </row>
    <row r="2813" spans="2:36" ht="18.649999999999999" customHeight="1" thickTop="1" thickBot="1">
      <c r="D2813" s="24">
        <v>0</v>
      </c>
      <c r="E2813" s="28">
        <v>0</v>
      </c>
      <c r="F2813" s="26">
        <v>1</v>
      </c>
      <c r="G2813" s="27">
        <v>0</v>
      </c>
      <c r="I2813" s="24">
        <v>0</v>
      </c>
      <c r="J2813" s="28">
        <f t="shared" ref="J2813" si="9604">IF(0=(1-$J$8*$K$8*$B2810^2),0,-1*(1-$J$8*$K$8*$B2810^2)/($B2810*$K$8))</f>
        <v>-0.10129344782701839</v>
      </c>
      <c r="K2813" s="26">
        <v>1</v>
      </c>
      <c r="L2813" s="27">
        <v>0</v>
      </c>
      <c r="N2813" s="24">
        <f t="shared" ref="N2813" si="9605">D2813*I2810+F2813*I2813-E2813*J2810-G2813*J2813</f>
        <v>0</v>
      </c>
      <c r="O2813" s="28">
        <f t="shared" ref="O2813" si="9606">(D2813*J2810+E2813*I2810+F2813*J2813+G2813*I2813)</f>
        <v>-0.10129344782701839</v>
      </c>
      <c r="P2813" s="26">
        <f t="shared" ref="P2813" si="9607">D2813*K2810+F2813*K2813-E2813*L2810-G2813*L2813</f>
        <v>1</v>
      </c>
      <c r="Q2813" s="27">
        <f t="shared" ref="Q2813" si="9608">(D2813*L2810+E2813*K2810+F2813*L2813+G2813*K2813)</f>
        <v>0</v>
      </c>
      <c r="S2813" s="24">
        <v>0</v>
      </c>
      <c r="T2813" s="28">
        <v>0</v>
      </c>
      <c r="U2813" s="26">
        <v>1</v>
      </c>
      <c r="V2813" s="27">
        <v>0</v>
      </c>
      <c r="X2813" s="24">
        <f t="shared" ref="X2813" si="9609">N2813*S2810+P2813*S2813-O2813*T2810-Q2813*T2813</f>
        <v>0</v>
      </c>
      <c r="Y2813" s="28">
        <f t="shared" ref="Y2813" si="9610">(N2813*T2810+O2813*S2810+P2813*T2813+Q2813*S2813)</f>
        <v>-0.10129344782701839</v>
      </c>
      <c r="Z2813" s="26">
        <f t="shared" ref="Z2813" si="9611">N2813*U2810+P2813*U2813-O2813*V2810-Q2813*V2813</f>
        <v>0.36697292351800592</v>
      </c>
      <c r="AA2813" s="27">
        <f t="shared" ref="AA2813" si="9612">(N2813*V2810+O2813*U2810+P2813*V2813+Q2813*U2813)</f>
        <v>0</v>
      </c>
      <c r="AB2813" s="8"/>
      <c r="AC2813" s="39">
        <f t="shared" ref="AC2813" si="9613">(180/PI())*ATAN(-1*(($X$8*Y2810+AA2810+$X$8*Y2813+AA2813)/($X$8*X2810+Z2810+$X$8*X2813+Z2813)))</f>
        <v>85.146822191254131</v>
      </c>
      <c r="AE2813" s="218">
        <f t="shared" ref="AE2813" si="9614">20*LOG(((($X$8*X2810+Z2810-$X$8*Y2813-Z2813)^2+($X$8*Y2810+AA2810-$X$8*Y2813-AA2813)^2)/(($X$8*X2810+Z2810+$X$8*X2813+Z2813)^2+($X$8*Y2810+AA2810+$X$8*Y2813+AA2813)^2))^0.5)</f>
        <v>-0.23656116050893633</v>
      </c>
      <c r="AF2813" s="9"/>
      <c r="AG2813" s="29"/>
      <c r="AH2813" s="29"/>
      <c r="AI2813" s="29"/>
      <c r="AJ2813" s="29"/>
    </row>
    <row r="2814" spans="2:36" ht="18.649999999999999" customHeight="1">
      <c r="AE2814" s="33"/>
    </row>
    <row r="2815" spans="2:36" ht="18.649999999999999" customHeight="1" thickBot="1">
      <c r="E2815" s="21" t="s">
        <v>0</v>
      </c>
      <c r="J2815" s="21" t="s">
        <v>1</v>
      </c>
      <c r="O2815" s="21" t="s">
        <v>2</v>
      </c>
      <c r="T2815" s="21" t="s">
        <v>3</v>
      </c>
      <c r="Y2815" s="21" t="s">
        <v>4</v>
      </c>
    </row>
    <row r="2816" spans="2:36" ht="18.649999999999999" customHeight="1" thickBot="1">
      <c r="B2816" s="20"/>
      <c r="D2816" s="235" t="s">
        <v>6</v>
      </c>
      <c r="E2816" s="236"/>
      <c r="F2816" s="237" t="s">
        <v>7</v>
      </c>
      <c r="G2816" s="238"/>
      <c r="I2816" s="235" t="s">
        <v>8</v>
      </c>
      <c r="J2816" s="236"/>
      <c r="K2816" s="237" t="s">
        <v>9</v>
      </c>
      <c r="L2816" s="238"/>
      <c r="N2816" s="235" t="s">
        <v>10</v>
      </c>
      <c r="O2816" s="236"/>
      <c r="P2816" s="237" t="s">
        <v>11</v>
      </c>
      <c r="Q2816" s="238"/>
      <c r="S2816" s="235" t="s">
        <v>6</v>
      </c>
      <c r="T2816" s="236"/>
      <c r="U2816" s="237" t="s">
        <v>7</v>
      </c>
      <c r="V2816" s="238"/>
      <c r="X2816" s="235" t="s">
        <v>10</v>
      </c>
      <c r="Y2816" s="236"/>
      <c r="Z2816" s="237" t="s">
        <v>11</v>
      </c>
      <c r="AA2816" s="238"/>
      <c r="AB2816" s="4"/>
      <c r="AC2816" s="212" t="s">
        <v>70</v>
      </c>
      <c r="AE2816" s="213" t="s">
        <v>37</v>
      </c>
      <c r="AF2816" s="9"/>
      <c r="AG2816" s="29"/>
      <c r="AH2816" s="29"/>
      <c r="AI2816" s="29"/>
      <c r="AJ2816" s="29"/>
    </row>
    <row r="2817" spans="2:36" ht="18.649999999999999" customHeight="1" thickTop="1" thickBot="1">
      <c r="B2817" s="40">
        <f t="shared" ref="B2817" si="9615">B2810+$E$5</f>
        <v>1.0994999999999782</v>
      </c>
      <c r="D2817" s="24">
        <v>1</v>
      </c>
      <c r="E2817" s="25">
        <v>0</v>
      </c>
      <c r="F2817" s="26">
        <v>0</v>
      </c>
      <c r="G2817" s="27">
        <f t="shared" ref="G2817" si="9616">-1/($E$8*$B2817)</f>
        <v>-6.2465956053951839</v>
      </c>
      <c r="I2817" s="24">
        <v>1</v>
      </c>
      <c r="J2817" s="28">
        <v>0</v>
      </c>
      <c r="K2817" s="26">
        <v>0</v>
      </c>
      <c r="L2817" s="27">
        <v>0</v>
      </c>
      <c r="N2817" s="24">
        <f t="shared" ref="N2817" si="9617">D2817*I2817+F2817*I2820-E2817*J2817-G2817*J2820</f>
        <v>0.37295061008544561</v>
      </c>
      <c r="O2817" s="28">
        <f t="shared" ref="O2817" si="9618">(D2817*J2817+E2817*I2817+F2817*J2820+G2817*I2820)</f>
        <v>0</v>
      </c>
      <c r="P2817" s="26">
        <f t="shared" ref="P2817" si="9619">D2817*K2817+F2817*K2820-E2817*L2817-G2817*L2820</f>
        <v>0</v>
      </c>
      <c r="Q2817" s="27">
        <f t="shared" ref="Q2817" si="9620">(D2817*L2817+E2817*K2817+F2817*L2820+G2817*K2820)</f>
        <v>-6.2465956053951839</v>
      </c>
      <c r="S2817" s="24">
        <v>1</v>
      </c>
      <c r="T2817" s="25">
        <v>0</v>
      </c>
      <c r="U2817" s="26">
        <v>0</v>
      </c>
      <c r="V2817" s="27">
        <f t="shared" ref="V2817" si="9621">-1/($T$8*$B2817)</f>
        <v>-6.2465956053951839</v>
      </c>
      <c r="X2817" s="24">
        <f t="shared" ref="X2817" si="9622">N2817*S2817+P2817*S2820-O2817*T2817-Q2817*T2820</f>
        <v>0.37295061008544561</v>
      </c>
      <c r="Y2817" s="28">
        <f t="shared" ref="Y2817" si="9623">(N2817*T2817+O2817*S2817+P2817*T2820+Q2817*S2820)</f>
        <v>0</v>
      </c>
      <c r="Z2817" s="26">
        <f t="shared" ref="Z2817" si="9624">N2817*U2817+P2817*U2820-O2817*V2817-Q2817*V2820</f>
        <v>0</v>
      </c>
      <c r="AA2817" s="27">
        <f t="shared" ref="AA2817" si="9625">(N2817*V2817+O2817*U2817+P2817*V2820+Q2817*U2820)</f>
        <v>-8.5762672473843811</v>
      </c>
      <c r="AB2817" s="8"/>
      <c r="AC2817" s="214">
        <f t="shared" ref="AC2817" si="9626">20*LOG((2*$X$8)/(($X$8*X2817+Z2817+$Z$8*X2820+Z2820)^2+($X$8*Y2817+AA2817+$X$8*Y2820+AA2820)^2)^0.5)</f>
        <v>-12.778418884086243</v>
      </c>
      <c r="AE2817" s="215">
        <f t="shared" ref="AE2817" si="9627">((X2817^2+Y2817^2)/(X2820^2+Y2820^2))^0.5</f>
        <v>3.7152920957416971</v>
      </c>
      <c r="AF2817" s="9"/>
      <c r="AG2817" s="29"/>
      <c r="AH2817" s="29"/>
      <c r="AI2817" s="29"/>
      <c r="AJ2817" s="29"/>
    </row>
    <row r="2818" spans="2:36" ht="18.649999999999999" customHeight="1" thickBot="1">
      <c r="D2818" s="30"/>
      <c r="G2818" s="31"/>
      <c r="I2818" s="30"/>
      <c r="K2818" s="239" t="s">
        <v>15</v>
      </c>
      <c r="L2818" s="240"/>
      <c r="N2818" s="30"/>
      <c r="P2818" s="239" t="s">
        <v>17</v>
      </c>
      <c r="Q2818" s="240"/>
      <c r="S2818" s="30"/>
      <c r="V2818" s="31"/>
      <c r="X2818" s="30"/>
      <c r="AA2818" s="31"/>
      <c r="AE2818" s="216"/>
      <c r="AF2818" s="9"/>
      <c r="AG2818" s="29"/>
      <c r="AH2818" s="29"/>
      <c r="AI2818" s="29"/>
      <c r="AJ2818" s="29"/>
    </row>
    <row r="2819" spans="2:36" ht="18.649999999999999" customHeight="1" thickBot="1">
      <c r="D2819" s="235" t="s">
        <v>12</v>
      </c>
      <c r="E2819" s="236"/>
      <c r="F2819" s="237" t="s">
        <v>13</v>
      </c>
      <c r="G2819" s="238"/>
      <c r="I2819" s="235" t="s">
        <v>14</v>
      </c>
      <c r="J2819" s="236"/>
      <c r="K2819" s="241"/>
      <c r="L2819" s="242"/>
      <c r="N2819" s="235" t="s">
        <v>16</v>
      </c>
      <c r="O2819" s="236"/>
      <c r="P2819" s="241"/>
      <c r="Q2819" s="242"/>
      <c r="S2819" s="235" t="s">
        <v>12</v>
      </c>
      <c r="T2819" s="236"/>
      <c r="U2819" s="237" t="s">
        <v>13</v>
      </c>
      <c r="V2819" s="238"/>
      <c r="X2819" s="235" t="s">
        <v>16</v>
      </c>
      <c r="Y2819" s="236"/>
      <c r="Z2819" s="237" t="s">
        <v>17</v>
      </c>
      <c r="AA2819" s="238"/>
      <c r="AB2819" s="4"/>
      <c r="AC2819" s="37" t="s">
        <v>71</v>
      </c>
      <c r="AE2819" s="217" t="s">
        <v>72</v>
      </c>
      <c r="AF2819" s="9"/>
      <c r="AG2819" s="29"/>
      <c r="AH2819" s="29"/>
      <c r="AI2819" s="29"/>
      <c r="AJ2819" s="29"/>
    </row>
    <row r="2820" spans="2:36" ht="18.649999999999999" customHeight="1" thickTop="1" thickBot="1">
      <c r="D2820" s="24">
        <v>0</v>
      </c>
      <c r="E2820" s="28">
        <v>0</v>
      </c>
      <c r="F2820" s="26">
        <v>1</v>
      </c>
      <c r="G2820" s="27">
        <v>0</v>
      </c>
      <c r="I2820" s="24">
        <v>0</v>
      </c>
      <c r="J2820" s="28">
        <f t="shared" ref="J2820" si="9628">IF(0=(1-$J$8*$K$8*$B2817^2),0,-1*(1-$J$8*$K$8*$B2817^2)/($B2817*$K$8))</f>
        <v>-0.10038258109312725</v>
      </c>
      <c r="K2820" s="26">
        <v>1</v>
      </c>
      <c r="L2820" s="27">
        <v>0</v>
      </c>
      <c r="N2820" s="24">
        <f t="shared" ref="N2820" si="9629">D2820*I2817+F2820*I2820-E2820*J2817-G2820*J2820</f>
        <v>0</v>
      </c>
      <c r="O2820" s="28">
        <f t="shared" ref="O2820" si="9630">(D2820*J2817+E2820*I2817+F2820*J2820+G2820*I2820)</f>
        <v>-0.10038258109312725</v>
      </c>
      <c r="P2820" s="26">
        <f t="shared" ref="P2820" si="9631">D2820*K2817+F2820*K2820-E2820*L2817-G2820*L2820</f>
        <v>1</v>
      </c>
      <c r="Q2820" s="27">
        <f t="shared" ref="Q2820" si="9632">(D2820*L2817+E2820*K2817+F2820*L2820+G2820*K2820)</f>
        <v>0</v>
      </c>
      <c r="S2820" s="24">
        <v>0</v>
      </c>
      <c r="T2820" s="28">
        <v>0</v>
      </c>
      <c r="U2820" s="26">
        <v>1</v>
      </c>
      <c r="V2820" s="27">
        <v>0</v>
      </c>
      <c r="X2820" s="24">
        <f t="shared" ref="X2820" si="9633">N2820*S2817+P2820*S2820-O2820*T2817-Q2820*T2820</f>
        <v>0</v>
      </c>
      <c r="Y2820" s="28">
        <f t="shared" ref="Y2820" si="9634">(N2820*T2817+O2820*S2817+P2820*T2820+Q2820*S2820)</f>
        <v>-0.10038258109312725</v>
      </c>
      <c r="Z2820" s="26">
        <f t="shared" ref="Z2820" si="9635">N2820*U2817+P2820*U2820-O2820*V2817-Q2820*V2820</f>
        <v>0.37295061008544561</v>
      </c>
      <c r="AA2820" s="27">
        <f t="shared" ref="AA2820" si="9636">(N2820*V2817+O2820*U2817+P2820*V2820+Q2820*U2820)</f>
        <v>0</v>
      </c>
      <c r="AB2820" s="8"/>
      <c r="AC2820" s="39">
        <f t="shared" ref="AC2820" si="9637">(180/PI())*ATAN(-1*(($X$8*Y2817+AA2817+$X$8*Y2820+AA2820)/($X$8*X2817+Z2817+$X$8*X2820+Z2820)))</f>
        <v>85.086562417540179</v>
      </c>
      <c r="AE2820" s="218">
        <f t="shared" ref="AE2820" si="9638">20*LOG(((($X$8*X2817+Z2817-$X$8*Y2820-Z2820)^2+($X$8*Y2817+AA2817-$X$8*Y2820-AA2820)^2)/(($X$8*X2817+Z2817+$X$8*X2820+Z2820)^2+($X$8*Y2817+AA2817+$X$8*Y2820+AA2820)^2))^0.5)</f>
        <v>-0.23470891040782038</v>
      </c>
      <c r="AF2820" s="9"/>
      <c r="AG2820" s="29"/>
      <c r="AH2820" s="29"/>
      <c r="AI2820" s="29"/>
      <c r="AJ2820" s="29"/>
    </row>
    <row r="2821" spans="2:36" ht="18.649999999999999" customHeight="1">
      <c r="AE2821" s="33"/>
    </row>
    <row r="2822" spans="2:36" ht="18.649999999999999" customHeight="1" thickBot="1">
      <c r="E2822" s="21" t="s">
        <v>0</v>
      </c>
      <c r="J2822" s="21" t="s">
        <v>1</v>
      </c>
      <c r="O2822" s="21" t="s">
        <v>2</v>
      </c>
      <c r="T2822" s="21" t="s">
        <v>3</v>
      </c>
      <c r="Y2822" s="21" t="s">
        <v>4</v>
      </c>
    </row>
    <row r="2823" spans="2:36" ht="18.649999999999999" customHeight="1" thickBot="1">
      <c r="B2823" s="20"/>
      <c r="D2823" s="235" t="s">
        <v>6</v>
      </c>
      <c r="E2823" s="236"/>
      <c r="F2823" s="237" t="s">
        <v>7</v>
      </c>
      <c r="G2823" s="238"/>
      <c r="I2823" s="235" t="s">
        <v>8</v>
      </c>
      <c r="J2823" s="236"/>
      <c r="K2823" s="237" t="s">
        <v>9</v>
      </c>
      <c r="L2823" s="238"/>
      <c r="N2823" s="235" t="s">
        <v>10</v>
      </c>
      <c r="O2823" s="236"/>
      <c r="P2823" s="237" t="s">
        <v>11</v>
      </c>
      <c r="Q2823" s="238"/>
      <c r="S2823" s="235" t="s">
        <v>6</v>
      </c>
      <c r="T2823" s="236"/>
      <c r="U2823" s="237" t="s">
        <v>7</v>
      </c>
      <c r="V2823" s="238"/>
      <c r="X2823" s="235" t="s">
        <v>10</v>
      </c>
      <c r="Y2823" s="236"/>
      <c r="Z2823" s="237" t="s">
        <v>11</v>
      </c>
      <c r="AA2823" s="238"/>
      <c r="AB2823" s="4"/>
      <c r="AC2823" s="212" t="s">
        <v>70</v>
      </c>
      <c r="AE2823" s="213" t="s">
        <v>37</v>
      </c>
      <c r="AF2823" s="9"/>
      <c r="AG2823" s="29"/>
      <c r="AH2823" s="29"/>
      <c r="AI2823" s="29"/>
      <c r="AJ2823" s="29"/>
    </row>
    <row r="2824" spans="2:36" ht="18.649999999999999" customHeight="1" thickTop="1" thickBot="1">
      <c r="B2824" s="40">
        <f t="shared" ref="B2824" si="9639">B2817+$E$5</f>
        <v>1.0999999999999781</v>
      </c>
      <c r="D2824" s="24">
        <v>1</v>
      </c>
      <c r="E2824" s="25">
        <v>0</v>
      </c>
      <c r="F2824" s="26">
        <v>0</v>
      </c>
      <c r="G2824" s="27">
        <f t="shared" ref="G2824" si="9640">-1/($E$8*$B2824)</f>
        <v>-6.2437562437563674</v>
      </c>
      <c r="I2824" s="24">
        <v>1</v>
      </c>
      <c r="J2824" s="28">
        <v>0</v>
      </c>
      <c r="K2824" s="26">
        <v>0</v>
      </c>
      <c r="L2824" s="27">
        <v>0</v>
      </c>
      <c r="N2824" s="24">
        <f t="shared" ref="N2824" si="9641">D2824*I2824+F2824*I2827-E2824*J2824-G2824*J2827</f>
        <v>0.37892014711484157</v>
      </c>
      <c r="O2824" s="28">
        <f t="shared" ref="O2824" si="9642">(D2824*J2824+E2824*I2824+F2824*J2827+G2824*I2827)</f>
        <v>0</v>
      </c>
      <c r="P2824" s="26">
        <f t="shared" ref="P2824" si="9643">D2824*K2824+F2824*K2827-E2824*L2824-G2824*L2827</f>
        <v>0</v>
      </c>
      <c r="Q2824" s="27">
        <f t="shared" ref="Q2824" si="9644">(D2824*L2824+E2824*K2824+F2824*L2827+G2824*K2827)</f>
        <v>-6.2437562437563674</v>
      </c>
      <c r="S2824" s="24">
        <v>1</v>
      </c>
      <c r="T2824" s="25">
        <v>0</v>
      </c>
      <c r="U2824" s="26">
        <v>0</v>
      </c>
      <c r="V2824" s="27">
        <f t="shared" ref="V2824" si="9645">-1/($T$8*$B2824)</f>
        <v>-6.2437562437563674</v>
      </c>
      <c r="X2824" s="24">
        <f t="shared" ref="X2824" si="9646">N2824*S2824+P2824*S2827-O2824*T2824-Q2824*T2827</f>
        <v>0.37892014711484157</v>
      </c>
      <c r="Y2824" s="28">
        <f t="shared" ref="Y2824" si="9647">(N2824*T2824+O2824*S2824+P2824*T2827+Q2824*S2827)</f>
        <v>0</v>
      </c>
      <c r="Z2824" s="26">
        <f t="shared" ref="Z2824" si="9648">N2824*U2824+P2824*U2827-O2824*V2824-Q2824*V2827</f>
        <v>0</v>
      </c>
      <c r="AA2824" s="27">
        <f t="shared" ref="AA2824" si="9649">(N2824*V2824+O2824*U2824+P2824*V2827+Q2824*U2827)</f>
        <v>-8.6096412781897413</v>
      </c>
      <c r="AB2824" s="8"/>
      <c r="AC2824" s="214">
        <f t="shared" ref="AC2824" si="9650">20*LOG((2*$X$8)/(($X$8*X2824+Z2824+$Z$8*X2827+Z2827)^2+($X$8*Y2824+AA2824+$X$8*Y2827+AA2827)^2)^0.5)</f>
        <v>-12.811639690827171</v>
      </c>
      <c r="AE2824" s="215">
        <f t="shared" ref="AE2824" si="9651">((X2824^2+Y2824^2)/(X2827^2+Y2827^2))^0.5</f>
        <v>3.8093089373981681</v>
      </c>
      <c r="AF2824" s="9"/>
      <c r="AG2824" s="29"/>
      <c r="AH2824" s="29"/>
      <c r="AI2824" s="29"/>
      <c r="AJ2824" s="29"/>
    </row>
    <row r="2825" spans="2:36" ht="18.649999999999999" customHeight="1" thickBot="1">
      <c r="D2825" s="30"/>
      <c r="G2825" s="31"/>
      <c r="I2825" s="30"/>
      <c r="K2825" s="239" t="s">
        <v>15</v>
      </c>
      <c r="L2825" s="240"/>
      <c r="N2825" s="30"/>
      <c r="P2825" s="239" t="s">
        <v>17</v>
      </c>
      <c r="Q2825" s="240"/>
      <c r="S2825" s="30"/>
      <c r="V2825" s="31"/>
      <c r="X2825" s="30"/>
      <c r="AA2825" s="31"/>
      <c r="AE2825" s="216"/>
      <c r="AF2825" s="9"/>
      <c r="AG2825" s="29"/>
      <c r="AH2825" s="29"/>
      <c r="AI2825" s="29"/>
      <c r="AJ2825" s="29"/>
    </row>
    <row r="2826" spans="2:36" ht="18.649999999999999" customHeight="1" thickBot="1">
      <c r="D2826" s="235" t="s">
        <v>12</v>
      </c>
      <c r="E2826" s="236"/>
      <c r="F2826" s="237" t="s">
        <v>13</v>
      </c>
      <c r="G2826" s="238"/>
      <c r="I2826" s="235" t="s">
        <v>14</v>
      </c>
      <c r="J2826" s="236"/>
      <c r="K2826" s="241"/>
      <c r="L2826" s="242"/>
      <c r="N2826" s="235" t="s">
        <v>16</v>
      </c>
      <c r="O2826" s="236"/>
      <c r="P2826" s="241"/>
      <c r="Q2826" s="242"/>
      <c r="S2826" s="235" t="s">
        <v>12</v>
      </c>
      <c r="T2826" s="236"/>
      <c r="U2826" s="237" t="s">
        <v>13</v>
      </c>
      <c r="V2826" s="238"/>
      <c r="X2826" s="235" t="s">
        <v>16</v>
      </c>
      <c r="Y2826" s="236"/>
      <c r="Z2826" s="237" t="s">
        <v>17</v>
      </c>
      <c r="AA2826" s="238"/>
      <c r="AB2826" s="4"/>
      <c r="AC2826" s="37" t="s">
        <v>71</v>
      </c>
      <c r="AE2826" s="217" t="s">
        <v>72</v>
      </c>
      <c r="AF2826" s="9"/>
      <c r="AG2826" s="29"/>
      <c r="AH2826" s="29"/>
      <c r="AI2826" s="29"/>
      <c r="AJ2826" s="29"/>
    </row>
    <row r="2827" spans="2:36" ht="18.649999999999999" customHeight="1" thickTop="1" thickBot="1">
      <c r="D2827" s="24">
        <v>0</v>
      </c>
      <c r="E2827" s="28">
        <v>0</v>
      </c>
      <c r="F2827" s="26">
        <v>1</v>
      </c>
      <c r="G2827" s="27">
        <v>0</v>
      </c>
      <c r="I2827" s="24">
        <v>0</v>
      </c>
      <c r="J2827" s="28">
        <f t="shared" ref="J2827" si="9652">IF(0=(1-$J$8*$K$8*$B2824^2),0,-1*(1-$J$8*$K$8*$B2824^2)/($B2824*$K$8))</f>
        <v>-9.9472149238085006E-2</v>
      </c>
      <c r="K2827" s="26">
        <v>1</v>
      </c>
      <c r="L2827" s="27">
        <v>0</v>
      </c>
      <c r="N2827" s="24">
        <f t="shared" ref="N2827" si="9653">D2827*I2824+F2827*I2827-E2827*J2824-G2827*J2827</f>
        <v>0</v>
      </c>
      <c r="O2827" s="28">
        <f t="shared" ref="O2827" si="9654">(D2827*J2824+E2827*I2824+F2827*J2827+G2827*I2827)</f>
        <v>-9.9472149238085006E-2</v>
      </c>
      <c r="P2827" s="26">
        <f t="shared" ref="P2827" si="9655">D2827*K2824+F2827*K2827-E2827*L2824-G2827*L2827</f>
        <v>1</v>
      </c>
      <c r="Q2827" s="27">
        <f t="shared" ref="Q2827" si="9656">(D2827*L2824+E2827*K2824+F2827*L2827+G2827*K2827)</f>
        <v>0</v>
      </c>
      <c r="S2827" s="24">
        <v>0</v>
      </c>
      <c r="T2827" s="28">
        <v>0</v>
      </c>
      <c r="U2827" s="26">
        <v>1</v>
      </c>
      <c r="V2827" s="27">
        <v>0</v>
      </c>
      <c r="X2827" s="24">
        <f t="shared" ref="X2827" si="9657">N2827*S2824+P2827*S2827-O2827*T2824-Q2827*T2827</f>
        <v>0</v>
      </c>
      <c r="Y2827" s="28">
        <f t="shared" ref="Y2827" si="9658">(N2827*T2824+O2827*S2824+P2827*T2827+Q2827*S2827)</f>
        <v>-9.9472149238085006E-2</v>
      </c>
      <c r="Z2827" s="26">
        <f t="shared" ref="Z2827" si="9659">N2827*U2824+P2827*U2827-O2827*V2824-Q2827*V2827</f>
        <v>0.37892014711484157</v>
      </c>
      <c r="AA2827" s="27">
        <f t="shared" ref="AA2827" si="9660">(N2827*V2824+O2827*U2824+P2827*V2827+Q2827*U2827)</f>
        <v>0</v>
      </c>
      <c r="AB2827" s="8"/>
      <c r="AC2827" s="39">
        <f t="shared" ref="AC2827" si="9661">(180/PI())*ATAN(-1*(($X$8*Y2824+AA2824+$X$8*Y2827+AA2827)/($X$8*X2824+Z2824+$X$8*X2827+Z2827)))</f>
        <v>85.026824251849789</v>
      </c>
      <c r="AE2827" s="218">
        <f t="shared" ref="AE2827" si="9662">20*LOG(((($X$8*X2824+Z2824-$X$8*Y2827-Z2827)^2+($X$8*Y2824+AA2824-$X$8*Y2827-AA2827)^2)/(($X$8*X2824+Z2824+$X$8*X2827+Z2827)^2+($X$8*Y2824+AA2824+$X$8*Y2827+AA2827)^2))^0.5)</f>
        <v>-0.23288247007226476</v>
      </c>
      <c r="AF2827" s="9"/>
      <c r="AG2827" s="29"/>
      <c r="AH2827" s="29"/>
      <c r="AI2827" s="29"/>
      <c r="AJ2827" s="29"/>
    </row>
    <row r="2828" spans="2:36" ht="18.649999999999999" customHeight="1">
      <c r="AE2828" s="33"/>
    </row>
    <row r="2829" spans="2:36" ht="18.649999999999999" customHeight="1" thickBot="1">
      <c r="E2829" s="21" t="s">
        <v>0</v>
      </c>
      <c r="J2829" s="21" t="s">
        <v>1</v>
      </c>
      <c r="O2829" s="21" t="s">
        <v>2</v>
      </c>
      <c r="T2829" s="21" t="s">
        <v>3</v>
      </c>
      <c r="Y2829" s="21" t="s">
        <v>4</v>
      </c>
    </row>
    <row r="2830" spans="2:36" ht="18.649999999999999" customHeight="1" thickBot="1">
      <c r="B2830" s="20"/>
      <c r="D2830" s="235" t="s">
        <v>6</v>
      </c>
      <c r="E2830" s="236"/>
      <c r="F2830" s="237" t="s">
        <v>7</v>
      </c>
      <c r="G2830" s="238"/>
      <c r="I2830" s="235" t="s">
        <v>8</v>
      </c>
      <c r="J2830" s="236"/>
      <c r="K2830" s="237" t="s">
        <v>9</v>
      </c>
      <c r="L2830" s="238"/>
      <c r="N2830" s="235" t="s">
        <v>10</v>
      </c>
      <c r="O2830" s="236"/>
      <c r="P2830" s="237" t="s">
        <v>11</v>
      </c>
      <c r="Q2830" s="238"/>
      <c r="S2830" s="235" t="s">
        <v>6</v>
      </c>
      <c r="T2830" s="236"/>
      <c r="U2830" s="237" t="s">
        <v>7</v>
      </c>
      <c r="V2830" s="238"/>
      <c r="X2830" s="235" t="s">
        <v>10</v>
      </c>
      <c r="Y2830" s="236"/>
      <c r="Z2830" s="237" t="s">
        <v>11</v>
      </c>
      <c r="AA2830" s="238"/>
      <c r="AB2830" s="4"/>
      <c r="AC2830" s="212" t="s">
        <v>70</v>
      </c>
      <c r="AE2830" s="213" t="s">
        <v>37</v>
      </c>
      <c r="AF2830" s="9"/>
      <c r="AG2830" s="29"/>
      <c r="AH2830" s="29"/>
      <c r="AI2830" s="29"/>
      <c r="AJ2830" s="29"/>
    </row>
    <row r="2831" spans="2:36" ht="18.649999999999999" customHeight="1" thickTop="1" thickBot="1">
      <c r="B2831" s="40">
        <f t="shared" ref="B2831" si="9663">B2824+$E$5</f>
        <v>1.1004999999999781</v>
      </c>
      <c r="D2831" s="24">
        <v>1</v>
      </c>
      <c r="E2831" s="25">
        <v>0</v>
      </c>
      <c r="F2831" s="26">
        <v>0</v>
      </c>
      <c r="G2831" s="27">
        <f t="shared" ref="G2831" si="9664">-1/($E$8*$B2831)</f>
        <v>-6.2409194621826485</v>
      </c>
      <c r="I2831" s="24">
        <v>1</v>
      </c>
      <c r="J2831" s="28">
        <v>0</v>
      </c>
      <c r="K2831" s="26">
        <v>0</v>
      </c>
      <c r="L2831" s="27">
        <v>0</v>
      </c>
      <c r="N2831" s="24">
        <f t="shared" ref="N2831" si="9665">D2831*I2831+F2831*I2834-E2831*J2831-G2831*J2834</f>
        <v>0.38488154941343744</v>
      </c>
      <c r="O2831" s="28">
        <f t="shared" ref="O2831" si="9666">(D2831*J2831+E2831*I2831+F2831*J2834+G2831*I2834)</f>
        <v>0</v>
      </c>
      <c r="P2831" s="26">
        <f t="shared" ref="P2831" si="9667">D2831*K2831+F2831*K2834-E2831*L2831-G2831*L2834</f>
        <v>0</v>
      </c>
      <c r="Q2831" s="27">
        <f t="shared" ref="Q2831" si="9668">(D2831*L2831+E2831*K2831+F2831*L2834+G2831*K2834)</f>
        <v>-6.2409194621826485</v>
      </c>
      <c r="S2831" s="24">
        <v>1</v>
      </c>
      <c r="T2831" s="25">
        <v>0</v>
      </c>
      <c r="U2831" s="26">
        <v>0</v>
      </c>
      <c r="V2831" s="27">
        <f t="shared" ref="V2831" si="9669">-1/($T$8*$B2831)</f>
        <v>-6.2409194621826485</v>
      </c>
      <c r="X2831" s="24">
        <f t="shared" ref="X2831" si="9670">N2831*S2831+P2831*S2834-O2831*T2831-Q2831*T2834</f>
        <v>0.38488154941343744</v>
      </c>
      <c r="Y2831" s="28">
        <f t="shared" ref="Y2831" si="9671">(N2831*T2831+O2831*S2831+P2831*T2834+Q2831*S2834)</f>
        <v>0</v>
      </c>
      <c r="Z2831" s="26">
        <f t="shared" ref="Z2831" si="9672">N2831*U2831+P2831*U2834-O2831*V2831-Q2831*V2834</f>
        <v>0</v>
      </c>
      <c r="AA2831" s="27">
        <f t="shared" ref="AA2831" si="9673">(N2831*V2831+O2831*U2831+P2831*V2834+Q2831*U2834)</f>
        <v>-8.6429342145519819</v>
      </c>
      <c r="AB2831" s="8"/>
      <c r="AC2831" s="214">
        <f t="shared" ref="AC2831" si="9674">20*LOG((2*$X$8)/(($X$8*X2831+Z2831+$Z$8*X2834+Z2834)^2+($X$8*Y2831+AA2831+$X$8*Y2834+AA2834)^2)^0.5)</f>
        <v>-12.844662314497102</v>
      </c>
      <c r="AE2831" s="215">
        <f t="shared" ref="AE2831" si="9675">((X2831^2+Y2831^2)/(X2834^2+Y2834^2))^0.5</f>
        <v>3.9049629385670834</v>
      </c>
      <c r="AF2831" s="9"/>
      <c r="AG2831" s="29"/>
      <c r="AH2831" s="29"/>
      <c r="AI2831" s="29"/>
      <c r="AJ2831" s="29"/>
    </row>
    <row r="2832" spans="2:36" ht="18.649999999999999" customHeight="1" thickBot="1">
      <c r="D2832" s="30"/>
      <c r="G2832" s="31"/>
      <c r="I2832" s="30"/>
      <c r="K2832" s="239" t="s">
        <v>15</v>
      </c>
      <c r="L2832" s="240"/>
      <c r="N2832" s="30"/>
      <c r="P2832" s="239" t="s">
        <v>17</v>
      </c>
      <c r="Q2832" s="240"/>
      <c r="S2832" s="30"/>
      <c r="V2832" s="31"/>
      <c r="X2832" s="30"/>
      <c r="AA2832" s="31"/>
      <c r="AE2832" s="216"/>
      <c r="AF2832" s="9"/>
      <c r="AG2832" s="29"/>
      <c r="AH2832" s="29"/>
      <c r="AI2832" s="29"/>
      <c r="AJ2832" s="29"/>
    </row>
    <row r="2833" spans="2:36" ht="18.649999999999999" customHeight="1" thickBot="1">
      <c r="D2833" s="235" t="s">
        <v>12</v>
      </c>
      <c r="E2833" s="236"/>
      <c r="F2833" s="237" t="s">
        <v>13</v>
      </c>
      <c r="G2833" s="238"/>
      <c r="I2833" s="235" t="s">
        <v>14</v>
      </c>
      <c r="J2833" s="236"/>
      <c r="K2833" s="241"/>
      <c r="L2833" s="242"/>
      <c r="N2833" s="235" t="s">
        <v>16</v>
      </c>
      <c r="O2833" s="236"/>
      <c r="P2833" s="241"/>
      <c r="Q2833" s="242"/>
      <c r="S2833" s="235" t="s">
        <v>12</v>
      </c>
      <c r="T2833" s="236"/>
      <c r="U2833" s="237" t="s">
        <v>13</v>
      </c>
      <c r="V2833" s="238"/>
      <c r="X2833" s="235" t="s">
        <v>16</v>
      </c>
      <c r="Y2833" s="236"/>
      <c r="Z2833" s="237" t="s">
        <v>17</v>
      </c>
      <c r="AA2833" s="238"/>
      <c r="AB2833" s="4"/>
      <c r="AC2833" s="37" t="s">
        <v>71</v>
      </c>
      <c r="AE2833" s="217" t="s">
        <v>72</v>
      </c>
      <c r="AF2833" s="9"/>
      <c r="AG2833" s="29"/>
      <c r="AH2833" s="29"/>
      <c r="AI2833" s="29"/>
      <c r="AJ2833" s="29"/>
    </row>
    <row r="2834" spans="2:36" ht="18.649999999999999" customHeight="1" thickTop="1" thickBot="1">
      <c r="D2834" s="24">
        <v>0</v>
      </c>
      <c r="E2834" s="28">
        <v>0</v>
      </c>
      <c r="F2834" s="26">
        <v>1</v>
      </c>
      <c r="G2834" s="27">
        <v>0</v>
      </c>
      <c r="I2834" s="24">
        <v>0</v>
      </c>
      <c r="J2834" s="28">
        <f t="shared" ref="J2834" si="9676">IF(0=(1-$J$8*$K$8*$B2831^2),0,-1*(1-$J$8*$K$8*$B2831^2)/($B2831*$K$8))</f>
        <v>-9.8562151669144601E-2</v>
      </c>
      <c r="K2834" s="26">
        <v>1</v>
      </c>
      <c r="L2834" s="27">
        <v>0</v>
      </c>
      <c r="N2834" s="24">
        <f t="shared" ref="N2834" si="9677">D2834*I2831+F2834*I2834-E2834*J2831-G2834*J2834</f>
        <v>0</v>
      </c>
      <c r="O2834" s="28">
        <f t="shared" ref="O2834" si="9678">(D2834*J2831+E2834*I2831+F2834*J2834+G2834*I2834)</f>
        <v>-9.8562151669144601E-2</v>
      </c>
      <c r="P2834" s="26">
        <f t="shared" ref="P2834" si="9679">D2834*K2831+F2834*K2834-E2834*L2831-G2834*L2834</f>
        <v>1</v>
      </c>
      <c r="Q2834" s="27">
        <f t="shared" ref="Q2834" si="9680">(D2834*L2831+E2834*K2831+F2834*L2834+G2834*K2834)</f>
        <v>0</v>
      </c>
      <c r="S2834" s="24">
        <v>0</v>
      </c>
      <c r="T2834" s="28">
        <v>0</v>
      </c>
      <c r="U2834" s="26">
        <v>1</v>
      </c>
      <c r="V2834" s="27">
        <v>0</v>
      </c>
      <c r="X2834" s="24">
        <f t="shared" ref="X2834" si="9681">N2834*S2831+P2834*S2834-O2834*T2831-Q2834*T2834</f>
        <v>0</v>
      </c>
      <c r="Y2834" s="28">
        <f t="shared" ref="Y2834" si="9682">(N2834*T2831+O2834*S2831+P2834*T2834+Q2834*S2834)</f>
        <v>-9.8562151669144601E-2</v>
      </c>
      <c r="Z2834" s="26">
        <f t="shared" ref="Z2834" si="9683">N2834*U2831+P2834*U2834-O2834*V2831-Q2834*V2834</f>
        <v>0.38488154941343744</v>
      </c>
      <c r="AA2834" s="27">
        <f t="shared" ref="AA2834" si="9684">(N2834*V2831+O2834*U2831+P2834*V2834+Q2834*U2834)</f>
        <v>0</v>
      </c>
      <c r="AB2834" s="8"/>
      <c r="AC2834" s="39">
        <f t="shared" ref="AC2834" si="9685">(180/PI())*ATAN(-1*(($X$8*Y2831+AA2831+$X$8*Y2834+AA2834)/($X$8*X2831+Z2831+$X$8*X2834+Z2834)))</f>
        <v>84.967600121941146</v>
      </c>
      <c r="AE2834" s="218">
        <f t="shared" ref="AE2834" si="9686">20*LOG(((($X$8*X2831+Z2831-$X$8*Y2834-Z2834)^2+($X$8*Y2831+AA2831-$X$8*Y2834-AA2834)^2)/(($X$8*X2831+Z2831+$X$8*X2834+Z2834)^2+($X$8*Y2831+AA2831+$X$8*Y2834+AA2834)^2))^0.5)</f>
        <v>-0.23108135015073783</v>
      </c>
      <c r="AF2834" s="9"/>
      <c r="AG2834" s="29"/>
      <c r="AH2834" s="29"/>
      <c r="AI2834" s="29"/>
      <c r="AJ2834" s="29"/>
    </row>
    <row r="2835" spans="2:36" ht="18.649999999999999" customHeight="1">
      <c r="AE2835" s="33"/>
    </row>
    <row r="2836" spans="2:36" ht="18.649999999999999" customHeight="1" thickBot="1">
      <c r="E2836" s="21" t="s">
        <v>0</v>
      </c>
      <c r="J2836" s="21" t="s">
        <v>1</v>
      </c>
      <c r="O2836" s="21" t="s">
        <v>2</v>
      </c>
      <c r="T2836" s="21" t="s">
        <v>3</v>
      </c>
      <c r="Y2836" s="21" t="s">
        <v>4</v>
      </c>
    </row>
    <row r="2837" spans="2:36" ht="18.649999999999999" customHeight="1" thickBot="1">
      <c r="B2837" s="20"/>
      <c r="D2837" s="235" t="s">
        <v>6</v>
      </c>
      <c r="E2837" s="236"/>
      <c r="F2837" s="237" t="s">
        <v>7</v>
      </c>
      <c r="G2837" s="238"/>
      <c r="I2837" s="235" t="s">
        <v>8</v>
      </c>
      <c r="J2837" s="236"/>
      <c r="K2837" s="237" t="s">
        <v>9</v>
      </c>
      <c r="L2837" s="238"/>
      <c r="N2837" s="235" t="s">
        <v>10</v>
      </c>
      <c r="O2837" s="236"/>
      <c r="P2837" s="237" t="s">
        <v>11</v>
      </c>
      <c r="Q2837" s="238"/>
      <c r="S2837" s="235" t="s">
        <v>6</v>
      </c>
      <c r="T2837" s="236"/>
      <c r="U2837" s="237" t="s">
        <v>7</v>
      </c>
      <c r="V2837" s="238"/>
      <c r="X2837" s="235" t="s">
        <v>10</v>
      </c>
      <c r="Y2837" s="236"/>
      <c r="Z2837" s="237" t="s">
        <v>11</v>
      </c>
      <c r="AA2837" s="238"/>
      <c r="AB2837" s="4"/>
      <c r="AC2837" s="212" t="s">
        <v>70</v>
      </c>
      <c r="AE2837" s="213" t="s">
        <v>37</v>
      </c>
      <c r="AF2837" s="9"/>
      <c r="AG2837" s="29"/>
      <c r="AH2837" s="29"/>
      <c r="AI2837" s="29"/>
      <c r="AJ2837" s="29"/>
    </row>
    <row r="2838" spans="2:36" ht="18.649999999999999" customHeight="1" thickTop="1" thickBot="1">
      <c r="B2838" s="40">
        <f t="shared" ref="B2838" si="9687">B2831+$E$5</f>
        <v>1.100999999999978</v>
      </c>
      <c r="D2838" s="24">
        <v>1</v>
      </c>
      <c r="E2838" s="25">
        <v>0</v>
      </c>
      <c r="F2838" s="26">
        <v>0</v>
      </c>
      <c r="G2838" s="27">
        <f t="shared" ref="G2838" si="9688">-1/($E$8*$B2838)</f>
        <v>-6.2380852571589509</v>
      </c>
      <c r="I2838" s="24">
        <v>1</v>
      </c>
      <c r="J2838" s="28">
        <v>0</v>
      </c>
      <c r="K2838" s="26">
        <v>0</v>
      </c>
      <c r="L2838" s="27">
        <v>0</v>
      </c>
      <c r="N2838" s="24">
        <f t="shared" ref="N2838" si="9689">D2838*I2838+F2838*I2841-E2838*J2838-G2838*J2841</f>
        <v>0.39083483175486367</v>
      </c>
      <c r="O2838" s="28">
        <f t="shared" ref="O2838" si="9690">(D2838*J2838+E2838*I2838+F2838*J2841+G2838*I2841)</f>
        <v>0</v>
      </c>
      <c r="P2838" s="26">
        <f t="shared" ref="P2838" si="9691">D2838*K2838+F2838*K2841-E2838*L2838-G2838*L2841</f>
        <v>0</v>
      </c>
      <c r="Q2838" s="27">
        <f t="shared" ref="Q2838" si="9692">(D2838*L2838+E2838*K2838+F2838*L2841+G2838*K2841)</f>
        <v>-6.2380852571589509</v>
      </c>
      <c r="S2838" s="24">
        <v>1</v>
      </c>
      <c r="T2838" s="25">
        <v>0</v>
      </c>
      <c r="U2838" s="26">
        <v>0</v>
      </c>
      <c r="V2838" s="27">
        <f t="shared" ref="V2838" si="9693">-1/($T$8*$B2838)</f>
        <v>-6.2380852571589509</v>
      </c>
      <c r="X2838" s="24">
        <f t="shared" ref="X2838" si="9694">N2838*S2838+P2838*S2841-O2838*T2838-Q2838*T2841</f>
        <v>0.39083483175486367</v>
      </c>
      <c r="Y2838" s="28">
        <f t="shared" ref="Y2838" si="9695">(N2838*T2838+O2838*S2838+P2838*T2841+Q2838*S2841)</f>
        <v>0</v>
      </c>
      <c r="Z2838" s="26">
        <f t="shared" ref="Z2838" si="9696">N2838*U2838+P2838*U2841-O2838*V2838-Q2838*V2841</f>
        <v>0</v>
      </c>
      <c r="AA2838" s="27">
        <f t="shared" ref="AA2838" si="9697">(N2838*V2838+O2838*U2838+P2838*V2841+Q2838*U2841)</f>
        <v>-8.6761462591131639</v>
      </c>
      <c r="AB2838" s="8"/>
      <c r="AC2838" s="214">
        <f t="shared" ref="AC2838" si="9698">20*LOG((2*$X$8)/(($X$8*X2838+Z2838+$Z$8*X2841+Z2841)^2+($X$8*Y2838+AA2838+$X$8*Y2841+AA2841)^2)^0.5)</f>
        <v>-12.877488595795526</v>
      </c>
      <c r="AE2838" s="215">
        <f t="shared" ref="AE2838" si="9699">((X2838^2+Y2838^2)/(X2841^2+Y2841^2))^0.5</f>
        <v>4.0022987673075647</v>
      </c>
      <c r="AF2838" s="9"/>
      <c r="AG2838" s="29"/>
      <c r="AH2838" s="29"/>
      <c r="AI2838" s="29"/>
      <c r="AJ2838" s="29"/>
    </row>
    <row r="2839" spans="2:36" ht="18.649999999999999" customHeight="1" thickBot="1">
      <c r="D2839" s="30"/>
      <c r="G2839" s="31"/>
      <c r="I2839" s="30"/>
      <c r="K2839" s="239" t="s">
        <v>15</v>
      </c>
      <c r="L2839" s="240"/>
      <c r="N2839" s="30"/>
      <c r="P2839" s="239" t="s">
        <v>17</v>
      </c>
      <c r="Q2839" s="240"/>
      <c r="S2839" s="30"/>
      <c r="V2839" s="31"/>
      <c r="X2839" s="30"/>
      <c r="AA2839" s="31"/>
      <c r="AE2839" s="216"/>
      <c r="AF2839" s="9"/>
      <c r="AG2839" s="29"/>
      <c r="AH2839" s="29"/>
      <c r="AI2839" s="29"/>
      <c r="AJ2839" s="29"/>
    </row>
    <row r="2840" spans="2:36" ht="18.649999999999999" customHeight="1" thickBot="1">
      <c r="D2840" s="235" t="s">
        <v>12</v>
      </c>
      <c r="E2840" s="236"/>
      <c r="F2840" s="237" t="s">
        <v>13</v>
      </c>
      <c r="G2840" s="238"/>
      <c r="I2840" s="235" t="s">
        <v>14</v>
      </c>
      <c r="J2840" s="236"/>
      <c r="K2840" s="241"/>
      <c r="L2840" s="242"/>
      <c r="N2840" s="235" t="s">
        <v>16</v>
      </c>
      <c r="O2840" s="236"/>
      <c r="P2840" s="241"/>
      <c r="Q2840" s="242"/>
      <c r="S2840" s="235" t="s">
        <v>12</v>
      </c>
      <c r="T2840" s="236"/>
      <c r="U2840" s="237" t="s">
        <v>13</v>
      </c>
      <c r="V2840" s="238"/>
      <c r="X2840" s="235" t="s">
        <v>16</v>
      </c>
      <c r="Y2840" s="236"/>
      <c r="Z2840" s="237" t="s">
        <v>17</v>
      </c>
      <c r="AA2840" s="238"/>
      <c r="AB2840" s="4"/>
      <c r="AC2840" s="37" t="s">
        <v>71</v>
      </c>
      <c r="AE2840" s="217" t="s">
        <v>72</v>
      </c>
      <c r="AF2840" s="9"/>
      <c r="AG2840" s="29"/>
      <c r="AH2840" s="29"/>
      <c r="AI2840" s="29"/>
      <c r="AJ2840" s="29"/>
    </row>
    <row r="2841" spans="2:36" ht="18.649999999999999" customHeight="1" thickTop="1" thickBot="1">
      <c r="D2841" s="24">
        <v>0</v>
      </c>
      <c r="E2841" s="28">
        <v>0</v>
      </c>
      <c r="F2841" s="26">
        <v>1</v>
      </c>
      <c r="G2841" s="27">
        <v>0</v>
      </c>
      <c r="I2841" s="24">
        <v>0</v>
      </c>
      <c r="J2841" s="28">
        <f t="shared" ref="J2841" si="9700">IF(0=(1-$J$8*$K$8*$B2838^2),0,-1*(1-$J$8*$K$8*$B2838^2)/($B2838*$K$8))</f>
        <v>-9.7652587794635579E-2</v>
      </c>
      <c r="K2841" s="26">
        <v>1</v>
      </c>
      <c r="L2841" s="27">
        <v>0</v>
      </c>
      <c r="N2841" s="24">
        <f t="shared" ref="N2841" si="9701">D2841*I2838+F2841*I2841-E2841*J2838-G2841*J2841</f>
        <v>0</v>
      </c>
      <c r="O2841" s="28">
        <f t="shared" ref="O2841" si="9702">(D2841*J2838+E2841*I2838+F2841*J2841+G2841*I2841)</f>
        <v>-9.7652587794635579E-2</v>
      </c>
      <c r="P2841" s="26">
        <f t="shared" ref="P2841" si="9703">D2841*K2838+F2841*K2841-E2841*L2838-G2841*L2841</f>
        <v>1</v>
      </c>
      <c r="Q2841" s="27">
        <f t="shared" ref="Q2841" si="9704">(D2841*L2838+E2841*K2838+F2841*L2841+G2841*K2841)</f>
        <v>0</v>
      </c>
      <c r="S2841" s="24">
        <v>0</v>
      </c>
      <c r="T2841" s="28">
        <v>0</v>
      </c>
      <c r="U2841" s="26">
        <v>1</v>
      </c>
      <c r="V2841" s="27">
        <v>0</v>
      </c>
      <c r="X2841" s="24">
        <f t="shared" ref="X2841" si="9705">N2841*S2838+P2841*S2841-O2841*T2838-Q2841*T2841</f>
        <v>0</v>
      </c>
      <c r="Y2841" s="28">
        <f t="shared" ref="Y2841" si="9706">(N2841*T2838+O2841*S2838+P2841*T2841+Q2841*S2841)</f>
        <v>-9.7652587794635579E-2</v>
      </c>
      <c r="Z2841" s="26">
        <f t="shared" ref="Z2841" si="9707">N2841*U2838+P2841*U2841-O2841*V2838-Q2841*V2841</f>
        <v>0.39083483175486367</v>
      </c>
      <c r="AA2841" s="27">
        <f t="shared" ref="AA2841" si="9708">(N2841*V2838+O2841*U2838+P2841*V2841+Q2841*U2841)</f>
        <v>0</v>
      </c>
      <c r="AB2841" s="8"/>
      <c r="AC2841" s="39">
        <f t="shared" ref="AC2841" si="9709">(180/PI())*ATAN(-1*(($X$8*Y2838+AA2838+$X$8*Y2841+AA2841)/($X$8*X2838+Z2838+$X$8*X2841+Z2841)))</f>
        <v>84.908882599796186</v>
      </c>
      <c r="AE2841" s="218">
        <f t="shared" ref="AE2841" si="9710">20*LOG(((($X$8*X2838+Z2838-$X$8*Y2841-Z2841)^2+($X$8*Y2838+AA2838-$X$8*Y2841-AA2841)^2)/(($X$8*X2838+Z2838+$X$8*X2841+Z2841)^2+($X$8*Y2838+AA2838+$X$8*Y2841+AA2841)^2))^0.5)</f>
        <v>-0.22930507293086477</v>
      </c>
      <c r="AF2841" s="9"/>
      <c r="AG2841" s="29"/>
      <c r="AH2841" s="29"/>
      <c r="AI2841" s="29"/>
      <c r="AJ2841" s="29"/>
    </row>
    <row r="2842" spans="2:36" ht="18.649999999999999" customHeight="1">
      <c r="AE2842" s="33"/>
    </row>
    <row r="2843" spans="2:36" ht="18.649999999999999" customHeight="1" thickBot="1">
      <c r="E2843" s="21" t="s">
        <v>0</v>
      </c>
      <c r="J2843" s="21" t="s">
        <v>1</v>
      </c>
      <c r="O2843" s="21" t="s">
        <v>2</v>
      </c>
      <c r="T2843" s="21" t="s">
        <v>3</v>
      </c>
      <c r="Y2843" s="21" t="s">
        <v>4</v>
      </c>
    </row>
    <row r="2844" spans="2:36" ht="18.649999999999999" customHeight="1" thickBot="1">
      <c r="B2844" s="20"/>
      <c r="D2844" s="235" t="s">
        <v>6</v>
      </c>
      <c r="E2844" s="236"/>
      <c r="F2844" s="237" t="s">
        <v>7</v>
      </c>
      <c r="G2844" s="238"/>
      <c r="I2844" s="235" t="s">
        <v>8</v>
      </c>
      <c r="J2844" s="236"/>
      <c r="K2844" s="237" t="s">
        <v>9</v>
      </c>
      <c r="L2844" s="238"/>
      <c r="N2844" s="235" t="s">
        <v>10</v>
      </c>
      <c r="O2844" s="236"/>
      <c r="P2844" s="237" t="s">
        <v>11</v>
      </c>
      <c r="Q2844" s="238"/>
      <c r="S2844" s="235" t="s">
        <v>6</v>
      </c>
      <c r="T2844" s="236"/>
      <c r="U2844" s="237" t="s">
        <v>7</v>
      </c>
      <c r="V2844" s="238"/>
      <c r="X2844" s="235" t="s">
        <v>10</v>
      </c>
      <c r="Y2844" s="236"/>
      <c r="Z2844" s="237" t="s">
        <v>11</v>
      </c>
      <c r="AA2844" s="238"/>
      <c r="AB2844" s="4"/>
      <c r="AC2844" s="212" t="s">
        <v>70</v>
      </c>
      <c r="AE2844" s="213" t="s">
        <v>37</v>
      </c>
      <c r="AF2844" s="9"/>
      <c r="AG2844" s="29"/>
      <c r="AH2844" s="29"/>
      <c r="AI2844" s="29"/>
      <c r="AJ2844" s="29"/>
    </row>
    <row r="2845" spans="2:36" ht="18.649999999999999" customHeight="1" thickTop="1" thickBot="1">
      <c r="B2845" s="40">
        <f t="shared" ref="B2845" si="9711">B2838+$E$5</f>
        <v>1.1014999999999779</v>
      </c>
      <c r="D2845" s="24">
        <v>1</v>
      </c>
      <c r="E2845" s="25">
        <v>0</v>
      </c>
      <c r="F2845" s="26">
        <v>0</v>
      </c>
      <c r="G2845" s="27">
        <f t="shared" ref="G2845" si="9712">-1/($E$8*$B2845)</f>
        <v>-6.2352536251765827</v>
      </c>
      <c r="I2845" s="24">
        <v>1</v>
      </c>
      <c r="J2845" s="28">
        <v>0</v>
      </c>
      <c r="K2845" s="26">
        <v>0</v>
      </c>
      <c r="L2845" s="27">
        <v>0</v>
      </c>
      <c r="N2845" s="24">
        <f t="shared" ref="N2845" si="9713">D2845*I2845+F2845*I2848-E2845*J2845-G2845*J2848</f>
        <v>0.39678000887922793</v>
      </c>
      <c r="O2845" s="28">
        <f t="shared" ref="O2845" si="9714">(D2845*J2845+E2845*I2845+F2845*J2848+G2845*I2848)</f>
        <v>0</v>
      </c>
      <c r="P2845" s="26">
        <f t="shared" ref="P2845" si="9715">D2845*K2845+F2845*K2848-E2845*L2845-G2845*L2848</f>
        <v>0</v>
      </c>
      <c r="Q2845" s="27">
        <f t="shared" ref="Q2845" si="9716">(D2845*L2845+E2845*K2845+F2845*L2848+G2845*K2848)</f>
        <v>-6.2352536251765827</v>
      </c>
      <c r="S2845" s="24">
        <v>1</v>
      </c>
      <c r="T2845" s="25">
        <v>0</v>
      </c>
      <c r="U2845" s="26">
        <v>0</v>
      </c>
      <c r="V2845" s="27">
        <f t="shared" ref="V2845" si="9717">-1/($T$8*$B2845)</f>
        <v>-6.2352536251765827</v>
      </c>
      <c r="X2845" s="24">
        <f t="shared" ref="X2845" si="9718">N2845*S2845+P2845*S2848-O2845*T2845-Q2845*T2848</f>
        <v>0.39678000887922793</v>
      </c>
      <c r="Y2845" s="28">
        <f t="shared" ref="Y2845" si="9719">(N2845*T2845+O2845*S2845+P2845*T2848+Q2845*S2848)</f>
        <v>0</v>
      </c>
      <c r="Z2845" s="26">
        <f t="shared" ref="Z2845" si="9720">N2845*U2845+P2845*U2848-O2845*V2845-Q2845*V2848</f>
        <v>0</v>
      </c>
      <c r="AA2845" s="27">
        <f t="shared" ref="AA2845" si="9721">(N2845*V2845+O2845*U2845+P2845*V2848+Q2845*U2848)</f>
        <v>-8.7092776139383847</v>
      </c>
      <c r="AB2845" s="8"/>
      <c r="AC2845" s="214">
        <f t="shared" ref="AC2845" si="9722">20*LOG((2*$X$8)/(($X$8*X2845+Z2845+$Z$8*X2848+Z2848)^2+($X$8*Y2845+AA2845+$X$8*Y2848+AA2848)^2)^0.5)</f>
        <v>-12.910120351508205</v>
      </c>
      <c r="AE2845" s="215">
        <f t="shared" ref="AE2845" si="9723">((X2845^2+Y2845^2)/(X2848^2+Y2848^2))^0.5</f>
        <v>4.1013627286541183</v>
      </c>
      <c r="AF2845" s="9"/>
      <c r="AG2845" s="29"/>
      <c r="AH2845" s="29"/>
      <c r="AI2845" s="29"/>
      <c r="AJ2845" s="29"/>
    </row>
    <row r="2846" spans="2:36" ht="18.649999999999999" customHeight="1" thickBot="1">
      <c r="D2846" s="30"/>
      <c r="G2846" s="31"/>
      <c r="I2846" s="30"/>
      <c r="K2846" s="239" t="s">
        <v>15</v>
      </c>
      <c r="L2846" s="240"/>
      <c r="N2846" s="30"/>
      <c r="P2846" s="239" t="s">
        <v>17</v>
      </c>
      <c r="Q2846" s="240"/>
      <c r="S2846" s="30"/>
      <c r="V2846" s="31"/>
      <c r="X2846" s="30"/>
      <c r="AA2846" s="31"/>
      <c r="AE2846" s="216"/>
      <c r="AF2846" s="9"/>
      <c r="AG2846" s="29"/>
      <c r="AH2846" s="29"/>
      <c r="AI2846" s="29"/>
      <c r="AJ2846" s="29"/>
    </row>
    <row r="2847" spans="2:36" ht="18.649999999999999" customHeight="1" thickBot="1">
      <c r="D2847" s="235" t="s">
        <v>12</v>
      </c>
      <c r="E2847" s="236"/>
      <c r="F2847" s="237" t="s">
        <v>13</v>
      </c>
      <c r="G2847" s="238"/>
      <c r="I2847" s="235" t="s">
        <v>14</v>
      </c>
      <c r="J2847" s="236"/>
      <c r="K2847" s="241"/>
      <c r="L2847" s="242"/>
      <c r="N2847" s="235" t="s">
        <v>16</v>
      </c>
      <c r="O2847" s="236"/>
      <c r="P2847" s="241"/>
      <c r="Q2847" s="242"/>
      <c r="S2847" s="235" t="s">
        <v>12</v>
      </c>
      <c r="T2847" s="236"/>
      <c r="U2847" s="237" t="s">
        <v>13</v>
      </c>
      <c r="V2847" s="238"/>
      <c r="X2847" s="235" t="s">
        <v>16</v>
      </c>
      <c r="Y2847" s="236"/>
      <c r="Z2847" s="237" t="s">
        <v>17</v>
      </c>
      <c r="AA2847" s="238"/>
      <c r="AB2847" s="4"/>
      <c r="AC2847" s="37" t="s">
        <v>71</v>
      </c>
      <c r="AE2847" s="217" t="s">
        <v>72</v>
      </c>
      <c r="AF2847" s="9"/>
      <c r="AG2847" s="29"/>
      <c r="AH2847" s="29"/>
      <c r="AI2847" s="29"/>
      <c r="AJ2847" s="29"/>
    </row>
    <row r="2848" spans="2:36" ht="18.649999999999999" customHeight="1" thickTop="1" thickBot="1">
      <c r="D2848" s="24">
        <v>0</v>
      </c>
      <c r="E2848" s="28">
        <v>0</v>
      </c>
      <c r="F2848" s="26">
        <v>1</v>
      </c>
      <c r="G2848" s="27">
        <v>0</v>
      </c>
      <c r="I2848" s="24">
        <v>0</v>
      </c>
      <c r="J2848" s="28">
        <f t="shared" ref="J2848" si="9724">IF(0=(1-$J$8*$K$8*$B2845^2),0,-1*(1-$J$8*$K$8*$B2845^2)/($B2845*$K$8))</f>
        <v>-9.6743457023961699E-2</v>
      </c>
      <c r="K2848" s="26">
        <v>1</v>
      </c>
      <c r="L2848" s="27">
        <v>0</v>
      </c>
      <c r="N2848" s="24">
        <f t="shared" ref="N2848" si="9725">D2848*I2845+F2848*I2848-E2848*J2845-G2848*J2848</f>
        <v>0</v>
      </c>
      <c r="O2848" s="28">
        <f t="shared" ref="O2848" si="9726">(D2848*J2845+E2848*I2845+F2848*J2848+G2848*I2848)</f>
        <v>-9.6743457023961699E-2</v>
      </c>
      <c r="P2848" s="26">
        <f t="shared" ref="P2848" si="9727">D2848*K2845+F2848*K2848-E2848*L2845-G2848*L2848</f>
        <v>1</v>
      </c>
      <c r="Q2848" s="27">
        <f t="shared" ref="Q2848" si="9728">(D2848*L2845+E2848*K2845+F2848*L2848+G2848*K2848)</f>
        <v>0</v>
      </c>
      <c r="S2848" s="24">
        <v>0</v>
      </c>
      <c r="T2848" s="28">
        <v>0</v>
      </c>
      <c r="U2848" s="26">
        <v>1</v>
      </c>
      <c r="V2848" s="27">
        <v>0</v>
      </c>
      <c r="X2848" s="24">
        <f t="shared" ref="X2848" si="9729">N2848*S2845+P2848*S2848-O2848*T2845-Q2848*T2848</f>
        <v>0</v>
      </c>
      <c r="Y2848" s="28">
        <f t="shared" ref="Y2848" si="9730">(N2848*T2845+O2848*S2845+P2848*T2848+Q2848*S2848)</f>
        <v>-9.6743457023961699E-2</v>
      </c>
      <c r="Z2848" s="26">
        <f t="shared" ref="Z2848" si="9731">N2848*U2845+P2848*U2848-O2848*V2845-Q2848*V2848</f>
        <v>0.39678000887922793</v>
      </c>
      <c r="AA2848" s="27">
        <f t="shared" ref="AA2848" si="9732">(N2848*V2845+O2848*U2845+P2848*V2848+Q2848*U2848)</f>
        <v>0</v>
      </c>
      <c r="AB2848" s="8"/>
      <c r="AC2848" s="39">
        <f t="shared" ref="AC2848" si="9733">(180/PI())*ATAN(-1*(($X$8*Y2845+AA2845+$X$8*Y2848+AA2848)/($X$8*X2845+Z2845+$X$8*X2848+Z2848)))</f>
        <v>84.850664398244248</v>
      </c>
      <c r="AE2848" s="218">
        <f t="shared" ref="AE2848" si="9734">20*LOG(((($X$8*X2845+Z2845-$X$8*Y2848-Z2848)^2+($X$8*Y2845+AA2845-$X$8*Y2848-AA2848)^2)/(($X$8*X2845+Z2845+$X$8*X2848+Z2848)^2+($X$8*Y2845+AA2845+$X$8*Y2848+AA2848)^2))^0.5)</f>
        <v>-0.22755317200820302</v>
      </c>
      <c r="AF2848" s="9"/>
      <c r="AG2848" s="29"/>
      <c r="AH2848" s="29"/>
      <c r="AI2848" s="29"/>
      <c r="AJ2848" s="29"/>
    </row>
    <row r="2849" spans="2:36" ht="18.649999999999999" customHeight="1">
      <c r="AE2849" s="33"/>
    </row>
    <row r="2850" spans="2:36" ht="18.649999999999999" customHeight="1" thickBot="1">
      <c r="E2850" s="21" t="s">
        <v>0</v>
      </c>
      <c r="J2850" s="21" t="s">
        <v>1</v>
      </c>
      <c r="O2850" s="21" t="s">
        <v>2</v>
      </c>
      <c r="T2850" s="21" t="s">
        <v>3</v>
      </c>
      <c r="Y2850" s="21" t="s">
        <v>4</v>
      </c>
    </row>
    <row r="2851" spans="2:36" ht="18.649999999999999" customHeight="1" thickBot="1">
      <c r="B2851" s="20"/>
      <c r="D2851" s="235" t="s">
        <v>6</v>
      </c>
      <c r="E2851" s="236"/>
      <c r="F2851" s="237" t="s">
        <v>7</v>
      </c>
      <c r="G2851" s="238"/>
      <c r="I2851" s="235" t="s">
        <v>8</v>
      </c>
      <c r="J2851" s="236"/>
      <c r="K2851" s="237" t="s">
        <v>9</v>
      </c>
      <c r="L2851" s="238"/>
      <c r="N2851" s="235" t="s">
        <v>10</v>
      </c>
      <c r="O2851" s="236"/>
      <c r="P2851" s="237" t="s">
        <v>11</v>
      </c>
      <c r="Q2851" s="238"/>
      <c r="S2851" s="235" t="s">
        <v>6</v>
      </c>
      <c r="T2851" s="236"/>
      <c r="U2851" s="237" t="s">
        <v>7</v>
      </c>
      <c r="V2851" s="238"/>
      <c r="X2851" s="235" t="s">
        <v>10</v>
      </c>
      <c r="Y2851" s="236"/>
      <c r="Z2851" s="237" t="s">
        <v>11</v>
      </c>
      <c r="AA2851" s="238"/>
      <c r="AB2851" s="4"/>
      <c r="AC2851" s="212" t="s">
        <v>70</v>
      </c>
      <c r="AE2851" s="213" t="s">
        <v>37</v>
      </c>
      <c r="AF2851" s="9"/>
      <c r="AG2851" s="29"/>
      <c r="AH2851" s="29"/>
      <c r="AI2851" s="29"/>
      <c r="AJ2851" s="29"/>
    </row>
    <row r="2852" spans="2:36" ht="18.649999999999999" customHeight="1" thickTop="1" thickBot="1">
      <c r="B2852" s="40">
        <f t="shared" ref="B2852" si="9735">B2845+$E$5</f>
        <v>1.1019999999999779</v>
      </c>
      <c r="D2852" s="24">
        <v>1</v>
      </c>
      <c r="E2852" s="25">
        <v>0</v>
      </c>
      <c r="F2852" s="26">
        <v>0</v>
      </c>
      <c r="G2852" s="27">
        <f t="shared" ref="G2852" si="9736">-1/($E$8*$B2852)</f>
        <v>-6.2324245627332173</v>
      </c>
      <c r="I2852" s="24">
        <v>1</v>
      </c>
      <c r="J2852" s="28">
        <v>0</v>
      </c>
      <c r="K2852" s="26">
        <v>0</v>
      </c>
      <c r="L2852" s="27">
        <v>0</v>
      </c>
      <c r="N2852" s="24">
        <f t="shared" ref="N2852" si="9737">D2852*I2852+F2852*I2855-E2852*J2852-G2852*J2855</f>
        <v>0.40271709549320389</v>
      </c>
      <c r="O2852" s="28">
        <f t="shared" ref="O2852" si="9738">(D2852*J2852+E2852*I2852+F2852*J2855+G2852*I2855)</f>
        <v>0</v>
      </c>
      <c r="P2852" s="26">
        <f t="shared" ref="P2852" si="9739">D2852*K2852+F2852*K2855-E2852*L2852-G2852*L2855</f>
        <v>0</v>
      </c>
      <c r="Q2852" s="27">
        <f t="shared" ref="Q2852" si="9740">(D2852*L2852+E2852*K2852+F2852*L2855+G2852*K2855)</f>
        <v>-6.2324245627332173</v>
      </c>
      <c r="S2852" s="24">
        <v>1</v>
      </c>
      <c r="T2852" s="25">
        <v>0</v>
      </c>
      <c r="U2852" s="26">
        <v>0</v>
      </c>
      <c r="V2852" s="27">
        <f t="shared" ref="V2852" si="9741">-1/($T$8*$B2852)</f>
        <v>-6.2324245627332173</v>
      </c>
      <c r="X2852" s="24">
        <f t="shared" ref="X2852" si="9742">N2852*S2852+P2852*S2855-O2852*T2852-Q2852*T2855</f>
        <v>0.40271709549320389</v>
      </c>
      <c r="Y2852" s="28">
        <f t="shared" ref="Y2852" si="9743">(N2852*T2852+O2852*S2852+P2852*T2855+Q2852*S2855)</f>
        <v>0</v>
      </c>
      <c r="Z2852" s="26">
        <f t="shared" ref="Z2852" si="9744">N2852*U2852+P2852*U2855-O2852*V2852-Q2852*V2855</f>
        <v>0</v>
      </c>
      <c r="AA2852" s="27">
        <f t="shared" ref="AA2852" si="9745">(N2852*V2852+O2852*U2852+P2852*V2855+Q2852*U2855)</f>
        <v>-8.7423284805176404</v>
      </c>
      <c r="AB2852" s="8"/>
      <c r="AC2852" s="214">
        <f t="shared" ref="AC2852" si="9746">20*LOG((2*$X$8)/(($X$8*X2852+Z2852+$Z$8*X2855+Z2855)^2+($X$8*Y2852+AA2852+$X$8*Y2855+AA2855)^2)^0.5)</f>
        <v>-12.942559374895131</v>
      </c>
      <c r="AE2852" s="215">
        <f t="shared" ref="AE2852" si="9747">((X2852^2+Y2852^2)/(X2855^2+Y2855^2))^0.5</f>
        <v>4.202202840305576</v>
      </c>
      <c r="AF2852" s="9"/>
      <c r="AG2852" s="29"/>
      <c r="AH2852" s="29"/>
      <c r="AI2852" s="29"/>
      <c r="AJ2852" s="29"/>
    </row>
    <row r="2853" spans="2:36" ht="18.649999999999999" customHeight="1" thickBot="1">
      <c r="D2853" s="30"/>
      <c r="G2853" s="31"/>
      <c r="I2853" s="30"/>
      <c r="K2853" s="239" t="s">
        <v>15</v>
      </c>
      <c r="L2853" s="240"/>
      <c r="N2853" s="30"/>
      <c r="P2853" s="239" t="s">
        <v>17</v>
      </c>
      <c r="Q2853" s="240"/>
      <c r="S2853" s="30"/>
      <c r="V2853" s="31"/>
      <c r="X2853" s="30"/>
      <c r="AA2853" s="31"/>
      <c r="AE2853" s="216"/>
      <c r="AF2853" s="9"/>
      <c r="AG2853" s="29"/>
      <c r="AH2853" s="29"/>
      <c r="AI2853" s="29"/>
      <c r="AJ2853" s="29"/>
    </row>
    <row r="2854" spans="2:36" ht="18.649999999999999" customHeight="1" thickBot="1">
      <c r="D2854" s="235" t="s">
        <v>12</v>
      </c>
      <c r="E2854" s="236"/>
      <c r="F2854" s="237" t="s">
        <v>13</v>
      </c>
      <c r="G2854" s="238"/>
      <c r="I2854" s="235" t="s">
        <v>14</v>
      </c>
      <c r="J2854" s="236"/>
      <c r="K2854" s="241"/>
      <c r="L2854" s="242"/>
      <c r="N2854" s="235" t="s">
        <v>16</v>
      </c>
      <c r="O2854" s="236"/>
      <c r="P2854" s="241"/>
      <c r="Q2854" s="242"/>
      <c r="S2854" s="235" t="s">
        <v>12</v>
      </c>
      <c r="T2854" s="236"/>
      <c r="U2854" s="237" t="s">
        <v>13</v>
      </c>
      <c r="V2854" s="238"/>
      <c r="X2854" s="235" t="s">
        <v>16</v>
      </c>
      <c r="Y2854" s="236"/>
      <c r="Z2854" s="237" t="s">
        <v>17</v>
      </c>
      <c r="AA2854" s="238"/>
      <c r="AB2854" s="4"/>
      <c r="AC2854" s="37" t="s">
        <v>71</v>
      </c>
      <c r="AE2854" s="217" t="s">
        <v>72</v>
      </c>
      <c r="AF2854" s="9"/>
      <c r="AG2854" s="29"/>
      <c r="AH2854" s="29"/>
      <c r="AI2854" s="29"/>
      <c r="AJ2854" s="29"/>
    </row>
    <row r="2855" spans="2:36" ht="18.649999999999999" customHeight="1" thickTop="1" thickBot="1">
      <c r="D2855" s="24">
        <v>0</v>
      </c>
      <c r="E2855" s="28">
        <v>0</v>
      </c>
      <c r="F2855" s="26">
        <v>1</v>
      </c>
      <c r="G2855" s="27">
        <v>0</v>
      </c>
      <c r="I2855" s="24">
        <v>0</v>
      </c>
      <c r="J2855" s="28">
        <f t="shared" ref="J2855" si="9748">IF(0=(1-$J$8*$K$8*$B2852^2),0,-1*(1-$J$8*$K$8*$B2852^2)/($B2852*$K$8))</f>
        <v>-9.5834758767598921E-2</v>
      </c>
      <c r="K2855" s="26">
        <v>1</v>
      </c>
      <c r="L2855" s="27">
        <v>0</v>
      </c>
      <c r="N2855" s="24">
        <f t="shared" ref="N2855" si="9749">D2855*I2852+F2855*I2855-E2855*J2852-G2855*J2855</f>
        <v>0</v>
      </c>
      <c r="O2855" s="28">
        <f t="shared" ref="O2855" si="9750">(D2855*J2852+E2855*I2852+F2855*J2855+G2855*I2855)</f>
        <v>-9.5834758767598921E-2</v>
      </c>
      <c r="P2855" s="26">
        <f t="shared" ref="P2855" si="9751">D2855*K2852+F2855*K2855-E2855*L2852-G2855*L2855</f>
        <v>1</v>
      </c>
      <c r="Q2855" s="27">
        <f t="shared" ref="Q2855" si="9752">(D2855*L2852+E2855*K2852+F2855*L2855+G2855*K2855)</f>
        <v>0</v>
      </c>
      <c r="S2855" s="24">
        <v>0</v>
      </c>
      <c r="T2855" s="28">
        <v>0</v>
      </c>
      <c r="U2855" s="26">
        <v>1</v>
      </c>
      <c r="V2855" s="27">
        <v>0</v>
      </c>
      <c r="X2855" s="24">
        <f t="shared" ref="X2855" si="9753">N2855*S2852+P2855*S2855-O2855*T2852-Q2855*T2855</f>
        <v>0</v>
      </c>
      <c r="Y2855" s="28">
        <f t="shared" ref="Y2855" si="9754">(N2855*T2852+O2855*S2852+P2855*T2855+Q2855*S2855)</f>
        <v>-9.5834758767598921E-2</v>
      </c>
      <c r="Z2855" s="26">
        <f t="shared" ref="Z2855" si="9755">N2855*U2852+P2855*U2855-O2855*V2852-Q2855*V2855</f>
        <v>0.40271709549320389</v>
      </c>
      <c r="AA2855" s="27">
        <f t="shared" ref="AA2855" si="9756">(N2855*V2852+O2855*U2852+P2855*V2855+Q2855*U2855)</f>
        <v>0</v>
      </c>
      <c r="AB2855" s="8"/>
      <c r="AC2855" s="39">
        <f t="shared" ref="AC2855" si="9757">(180/PI())*ATAN(-1*(($X$8*Y2852+AA2852+$X$8*Y2855+AA2855)/($X$8*X2852+Z2852+$X$8*X2855+Z2855)))</f>
        <v>84.792938367679312</v>
      </c>
      <c r="AE2855" s="218">
        <f t="shared" ref="AE2855" si="9758">20*LOG(((($X$8*X2852+Z2852-$X$8*Y2855-Z2855)^2+($X$8*Y2852+AA2852-$X$8*Y2855-AA2855)^2)/(($X$8*X2852+Z2852+$X$8*X2855+Z2855)^2+($X$8*Y2852+AA2852+$X$8*Y2855+AA2855)^2))^0.5)</f>
        <v>-0.22582519196599968</v>
      </c>
      <c r="AF2855" s="9"/>
      <c r="AG2855" s="29"/>
      <c r="AH2855" s="29"/>
      <c r="AI2855" s="29"/>
      <c r="AJ2855" s="29"/>
    </row>
    <row r="2856" spans="2:36" ht="18.649999999999999" customHeight="1">
      <c r="AE2856" s="33"/>
    </row>
    <row r="2857" spans="2:36" ht="18.649999999999999" customHeight="1" thickBot="1">
      <c r="E2857" s="21" t="s">
        <v>0</v>
      </c>
      <c r="J2857" s="21" t="s">
        <v>1</v>
      </c>
      <c r="O2857" s="21" t="s">
        <v>2</v>
      </c>
      <c r="T2857" s="21" t="s">
        <v>3</v>
      </c>
      <c r="Y2857" s="21" t="s">
        <v>4</v>
      </c>
    </row>
    <row r="2858" spans="2:36" ht="18.649999999999999" customHeight="1" thickBot="1">
      <c r="B2858" s="20"/>
      <c r="D2858" s="235" t="s">
        <v>6</v>
      </c>
      <c r="E2858" s="236"/>
      <c r="F2858" s="237" t="s">
        <v>7</v>
      </c>
      <c r="G2858" s="238"/>
      <c r="I2858" s="235" t="s">
        <v>8</v>
      </c>
      <c r="J2858" s="236"/>
      <c r="K2858" s="237" t="s">
        <v>9</v>
      </c>
      <c r="L2858" s="238"/>
      <c r="N2858" s="235" t="s">
        <v>10</v>
      </c>
      <c r="O2858" s="236"/>
      <c r="P2858" s="237" t="s">
        <v>11</v>
      </c>
      <c r="Q2858" s="238"/>
      <c r="S2858" s="235" t="s">
        <v>6</v>
      </c>
      <c r="T2858" s="236"/>
      <c r="U2858" s="237" t="s">
        <v>7</v>
      </c>
      <c r="V2858" s="238"/>
      <c r="X2858" s="235" t="s">
        <v>10</v>
      </c>
      <c r="Y2858" s="236"/>
      <c r="Z2858" s="237" t="s">
        <v>11</v>
      </c>
      <c r="AA2858" s="238"/>
      <c r="AB2858" s="4"/>
      <c r="AC2858" s="212" t="s">
        <v>70</v>
      </c>
      <c r="AE2858" s="213" t="s">
        <v>37</v>
      </c>
      <c r="AF2858" s="9"/>
      <c r="AG2858" s="29"/>
      <c r="AH2858" s="29"/>
      <c r="AI2858" s="29"/>
      <c r="AJ2858" s="29"/>
    </row>
    <row r="2859" spans="2:36" ht="18.649999999999999" customHeight="1" thickTop="1" thickBot="1">
      <c r="B2859" s="40">
        <f t="shared" ref="B2859" si="9759">B2852+$E$5</f>
        <v>1.1024999999999778</v>
      </c>
      <c r="D2859" s="24">
        <v>1</v>
      </c>
      <c r="E2859" s="25">
        <v>0</v>
      </c>
      <c r="F2859" s="26">
        <v>0</v>
      </c>
      <c r="G2859" s="27">
        <f t="shared" ref="G2859" si="9760">-1/($E$8*$B2859)</f>
        <v>-6.2295980663328852</v>
      </c>
      <c r="I2859" s="24">
        <v>1</v>
      </c>
      <c r="J2859" s="28">
        <v>0</v>
      </c>
      <c r="K2859" s="26">
        <v>0</v>
      </c>
      <c r="L2859" s="27">
        <v>0</v>
      </c>
      <c r="N2859" s="24">
        <f t="shared" ref="N2859" si="9761">D2859*I2859+F2859*I2862-E2859*J2859-G2859*J2862</f>
        <v>0.40864610627012754</v>
      </c>
      <c r="O2859" s="28">
        <f t="shared" ref="O2859" si="9762">(D2859*J2859+E2859*I2859+F2859*J2862+G2859*I2862)</f>
        <v>0</v>
      </c>
      <c r="P2859" s="26">
        <f t="shared" ref="P2859" si="9763">D2859*K2859+F2859*K2862-E2859*L2859-G2859*L2862</f>
        <v>0</v>
      </c>
      <c r="Q2859" s="27">
        <f t="shared" ref="Q2859" si="9764">(D2859*L2859+E2859*K2859+F2859*L2862+G2859*K2862)</f>
        <v>-6.2295980663328852</v>
      </c>
      <c r="S2859" s="24">
        <v>1</v>
      </c>
      <c r="T2859" s="25">
        <v>0</v>
      </c>
      <c r="U2859" s="26">
        <v>0</v>
      </c>
      <c r="V2859" s="27">
        <f t="shared" ref="V2859" si="9765">-1/($T$8*$B2859)</f>
        <v>-6.2295980663328852</v>
      </c>
      <c r="X2859" s="24">
        <f t="shared" ref="X2859" si="9766">N2859*S2859+P2859*S2862-O2859*T2859-Q2859*T2862</f>
        <v>0.40864610627012754</v>
      </c>
      <c r="Y2859" s="28">
        <f t="shared" ref="Y2859" si="9767">(N2859*T2859+O2859*S2859+P2859*T2862+Q2859*S2862)</f>
        <v>0</v>
      </c>
      <c r="Z2859" s="26">
        <f t="shared" ref="Z2859" si="9768">N2859*U2859+P2859*U2862-O2859*V2859-Q2859*V2862</f>
        <v>0</v>
      </c>
      <c r="AA2859" s="27">
        <f t="shared" ref="AA2859" si="9769">(N2859*V2859+O2859*U2859+P2859*V2862+Q2859*U2862)</f>
        <v>-8.7752990597677343</v>
      </c>
      <c r="AB2859" s="8"/>
      <c r="AC2859" s="214">
        <f t="shared" ref="AC2859" si="9770">20*LOG((2*$X$8)/(($X$8*X2859+Z2859+$Z$8*X2862+Z2862)^2+($X$8*Y2859+AA2859+$X$8*Y2862+AA2862)^2)^0.5)</f>
        <v>-12.974807436071288</v>
      </c>
      <c r="AE2859" s="215">
        <f t="shared" ref="AE2859" si="9771">((X2859^2+Y2859^2)/(X2862^2+Y2862^2))^0.5</f>
        <v>4.3048689125529167</v>
      </c>
      <c r="AF2859" s="9"/>
      <c r="AG2859" s="29"/>
      <c r="AH2859" s="29"/>
      <c r="AI2859" s="29"/>
      <c r="AJ2859" s="29"/>
    </row>
    <row r="2860" spans="2:36" ht="18.649999999999999" customHeight="1" thickBot="1">
      <c r="D2860" s="30"/>
      <c r="G2860" s="31"/>
      <c r="I2860" s="30"/>
      <c r="K2860" s="239" t="s">
        <v>15</v>
      </c>
      <c r="L2860" s="240"/>
      <c r="N2860" s="30"/>
      <c r="P2860" s="239" t="s">
        <v>17</v>
      </c>
      <c r="Q2860" s="240"/>
      <c r="S2860" s="30"/>
      <c r="V2860" s="31"/>
      <c r="X2860" s="30"/>
      <c r="AA2860" s="31"/>
      <c r="AE2860" s="216"/>
      <c r="AF2860" s="9"/>
      <c r="AG2860" s="29"/>
      <c r="AH2860" s="29"/>
      <c r="AI2860" s="29"/>
      <c r="AJ2860" s="29"/>
    </row>
    <row r="2861" spans="2:36" ht="18.649999999999999" customHeight="1" thickBot="1">
      <c r="D2861" s="235" t="s">
        <v>12</v>
      </c>
      <c r="E2861" s="236"/>
      <c r="F2861" s="237" t="s">
        <v>13</v>
      </c>
      <c r="G2861" s="238"/>
      <c r="I2861" s="235" t="s">
        <v>14</v>
      </c>
      <c r="J2861" s="236"/>
      <c r="K2861" s="241"/>
      <c r="L2861" s="242"/>
      <c r="N2861" s="235" t="s">
        <v>16</v>
      </c>
      <c r="O2861" s="236"/>
      <c r="P2861" s="241"/>
      <c r="Q2861" s="242"/>
      <c r="S2861" s="235" t="s">
        <v>12</v>
      </c>
      <c r="T2861" s="236"/>
      <c r="U2861" s="237" t="s">
        <v>13</v>
      </c>
      <c r="V2861" s="238"/>
      <c r="X2861" s="235" t="s">
        <v>16</v>
      </c>
      <c r="Y2861" s="236"/>
      <c r="Z2861" s="237" t="s">
        <v>17</v>
      </c>
      <c r="AA2861" s="238"/>
      <c r="AB2861" s="4"/>
      <c r="AC2861" s="37" t="s">
        <v>71</v>
      </c>
      <c r="AE2861" s="217" t="s">
        <v>72</v>
      </c>
      <c r="AF2861" s="9"/>
      <c r="AG2861" s="29"/>
      <c r="AH2861" s="29"/>
      <c r="AI2861" s="29"/>
      <c r="AJ2861" s="29"/>
    </row>
    <row r="2862" spans="2:36" ht="18.649999999999999" customHeight="1" thickTop="1" thickBot="1">
      <c r="D2862" s="24">
        <v>0</v>
      </c>
      <c r="E2862" s="28">
        <v>0</v>
      </c>
      <c r="F2862" s="26">
        <v>1</v>
      </c>
      <c r="G2862" s="27">
        <v>0</v>
      </c>
      <c r="I2862" s="24">
        <v>0</v>
      </c>
      <c r="J2862" s="28">
        <f t="shared" ref="J2862" si="9772">IF(0=(1-$J$8*$K$8*$B2859^2),0,-1*(1-$J$8*$K$8*$B2859^2)/($B2859*$K$8))</f>
        <v>-9.4926492437092141E-2</v>
      </c>
      <c r="K2862" s="26">
        <v>1</v>
      </c>
      <c r="L2862" s="27">
        <v>0</v>
      </c>
      <c r="N2862" s="24">
        <f t="shared" ref="N2862" si="9773">D2862*I2859+F2862*I2862-E2862*J2859-G2862*J2862</f>
        <v>0</v>
      </c>
      <c r="O2862" s="28">
        <f t="shared" ref="O2862" si="9774">(D2862*J2859+E2862*I2859+F2862*J2862+G2862*I2862)</f>
        <v>-9.4926492437092141E-2</v>
      </c>
      <c r="P2862" s="26">
        <f t="shared" ref="P2862" si="9775">D2862*K2859+F2862*K2862-E2862*L2859-G2862*L2862</f>
        <v>1</v>
      </c>
      <c r="Q2862" s="27">
        <f t="shared" ref="Q2862" si="9776">(D2862*L2859+E2862*K2859+F2862*L2862+G2862*K2862)</f>
        <v>0</v>
      </c>
      <c r="S2862" s="24">
        <v>0</v>
      </c>
      <c r="T2862" s="28">
        <v>0</v>
      </c>
      <c r="U2862" s="26">
        <v>1</v>
      </c>
      <c r="V2862" s="27">
        <v>0</v>
      </c>
      <c r="X2862" s="24">
        <f t="shared" ref="X2862" si="9777">N2862*S2859+P2862*S2862-O2862*T2859-Q2862*T2862</f>
        <v>0</v>
      </c>
      <c r="Y2862" s="28">
        <f t="shared" ref="Y2862" si="9778">(N2862*T2859+O2862*S2859+P2862*T2862+Q2862*S2862)</f>
        <v>-9.4926492437092141E-2</v>
      </c>
      <c r="Z2862" s="26">
        <f t="shared" ref="Z2862" si="9779">N2862*U2859+P2862*U2862-O2862*V2859-Q2862*V2862</f>
        <v>0.40864610627012754</v>
      </c>
      <c r="AA2862" s="27">
        <f t="shared" ref="AA2862" si="9780">(N2862*V2859+O2862*U2859+P2862*V2862+Q2862*U2862)</f>
        <v>0</v>
      </c>
      <c r="AB2862" s="8"/>
      <c r="AC2862" s="39">
        <f t="shared" ref="AC2862" si="9781">(180/PI())*ATAN(-1*(($X$8*Y2859+AA2859+$X$8*Y2862+AA2862)/($X$8*X2859+Z2859+$X$8*X2862+Z2862)))</f>
        <v>84.735697492867189</v>
      </c>
      <c r="AE2862" s="218">
        <f t="shared" ref="AE2862" si="9782">20*LOG(((($X$8*X2859+Z2859-$X$8*Y2862-Z2862)^2+($X$8*Y2859+AA2859-$X$8*Y2862-AA2862)^2)/(($X$8*X2859+Z2859+$X$8*X2862+Z2862)^2+($X$8*Y2859+AA2859+$X$8*Y2862+AA2862)^2))^0.5)</f>
        <v>-0.22412068806543881</v>
      </c>
      <c r="AF2862" s="9"/>
      <c r="AG2862" s="29"/>
      <c r="AH2862" s="29"/>
      <c r="AI2862" s="29"/>
      <c r="AJ2862" s="29"/>
    </row>
    <row r="2863" spans="2:36" ht="18.649999999999999" customHeight="1">
      <c r="AE2863" s="33"/>
    </row>
    <row r="2864" spans="2:36" ht="18.649999999999999" customHeight="1" thickBot="1">
      <c r="E2864" s="21" t="s">
        <v>0</v>
      </c>
      <c r="J2864" s="21" t="s">
        <v>1</v>
      </c>
      <c r="O2864" s="21" t="s">
        <v>2</v>
      </c>
      <c r="T2864" s="21" t="s">
        <v>3</v>
      </c>
      <c r="Y2864" s="21" t="s">
        <v>4</v>
      </c>
    </row>
    <row r="2865" spans="1:36" ht="18.649999999999999" customHeight="1" thickBot="1">
      <c r="B2865" s="20"/>
      <c r="D2865" s="235" t="s">
        <v>6</v>
      </c>
      <c r="E2865" s="236"/>
      <c r="F2865" s="237" t="s">
        <v>7</v>
      </c>
      <c r="G2865" s="238"/>
      <c r="I2865" s="235" t="s">
        <v>8</v>
      </c>
      <c r="J2865" s="236"/>
      <c r="K2865" s="237" t="s">
        <v>9</v>
      </c>
      <c r="L2865" s="238"/>
      <c r="N2865" s="235" t="s">
        <v>10</v>
      </c>
      <c r="O2865" s="236"/>
      <c r="P2865" s="237" t="s">
        <v>11</v>
      </c>
      <c r="Q2865" s="238"/>
      <c r="S2865" s="235" t="s">
        <v>6</v>
      </c>
      <c r="T2865" s="236"/>
      <c r="U2865" s="237" t="s">
        <v>7</v>
      </c>
      <c r="V2865" s="238"/>
      <c r="X2865" s="235" t="s">
        <v>10</v>
      </c>
      <c r="Y2865" s="236"/>
      <c r="Z2865" s="237" t="s">
        <v>11</v>
      </c>
      <c r="AA2865" s="238"/>
      <c r="AB2865" s="4"/>
      <c r="AC2865" s="212" t="s">
        <v>70</v>
      </c>
      <c r="AE2865" s="213" t="s">
        <v>37</v>
      </c>
      <c r="AF2865" s="9"/>
      <c r="AG2865" s="29"/>
      <c r="AH2865" s="29"/>
      <c r="AI2865" s="29"/>
      <c r="AJ2865" s="29"/>
    </row>
    <row r="2866" spans="1:36" ht="18.649999999999999" customHeight="1" thickTop="1" thickBot="1">
      <c r="B2866" s="40">
        <f t="shared" ref="B2866" si="9783">B2859+$E$5</f>
        <v>1.1029999999999778</v>
      </c>
      <c r="D2866" s="24">
        <v>1</v>
      </c>
      <c r="E2866" s="25">
        <v>0</v>
      </c>
      <c r="F2866" s="26">
        <v>0</v>
      </c>
      <c r="G2866" s="27">
        <f t="shared" ref="G2866" si="9784">-1/($E$8*$B2866)</f>
        <v>-6.2267741324859536</v>
      </c>
      <c r="I2866" s="24">
        <v>1</v>
      </c>
      <c r="J2866" s="28">
        <v>0</v>
      </c>
      <c r="K2866" s="26">
        <v>0</v>
      </c>
      <c r="L2866" s="27">
        <v>0</v>
      </c>
      <c r="N2866" s="24">
        <f t="shared" ref="N2866" si="9785">D2866*I2866+F2866*I2869-E2866*J2866-G2866*J2869</f>
        <v>0.41456705585008191</v>
      </c>
      <c r="O2866" s="28">
        <f t="shared" ref="O2866" si="9786">(D2866*J2866+E2866*I2866+F2866*J2869+G2866*I2869)</f>
        <v>0</v>
      </c>
      <c r="P2866" s="26">
        <f t="shared" ref="P2866" si="9787">D2866*K2866+F2866*K2869-E2866*L2866-G2866*L2869</f>
        <v>0</v>
      </c>
      <c r="Q2866" s="27">
        <f t="shared" ref="Q2866" si="9788">(D2866*L2866+E2866*K2866+F2866*L2869+G2866*K2869)</f>
        <v>-6.2267741324859536</v>
      </c>
      <c r="S2866" s="24">
        <v>1</v>
      </c>
      <c r="T2866" s="25">
        <v>0</v>
      </c>
      <c r="U2866" s="26">
        <v>0</v>
      </c>
      <c r="V2866" s="27">
        <f t="shared" ref="V2866" si="9789">-1/($T$8*$B2866)</f>
        <v>-6.2267741324859536</v>
      </c>
      <c r="X2866" s="24">
        <f t="shared" ref="X2866" si="9790">N2866*S2866+P2866*S2869-O2866*T2866-Q2866*T2869</f>
        <v>0.41456705585008191</v>
      </c>
      <c r="Y2866" s="28">
        <f t="shared" ref="Y2866" si="9791">(N2866*T2866+O2866*S2866+P2866*T2869+Q2866*S2869)</f>
        <v>0</v>
      </c>
      <c r="Z2866" s="26">
        <f t="shared" ref="Z2866" si="9792">N2866*U2866+P2866*U2869-O2866*V2866-Q2866*V2869</f>
        <v>0</v>
      </c>
      <c r="AA2866" s="27">
        <f t="shared" ref="AA2866" si="9793">(N2866*V2866+O2866*U2866+P2866*V2869+Q2866*U2869)</f>
        <v>-8.8081895520341043</v>
      </c>
      <c r="AB2866" s="8"/>
      <c r="AC2866" s="214">
        <f t="shared" ref="AC2866" si="9794">20*LOG((2*$X$8)/(($X$8*X2866+Z2866+$Z$8*X2869+Z2869)^2+($X$8*Y2866+AA2866+$X$8*Y2869+AA2869)^2)^0.5)</f>
        <v>-13.006866282380344</v>
      </c>
      <c r="AE2866" s="215">
        <f t="shared" ref="AE2866" si="9795">((X2866^2+Y2866^2)/(X2869^2+Y2869^2))^0.5</f>
        <v>4.4094126327251901</v>
      </c>
      <c r="AF2866" s="9"/>
      <c r="AG2866" s="29"/>
      <c r="AH2866" s="29"/>
      <c r="AI2866" s="29"/>
      <c r="AJ2866" s="29"/>
    </row>
    <row r="2867" spans="1:36" ht="18.649999999999999" customHeight="1" thickBot="1">
      <c r="D2867" s="30"/>
      <c r="G2867" s="31"/>
      <c r="I2867" s="30"/>
      <c r="K2867" s="239" t="s">
        <v>15</v>
      </c>
      <c r="L2867" s="240"/>
      <c r="N2867" s="30"/>
      <c r="P2867" s="239" t="s">
        <v>17</v>
      </c>
      <c r="Q2867" s="240"/>
      <c r="S2867" s="30"/>
      <c r="V2867" s="31"/>
      <c r="X2867" s="30"/>
      <c r="AA2867" s="31"/>
      <c r="AE2867" s="216"/>
      <c r="AF2867" s="9"/>
      <c r="AG2867" s="29"/>
      <c r="AH2867" s="29"/>
      <c r="AI2867" s="29"/>
      <c r="AJ2867" s="29"/>
    </row>
    <row r="2868" spans="1:36" ht="18.649999999999999" customHeight="1" thickBot="1">
      <c r="D2868" s="235" t="s">
        <v>12</v>
      </c>
      <c r="E2868" s="236"/>
      <c r="F2868" s="237" t="s">
        <v>13</v>
      </c>
      <c r="G2868" s="238"/>
      <c r="I2868" s="235" t="s">
        <v>14</v>
      </c>
      <c r="J2868" s="236"/>
      <c r="K2868" s="241"/>
      <c r="L2868" s="242"/>
      <c r="N2868" s="235" t="s">
        <v>16</v>
      </c>
      <c r="O2868" s="236"/>
      <c r="P2868" s="241"/>
      <c r="Q2868" s="242"/>
      <c r="S2868" s="235" t="s">
        <v>12</v>
      </c>
      <c r="T2868" s="236"/>
      <c r="U2868" s="237" t="s">
        <v>13</v>
      </c>
      <c r="V2868" s="238"/>
      <c r="X2868" s="235" t="s">
        <v>16</v>
      </c>
      <c r="Y2868" s="236"/>
      <c r="Z2868" s="237" t="s">
        <v>17</v>
      </c>
      <c r="AA2868" s="238"/>
      <c r="AB2868" s="4"/>
      <c r="AC2868" s="37" t="s">
        <v>71</v>
      </c>
      <c r="AE2868" s="217" t="s">
        <v>72</v>
      </c>
      <c r="AF2868" s="9"/>
      <c r="AG2868" s="29"/>
      <c r="AH2868" s="29"/>
      <c r="AI2868" s="29"/>
      <c r="AJ2868" s="29"/>
    </row>
    <row r="2869" spans="1:36" ht="18.649999999999999" customHeight="1" thickTop="1" thickBot="1">
      <c r="D2869" s="24">
        <v>0</v>
      </c>
      <c r="E2869" s="28">
        <v>0</v>
      </c>
      <c r="F2869" s="26">
        <v>1</v>
      </c>
      <c r="G2869" s="27">
        <v>0</v>
      </c>
      <c r="I2869" s="24">
        <v>0</v>
      </c>
      <c r="J2869" s="28">
        <f t="shared" ref="J2869" si="9796">IF(0=(1-$J$8*$K$8*$B2866^2),0,-1*(1-$J$8*$K$8*$B2866^2)/($B2866*$K$8))</f>
        <v>-9.4018657445053666E-2</v>
      </c>
      <c r="K2869" s="26">
        <v>1</v>
      </c>
      <c r="L2869" s="27">
        <v>0</v>
      </c>
      <c r="N2869" s="24">
        <f t="shared" ref="N2869" si="9797">D2869*I2866+F2869*I2869-E2869*J2866-G2869*J2869</f>
        <v>0</v>
      </c>
      <c r="O2869" s="28">
        <f t="shared" ref="O2869" si="9798">(D2869*J2866+E2869*I2866+F2869*J2869+G2869*I2869)</f>
        <v>-9.4018657445053666E-2</v>
      </c>
      <c r="P2869" s="26">
        <f t="shared" ref="P2869" si="9799">D2869*K2866+F2869*K2869-E2869*L2866-G2869*L2869</f>
        <v>1</v>
      </c>
      <c r="Q2869" s="27">
        <f t="shared" ref="Q2869" si="9800">(D2869*L2866+E2869*K2866+F2869*L2869+G2869*K2869)</f>
        <v>0</v>
      </c>
      <c r="S2869" s="24">
        <v>0</v>
      </c>
      <c r="T2869" s="28">
        <v>0</v>
      </c>
      <c r="U2869" s="26">
        <v>1</v>
      </c>
      <c r="V2869" s="27">
        <v>0</v>
      </c>
      <c r="X2869" s="24">
        <f t="shared" ref="X2869" si="9801">N2869*S2866+P2869*S2869-O2869*T2866-Q2869*T2869</f>
        <v>0</v>
      </c>
      <c r="Y2869" s="28">
        <f t="shared" ref="Y2869" si="9802">(N2869*T2866+O2869*S2866+P2869*T2869+Q2869*S2869)</f>
        <v>-9.4018657445053666E-2</v>
      </c>
      <c r="Z2869" s="26">
        <f t="shared" ref="Z2869" si="9803">N2869*U2866+P2869*U2869-O2869*V2866-Q2869*V2869</f>
        <v>0.41456705585008191</v>
      </c>
      <c r="AA2869" s="27">
        <f t="shared" ref="AA2869" si="9804">(N2869*V2866+O2869*U2866+P2869*V2869+Q2869*U2869)</f>
        <v>0</v>
      </c>
      <c r="AB2869" s="8"/>
      <c r="AC2869" s="39">
        <f t="shared" ref="AC2869" si="9805">(180/PI())*ATAN(-1*(($X$8*Y2866+AA2866+$X$8*Y2869+AA2869)/($X$8*X2866+Z2866+$X$8*X2869+Z2869)))</f>
        <v>84.678934889840249</v>
      </c>
      <c r="AE2869" s="218">
        <f t="shared" ref="AE2869" si="9806">20*LOG(((($X$8*X2866+Z2866-$X$8*Y2869-Z2869)^2+($X$8*Y2866+AA2866-$X$8*Y2869-AA2869)^2)/(($X$8*X2866+Z2866+$X$8*X2869+Z2869)^2+($X$8*Y2866+AA2866+$X$8*Y2869+AA2869)^2))^0.5)</f>
        <v>-0.22243922594599724</v>
      </c>
      <c r="AF2869" s="9"/>
      <c r="AG2869" s="29"/>
      <c r="AH2869" s="29"/>
      <c r="AI2869" s="29"/>
      <c r="AJ2869" s="29"/>
    </row>
    <row r="2870" spans="1:36" ht="18.649999999999999" customHeight="1">
      <c r="AE2870" s="33"/>
    </row>
    <row r="2871" spans="1:36" ht="18.649999999999999" customHeight="1" thickBot="1">
      <c r="E2871" s="21" t="s">
        <v>0</v>
      </c>
      <c r="J2871" s="21" t="s">
        <v>1</v>
      </c>
      <c r="O2871" s="21" t="s">
        <v>2</v>
      </c>
      <c r="T2871" s="21" t="s">
        <v>3</v>
      </c>
      <c r="Y2871" s="21" t="s">
        <v>4</v>
      </c>
    </row>
    <row r="2872" spans="1:36" ht="18.649999999999999" customHeight="1" thickBot="1">
      <c r="B2872" s="20"/>
      <c r="D2872" s="235" t="s">
        <v>6</v>
      </c>
      <c r="E2872" s="236"/>
      <c r="F2872" s="237" t="s">
        <v>7</v>
      </c>
      <c r="G2872" s="238"/>
      <c r="I2872" s="235" t="s">
        <v>8</v>
      </c>
      <c r="J2872" s="236"/>
      <c r="K2872" s="237" t="s">
        <v>9</v>
      </c>
      <c r="L2872" s="238"/>
      <c r="N2872" s="235" t="s">
        <v>10</v>
      </c>
      <c r="O2872" s="236"/>
      <c r="P2872" s="237" t="s">
        <v>11</v>
      </c>
      <c r="Q2872" s="238"/>
      <c r="S2872" s="235" t="s">
        <v>6</v>
      </c>
      <c r="T2872" s="236"/>
      <c r="U2872" s="237" t="s">
        <v>7</v>
      </c>
      <c r="V2872" s="238"/>
      <c r="X2872" s="235" t="s">
        <v>10</v>
      </c>
      <c r="Y2872" s="236"/>
      <c r="Z2872" s="237" t="s">
        <v>11</v>
      </c>
      <c r="AA2872" s="238"/>
      <c r="AB2872" s="4"/>
      <c r="AC2872" s="212" t="s">
        <v>70</v>
      </c>
      <c r="AE2872" s="213" t="s">
        <v>37</v>
      </c>
      <c r="AF2872" s="9"/>
      <c r="AG2872" s="29"/>
      <c r="AH2872" s="29"/>
      <c r="AI2872" s="29"/>
      <c r="AJ2872" s="29"/>
    </row>
    <row r="2873" spans="1:36" ht="18.649999999999999" customHeight="1" thickTop="1" thickBot="1">
      <c r="B2873" s="40">
        <f t="shared" ref="B2873" si="9807">B2866+$E$5</f>
        <v>1.1034999999999777</v>
      </c>
      <c r="D2873" s="24">
        <v>1</v>
      </c>
      <c r="E2873" s="25">
        <v>0</v>
      </c>
      <c r="F2873" s="26">
        <v>0</v>
      </c>
      <c r="G2873" s="27">
        <f t="shared" ref="G2873" si="9808">-1/($E$8*$B2873)</f>
        <v>-6.2239527577091129</v>
      </c>
      <c r="I2873" s="24">
        <v>1</v>
      </c>
      <c r="J2873" s="28">
        <v>0</v>
      </c>
      <c r="K2873" s="26">
        <v>0</v>
      </c>
      <c r="L2873" s="27">
        <v>0</v>
      </c>
      <c r="N2873" s="24">
        <f t="shared" ref="N2873" si="9809">D2873*I2873+F2873*I2876-E2873*J2873-G2873*J2876</f>
        <v>0.42047995883999212</v>
      </c>
      <c r="O2873" s="28">
        <f t="shared" ref="O2873" si="9810">(D2873*J2873+E2873*I2873+F2873*J2876+G2873*I2876)</f>
        <v>0</v>
      </c>
      <c r="P2873" s="26">
        <f t="shared" ref="P2873" si="9811">D2873*K2873+F2873*K2876-E2873*L2873-G2873*L2876</f>
        <v>0</v>
      </c>
      <c r="Q2873" s="27">
        <f t="shared" ref="Q2873" si="9812">(D2873*L2873+E2873*K2873+F2873*L2876+G2873*K2876)</f>
        <v>-6.2239527577091129</v>
      </c>
      <c r="S2873" s="24">
        <v>1</v>
      </c>
      <c r="T2873" s="25">
        <v>0</v>
      </c>
      <c r="U2873" s="26">
        <v>0</v>
      </c>
      <c r="V2873" s="27">
        <f t="shared" ref="V2873" si="9813">-1/($T$8*$B2873)</f>
        <v>-6.2239527577091129</v>
      </c>
      <c r="X2873" s="24">
        <f t="shared" ref="X2873" si="9814">N2873*S2873+P2873*S2876-O2873*T2873-Q2873*T2876</f>
        <v>0.42047995883999212</v>
      </c>
      <c r="Y2873" s="28">
        <f t="shared" ref="Y2873" si="9815">(N2873*T2873+O2873*S2873+P2873*T2876+Q2873*S2876)</f>
        <v>0</v>
      </c>
      <c r="Z2873" s="26">
        <f t="shared" ref="Z2873" si="9816">N2873*U2873+P2873*U2876-O2873*V2873-Q2873*V2876</f>
        <v>0</v>
      </c>
      <c r="AA2873" s="27">
        <f t="shared" ref="AA2873" si="9817">(N2873*V2873+O2873*U2873+P2873*V2876+Q2873*U2876)</f>
        <v>-8.8410001570926973</v>
      </c>
      <c r="AB2873" s="8"/>
      <c r="AC2873" s="214">
        <f t="shared" ref="AC2873" si="9818">20*LOG((2*$X$8)/(($X$8*X2873+Z2873+$Z$8*X2876+Z2876)^2+($X$8*Y2873+AA2873+$X$8*Y2876+AA2876)^2)^0.5)</f>
        <v>-13.038737638761486</v>
      </c>
      <c r="AE2873" s="215">
        <f t="shared" ref="AE2873" si="9819">((X2873^2+Y2873^2)/(X2876^2+Y2876^2))^0.5</f>
        <v>4.5158876544547413</v>
      </c>
      <c r="AF2873" s="9"/>
      <c r="AG2873" s="29"/>
      <c r="AH2873" s="29"/>
      <c r="AI2873" s="29"/>
      <c r="AJ2873" s="29"/>
    </row>
    <row r="2874" spans="1:36" ht="18.649999999999999" customHeight="1" thickBot="1">
      <c r="D2874" s="30"/>
      <c r="G2874" s="31"/>
      <c r="I2874" s="30"/>
      <c r="K2874" s="239" t="s">
        <v>15</v>
      </c>
      <c r="L2874" s="240"/>
      <c r="N2874" s="30"/>
      <c r="P2874" s="239" t="s">
        <v>17</v>
      </c>
      <c r="Q2874" s="240"/>
      <c r="S2874" s="30"/>
      <c r="V2874" s="31"/>
      <c r="X2874" s="30"/>
      <c r="AA2874" s="31"/>
      <c r="AE2874" s="216"/>
      <c r="AF2874" s="9"/>
      <c r="AG2874" s="29"/>
      <c r="AH2874" s="29"/>
      <c r="AI2874" s="29"/>
      <c r="AJ2874" s="29"/>
    </row>
    <row r="2875" spans="1:36" ht="18.649999999999999" customHeight="1" thickBot="1">
      <c r="D2875" s="235" t="s">
        <v>12</v>
      </c>
      <c r="E2875" s="236"/>
      <c r="F2875" s="237" t="s">
        <v>13</v>
      </c>
      <c r="G2875" s="238"/>
      <c r="I2875" s="235" t="s">
        <v>14</v>
      </c>
      <c r="J2875" s="236"/>
      <c r="K2875" s="241"/>
      <c r="L2875" s="242"/>
      <c r="N2875" s="235" t="s">
        <v>16</v>
      </c>
      <c r="O2875" s="236"/>
      <c r="P2875" s="241"/>
      <c r="Q2875" s="242"/>
      <c r="S2875" s="235" t="s">
        <v>12</v>
      </c>
      <c r="T2875" s="236"/>
      <c r="U2875" s="237" t="s">
        <v>13</v>
      </c>
      <c r="V2875" s="238"/>
      <c r="X2875" s="235" t="s">
        <v>16</v>
      </c>
      <c r="Y2875" s="236"/>
      <c r="Z2875" s="237" t="s">
        <v>17</v>
      </c>
      <c r="AA2875" s="238"/>
      <c r="AB2875" s="4"/>
      <c r="AC2875" s="37" t="s">
        <v>71</v>
      </c>
      <c r="AE2875" s="217" t="s">
        <v>72</v>
      </c>
      <c r="AF2875" s="9"/>
      <c r="AG2875" s="29"/>
      <c r="AH2875" s="29"/>
      <c r="AI2875" s="29"/>
      <c r="AJ2875" s="29"/>
    </row>
    <row r="2876" spans="1:36" ht="18.649999999999999" customHeight="1" thickTop="1" thickBot="1">
      <c r="D2876" s="24">
        <v>0</v>
      </c>
      <c r="E2876" s="28">
        <v>0</v>
      </c>
      <c r="F2876" s="26">
        <v>1</v>
      </c>
      <c r="G2876" s="27">
        <v>0</v>
      </c>
      <c r="I2876" s="24">
        <v>0</v>
      </c>
      <c r="J2876" s="28">
        <f t="shared" ref="J2876" si="9820">IF(0=(1-$J$8*$K$8*$B2873^2),0,-1*(1-$J$8*$K$8*$B2873^2)/($B2873*$K$8))</f>
        <v>-9.311125320516013E-2</v>
      </c>
      <c r="K2876" s="26">
        <v>1</v>
      </c>
      <c r="L2876" s="27">
        <v>0</v>
      </c>
      <c r="N2876" s="24">
        <f t="shared" ref="N2876" si="9821">D2876*I2873+F2876*I2876-E2876*J2873-G2876*J2876</f>
        <v>0</v>
      </c>
      <c r="O2876" s="28">
        <f t="shared" ref="O2876" si="9822">(D2876*J2873+E2876*I2873+F2876*J2876+G2876*I2876)</f>
        <v>-9.311125320516013E-2</v>
      </c>
      <c r="P2876" s="26">
        <f t="shared" ref="P2876" si="9823">D2876*K2873+F2876*K2876-E2876*L2873-G2876*L2876</f>
        <v>1</v>
      </c>
      <c r="Q2876" s="27">
        <f t="shared" ref="Q2876" si="9824">(D2876*L2873+E2876*K2873+F2876*L2876+G2876*K2876)</f>
        <v>0</v>
      </c>
      <c r="S2876" s="24">
        <v>0</v>
      </c>
      <c r="T2876" s="28">
        <v>0</v>
      </c>
      <c r="U2876" s="26">
        <v>1</v>
      </c>
      <c r="V2876" s="27">
        <v>0</v>
      </c>
      <c r="X2876" s="24">
        <f t="shared" ref="X2876" si="9825">N2876*S2873+P2876*S2876-O2876*T2873-Q2876*T2876</f>
        <v>0</v>
      </c>
      <c r="Y2876" s="28">
        <f t="shared" ref="Y2876" si="9826">(N2876*T2873+O2876*S2873+P2876*T2876+Q2876*S2876)</f>
        <v>-9.311125320516013E-2</v>
      </c>
      <c r="Z2876" s="26">
        <f t="shared" ref="Z2876" si="9827">N2876*U2873+P2876*U2876-O2876*V2873-Q2876*V2876</f>
        <v>0.42047995883999212</v>
      </c>
      <c r="AA2876" s="27">
        <f t="shared" ref="AA2876" si="9828">(N2876*V2873+O2876*U2873+P2876*V2876+Q2876*U2876)</f>
        <v>0</v>
      </c>
      <c r="AB2876" s="8"/>
      <c r="AC2876" s="39">
        <f t="shared" ref="AC2876" si="9829">(180/PI())*ATAN(-1*(($X$8*Y2873+AA2873+$X$8*Y2876+AA2876)/($X$8*X2873+Z2873+$X$8*X2876+Z2876)))</f>
        <v>84.622643802876766</v>
      </c>
      <c r="AE2876" s="218">
        <f t="shared" ref="AE2876" si="9830">20*LOG(((($X$8*X2873+Z2873-$X$8*Y2876-Z2876)^2+($X$8*Y2873+AA2873-$X$8*Y2876-AA2876)^2)/(($X$8*X2873+Z2873+$X$8*X2876+Z2876)^2+($X$8*Y2873+AA2873+$X$8*Y2876+AA2876)^2))^0.5)</f>
        <v>-0.2207803813356139</v>
      </c>
      <c r="AF2876" s="9"/>
      <c r="AG2876" s="29"/>
      <c r="AH2876" s="29"/>
      <c r="AI2876" s="29"/>
      <c r="AJ2876" s="29"/>
    </row>
    <row r="2877" spans="1:36" ht="18.649999999999999" customHeight="1">
      <c r="AE2877" s="33"/>
    </row>
    <row r="2878" spans="1:36" ht="18.649999999999999" customHeight="1" thickBot="1">
      <c r="A2878">
        <v>0</v>
      </c>
      <c r="E2878" s="21" t="s">
        <v>0</v>
      </c>
      <c r="J2878" s="21" t="s">
        <v>1</v>
      </c>
      <c r="O2878" s="21" t="s">
        <v>2</v>
      </c>
      <c r="T2878" s="21" t="s">
        <v>3</v>
      </c>
      <c r="Y2878" s="21" t="s">
        <v>4</v>
      </c>
    </row>
    <row r="2879" spans="1:36" ht="18.649999999999999" customHeight="1" thickBot="1">
      <c r="B2879" s="20"/>
      <c r="D2879" s="235" t="s">
        <v>6</v>
      </c>
      <c r="E2879" s="236"/>
      <c r="F2879" s="237" t="s">
        <v>7</v>
      </c>
      <c r="G2879" s="238"/>
      <c r="I2879" s="235" t="s">
        <v>8</v>
      </c>
      <c r="J2879" s="236"/>
      <c r="K2879" s="237" t="s">
        <v>9</v>
      </c>
      <c r="L2879" s="238"/>
      <c r="N2879" s="235" t="s">
        <v>10</v>
      </c>
      <c r="O2879" s="236"/>
      <c r="P2879" s="237" t="s">
        <v>11</v>
      </c>
      <c r="Q2879" s="238"/>
      <c r="S2879" s="235" t="s">
        <v>6</v>
      </c>
      <c r="T2879" s="236"/>
      <c r="U2879" s="237" t="s">
        <v>7</v>
      </c>
      <c r="V2879" s="238"/>
      <c r="X2879" s="235" t="s">
        <v>10</v>
      </c>
      <c r="Y2879" s="236"/>
      <c r="Z2879" s="237" t="s">
        <v>11</v>
      </c>
      <c r="AA2879" s="238"/>
      <c r="AB2879" s="4"/>
      <c r="AC2879" s="212" t="s">
        <v>70</v>
      </c>
      <c r="AE2879" s="213" t="s">
        <v>37</v>
      </c>
      <c r="AF2879" s="9"/>
      <c r="AG2879" s="29"/>
      <c r="AH2879" s="29"/>
      <c r="AI2879" s="29"/>
      <c r="AJ2879" s="29"/>
    </row>
    <row r="2880" spans="1:36" ht="18.649999999999999" customHeight="1" thickTop="1" thickBot="1">
      <c r="B2880" s="40">
        <f t="shared" ref="B2880" si="9831">B2873+$E$5</f>
        <v>1.1039999999999777</v>
      </c>
      <c r="D2880" s="24">
        <v>1</v>
      </c>
      <c r="E2880" s="25">
        <v>0</v>
      </c>
      <c r="F2880" s="26">
        <v>0</v>
      </c>
      <c r="G2880" s="27">
        <f t="shared" ref="G2880" si="9832">-1/($E$8*$B2880)</f>
        <v>-6.2211339385253686</v>
      </c>
      <c r="I2880" s="24">
        <v>1</v>
      </c>
      <c r="J2880" s="28">
        <v>0</v>
      </c>
      <c r="K2880" s="26">
        <v>0</v>
      </c>
      <c r="L2880" s="27">
        <v>0</v>
      </c>
      <c r="N2880" s="24">
        <f t="shared" ref="N2880" si="9833">D2880*I2880+F2880*I2883-E2880*J2880-G2880*J2883</f>
        <v>0.42638482981371018</v>
      </c>
      <c r="O2880" s="28">
        <f t="shared" ref="O2880" si="9834">(D2880*J2880+E2880*I2880+F2880*J2883+G2880*I2883)</f>
        <v>0</v>
      </c>
      <c r="P2880" s="26">
        <f t="shared" ref="P2880" si="9835">D2880*K2880+F2880*K2883-E2880*L2880-G2880*L2883</f>
        <v>0</v>
      </c>
      <c r="Q2880" s="27">
        <f t="shared" ref="Q2880" si="9836">(D2880*L2880+E2880*K2880+F2880*L2883+G2880*K2883)</f>
        <v>-6.2211339385253686</v>
      </c>
      <c r="S2880" s="24">
        <v>1</v>
      </c>
      <c r="T2880" s="25">
        <v>0</v>
      </c>
      <c r="U2880" s="26">
        <v>0</v>
      </c>
      <c r="V2880" s="27">
        <f t="shared" ref="V2880" si="9837">-1/($T$8*$B2880)</f>
        <v>-6.2211339385253686</v>
      </c>
      <c r="X2880" s="24">
        <f t="shared" ref="X2880" si="9838">N2880*S2880+P2880*S2883-O2880*T2880-Q2880*T2883</f>
        <v>0.42638482981371018</v>
      </c>
      <c r="Y2880" s="28">
        <f t="shared" ref="Y2880" si="9839">(N2880*T2880+O2880*S2880+P2880*T2883+Q2880*S2883)</f>
        <v>0</v>
      </c>
      <c r="Z2880" s="26">
        <f t="shared" ref="Z2880" si="9840">N2880*U2880+P2880*U2883-O2880*V2880-Q2880*V2883</f>
        <v>0</v>
      </c>
      <c r="AA2880" s="27">
        <f t="shared" ref="AA2880" si="9841">(N2880*V2880+O2880*U2880+P2880*V2883+Q2880*U2883)</f>
        <v>-8.8737310741518041</v>
      </c>
      <c r="AB2880" s="8"/>
      <c r="AC2880" s="214">
        <f t="shared" ref="AC2880" si="9842">20*LOG((2*$X$8)/(($X$8*X2880+Z2880+$Z$8*X2883+Z2883)^2+($X$8*Y2880+AA2880+$X$8*Y2883+AA2883)^2)^0.5)</f>
        <v>-13.070423208109432</v>
      </c>
      <c r="AE2880" s="215">
        <f t="shared" ref="AE2880" si="9843">((X2880^2+Y2880^2)/(X2883^2+Y2883^2))^0.5</f>
        <v>4.6243496920853167</v>
      </c>
      <c r="AF2880" s="9"/>
      <c r="AG2880" s="29"/>
      <c r="AH2880" s="29"/>
      <c r="AI2880" s="29"/>
      <c r="AJ2880" s="29"/>
    </row>
    <row r="2881" spans="2:36" ht="18.649999999999999" customHeight="1" thickBot="1">
      <c r="D2881" s="30"/>
      <c r="G2881" s="31"/>
      <c r="I2881" s="30"/>
      <c r="K2881" s="239" t="s">
        <v>15</v>
      </c>
      <c r="L2881" s="240"/>
      <c r="N2881" s="30"/>
      <c r="P2881" s="239" t="s">
        <v>17</v>
      </c>
      <c r="Q2881" s="240"/>
      <c r="S2881" s="30"/>
      <c r="V2881" s="31"/>
      <c r="X2881" s="30"/>
      <c r="AA2881" s="31"/>
      <c r="AE2881" s="216"/>
      <c r="AF2881" s="9"/>
      <c r="AG2881" s="29"/>
      <c r="AH2881" s="29"/>
      <c r="AI2881" s="29"/>
      <c r="AJ2881" s="29"/>
    </row>
    <row r="2882" spans="2:36" ht="18.649999999999999" customHeight="1" thickBot="1">
      <c r="D2882" s="235" t="s">
        <v>12</v>
      </c>
      <c r="E2882" s="236"/>
      <c r="F2882" s="237" t="s">
        <v>13</v>
      </c>
      <c r="G2882" s="238"/>
      <c r="I2882" s="235" t="s">
        <v>14</v>
      </c>
      <c r="J2882" s="236"/>
      <c r="K2882" s="241"/>
      <c r="L2882" s="242"/>
      <c r="N2882" s="235" t="s">
        <v>16</v>
      </c>
      <c r="O2882" s="236"/>
      <c r="P2882" s="241"/>
      <c r="Q2882" s="242"/>
      <c r="S2882" s="235" t="s">
        <v>12</v>
      </c>
      <c r="T2882" s="236"/>
      <c r="U2882" s="237" t="s">
        <v>13</v>
      </c>
      <c r="V2882" s="238"/>
      <c r="X2882" s="235" t="s">
        <v>16</v>
      </c>
      <c r="Y2882" s="236"/>
      <c r="Z2882" s="237" t="s">
        <v>17</v>
      </c>
      <c r="AA2882" s="238"/>
      <c r="AB2882" s="4"/>
      <c r="AC2882" s="37" t="s">
        <v>71</v>
      </c>
      <c r="AE2882" s="217" t="s">
        <v>72</v>
      </c>
      <c r="AF2882" s="9"/>
      <c r="AG2882" s="29"/>
      <c r="AH2882" s="29"/>
      <c r="AI2882" s="29"/>
      <c r="AJ2882" s="29"/>
    </row>
    <row r="2883" spans="2:36" ht="18.649999999999999" customHeight="1" thickTop="1" thickBot="1">
      <c r="D2883" s="24">
        <v>0</v>
      </c>
      <c r="E2883" s="28">
        <v>0</v>
      </c>
      <c r="F2883" s="26">
        <v>1</v>
      </c>
      <c r="G2883" s="27">
        <v>0</v>
      </c>
      <c r="I2883" s="24">
        <v>0</v>
      </c>
      <c r="J2883" s="28">
        <f t="shared" ref="J2883" si="9844">IF(0=(1-$J$8*$K$8*$B2880^2),0,-1*(1-$J$8*$K$8*$B2880^2)/($B2880*$K$8))</f>
        <v>-9.2204279132150804E-2</v>
      </c>
      <c r="K2883" s="26">
        <v>1</v>
      </c>
      <c r="L2883" s="27">
        <v>0</v>
      </c>
      <c r="N2883" s="24">
        <f t="shared" ref="N2883" si="9845">D2883*I2880+F2883*I2883-E2883*J2880-G2883*J2883</f>
        <v>0</v>
      </c>
      <c r="O2883" s="28">
        <f t="shared" ref="O2883" si="9846">(D2883*J2880+E2883*I2880+F2883*J2883+G2883*I2883)</f>
        <v>-9.2204279132150804E-2</v>
      </c>
      <c r="P2883" s="26">
        <f t="shared" ref="P2883" si="9847">D2883*K2880+F2883*K2883-E2883*L2880-G2883*L2883</f>
        <v>1</v>
      </c>
      <c r="Q2883" s="27">
        <f t="shared" ref="Q2883" si="9848">(D2883*L2880+E2883*K2880+F2883*L2883+G2883*K2883)</f>
        <v>0</v>
      </c>
      <c r="S2883" s="24">
        <v>0</v>
      </c>
      <c r="T2883" s="28">
        <v>0</v>
      </c>
      <c r="U2883" s="26">
        <v>1</v>
      </c>
      <c r="V2883" s="27">
        <v>0</v>
      </c>
      <c r="X2883" s="24">
        <f t="shared" ref="X2883" si="9849">N2883*S2880+P2883*S2883-O2883*T2880-Q2883*T2883</f>
        <v>0</v>
      </c>
      <c r="Y2883" s="28">
        <f t="shared" ref="Y2883" si="9850">(N2883*T2880+O2883*S2880+P2883*T2883+Q2883*S2883)</f>
        <v>-9.2204279132150804E-2</v>
      </c>
      <c r="Z2883" s="26">
        <f t="shared" ref="Z2883" si="9851">N2883*U2880+P2883*U2883-O2883*V2880-Q2883*V2883</f>
        <v>0.42638482981371018</v>
      </c>
      <c r="AA2883" s="27">
        <f t="shared" ref="AA2883" si="9852">(N2883*V2880+O2883*U2880+P2883*V2883+Q2883*U2883)</f>
        <v>0</v>
      </c>
      <c r="AB2883" s="8"/>
      <c r="AC2883" s="39">
        <f t="shared" ref="AC2883" si="9853">(180/PI())*ATAN(-1*(($X$8*Y2880+AA2880+$X$8*Y2883+AA2883)/($X$8*X2880+Z2880+$X$8*X2883+Z2883)))</f>
        <v>84.566817601562349</v>
      </c>
      <c r="AE2883" s="218">
        <f t="shared" ref="AE2883" si="9854">20*LOG(((($X$8*X2880+Z2880-$X$8*Y2883-Z2883)^2+($X$8*Y2880+AA2880-$X$8*Y2883-AA2883)^2)/(($X$8*X2880+Z2880+$X$8*X2883+Z2883)^2+($X$8*Y2880+AA2880+$X$8*Y2883+AA2883)^2))^0.5)</f>
        <v>-0.21914373977018342</v>
      </c>
      <c r="AF2883" s="9"/>
      <c r="AG2883" s="29"/>
      <c r="AH2883" s="29"/>
      <c r="AI2883" s="29"/>
      <c r="AJ2883" s="29"/>
    </row>
    <row r="2884" spans="2:36" ht="18.649999999999999" customHeight="1">
      <c r="AE2884" s="33"/>
    </row>
    <row r="2885" spans="2:36" ht="18.649999999999999" customHeight="1" thickBot="1">
      <c r="E2885" s="21" t="s">
        <v>0</v>
      </c>
      <c r="J2885" s="21" t="s">
        <v>1</v>
      </c>
      <c r="O2885" s="21" t="s">
        <v>2</v>
      </c>
      <c r="T2885" s="21" t="s">
        <v>3</v>
      </c>
      <c r="Y2885" s="21" t="s">
        <v>4</v>
      </c>
    </row>
    <row r="2886" spans="2:36" ht="18.649999999999999" customHeight="1" thickBot="1">
      <c r="B2886" s="20"/>
      <c r="D2886" s="235" t="s">
        <v>6</v>
      </c>
      <c r="E2886" s="236"/>
      <c r="F2886" s="237" t="s">
        <v>7</v>
      </c>
      <c r="G2886" s="238"/>
      <c r="I2886" s="235" t="s">
        <v>8</v>
      </c>
      <c r="J2886" s="236"/>
      <c r="K2886" s="237" t="s">
        <v>9</v>
      </c>
      <c r="L2886" s="238"/>
      <c r="N2886" s="235" t="s">
        <v>10</v>
      </c>
      <c r="O2886" s="236"/>
      <c r="P2886" s="237" t="s">
        <v>11</v>
      </c>
      <c r="Q2886" s="238"/>
      <c r="S2886" s="235" t="s">
        <v>6</v>
      </c>
      <c r="T2886" s="236"/>
      <c r="U2886" s="237" t="s">
        <v>7</v>
      </c>
      <c r="V2886" s="238"/>
      <c r="X2886" s="235" t="s">
        <v>10</v>
      </c>
      <c r="Y2886" s="236"/>
      <c r="Z2886" s="237" t="s">
        <v>11</v>
      </c>
      <c r="AA2886" s="238"/>
      <c r="AB2886" s="4"/>
      <c r="AC2886" s="212" t="s">
        <v>70</v>
      </c>
      <c r="AE2886" s="213" t="s">
        <v>37</v>
      </c>
      <c r="AF2886" s="9"/>
      <c r="AG2886" s="29"/>
      <c r="AH2886" s="29"/>
      <c r="AI2886" s="29"/>
      <c r="AJ2886" s="29"/>
    </row>
    <row r="2887" spans="2:36" ht="18" customHeight="1" thickTop="1" thickBot="1">
      <c r="B2887" s="40">
        <f t="shared" ref="B2887" si="9855">B2880+$E$5</f>
        <v>1.1044999999999776</v>
      </c>
      <c r="D2887" s="24">
        <v>1</v>
      </c>
      <c r="E2887" s="25">
        <v>0</v>
      </c>
      <c r="F2887" s="26">
        <v>0</v>
      </c>
      <c r="G2887" s="27">
        <f t="shared" ref="G2887" si="9856">-1/($E$8*$B2887)</f>
        <v>-6.2183176714640176</v>
      </c>
      <c r="I2887" s="24">
        <v>1</v>
      </c>
      <c r="J2887" s="28">
        <v>0</v>
      </c>
      <c r="K2887" s="26">
        <v>0</v>
      </c>
      <c r="L2887" s="27">
        <v>0</v>
      </c>
      <c r="N2887" s="24">
        <f t="shared" ref="N2887" si="9857">D2887*I2887+F2887*I2890-E2887*J2887-G2887*J2890</f>
        <v>0.43228168331211436</v>
      </c>
      <c r="O2887" s="28">
        <f t="shared" ref="O2887" si="9858">(D2887*J2887+E2887*I2887+F2887*J2890+G2887*I2890)</f>
        <v>0</v>
      </c>
      <c r="P2887" s="26">
        <f t="shared" ref="P2887" si="9859">D2887*K2887+F2887*K2890-E2887*L2887-G2887*L2890</f>
        <v>0</v>
      </c>
      <c r="Q2887" s="27">
        <f t="shared" ref="Q2887" si="9860">(D2887*L2887+E2887*K2887+F2887*L2890+G2887*K2890)</f>
        <v>-6.2183176714640176</v>
      </c>
      <c r="S2887" s="24">
        <v>1</v>
      </c>
      <c r="T2887" s="25">
        <v>0</v>
      </c>
      <c r="U2887" s="26">
        <v>0</v>
      </c>
      <c r="V2887" s="27">
        <f t="shared" ref="V2887" si="9861">-1/($T$8*$B2887)</f>
        <v>-6.2183176714640176</v>
      </c>
      <c r="X2887" s="24">
        <f t="shared" ref="X2887" si="9862">N2887*S2887+P2887*S2890-O2887*T2887-Q2887*T2890</f>
        <v>0.43228168331211436</v>
      </c>
      <c r="Y2887" s="28">
        <f t="shared" ref="Y2887" si="9863">(N2887*T2887+O2887*S2887+P2887*T2890+Q2887*S2890)</f>
        <v>0</v>
      </c>
      <c r="Z2887" s="26">
        <f t="shared" ref="Z2887" si="9864">N2887*U2887+P2887*U2890-O2887*V2887-Q2887*V2890</f>
        <v>0</v>
      </c>
      <c r="AA2887" s="27">
        <f t="shared" ref="AA2887" si="9865">(N2887*V2887+O2887*U2887+P2887*V2890+Q2887*U2890)</f>
        <v>-8.9063825018539511</v>
      </c>
      <c r="AB2887" s="8"/>
      <c r="AC2887" s="214">
        <f t="shared" ref="AC2887" si="9866">20*LOG((2*$X$8)/(($X$8*X2887+Z2887+$Z$8*X2890+Z2890)^2+($X$8*Y2887+AA2887+$X$8*Y2890+AA2890)^2)^0.5)</f>
        <v>-13.101924671627872</v>
      </c>
      <c r="AE2887" s="215">
        <f t="shared" ref="AE2887" si="9867">((X2887^2+Y2887^2)/(X2890^2+Y2890^2))^0.5</f>
        <v>4.7348566205725389</v>
      </c>
      <c r="AF2887" s="9"/>
      <c r="AG2887" s="29"/>
      <c r="AH2887" s="29"/>
      <c r="AI2887" s="29"/>
      <c r="AJ2887" s="29"/>
    </row>
    <row r="2888" spans="2:36" ht="18.649999999999999" customHeight="1" thickBot="1">
      <c r="D2888" s="30"/>
      <c r="G2888" s="31"/>
      <c r="I2888" s="30"/>
      <c r="K2888" s="239" t="s">
        <v>15</v>
      </c>
      <c r="L2888" s="240"/>
      <c r="N2888" s="30"/>
      <c r="P2888" s="239" t="s">
        <v>17</v>
      </c>
      <c r="Q2888" s="240"/>
      <c r="S2888" s="30"/>
      <c r="V2888" s="31"/>
      <c r="X2888" s="30"/>
      <c r="AA2888" s="31"/>
      <c r="AE2888" s="216"/>
      <c r="AF2888" s="9"/>
      <c r="AG2888" s="29"/>
      <c r="AH2888" s="29"/>
      <c r="AI2888" s="29"/>
      <c r="AJ2888" s="29"/>
    </row>
    <row r="2889" spans="2:36" ht="18.649999999999999" customHeight="1" thickBot="1">
      <c r="D2889" s="235" t="s">
        <v>12</v>
      </c>
      <c r="E2889" s="236"/>
      <c r="F2889" s="237" t="s">
        <v>13</v>
      </c>
      <c r="G2889" s="238"/>
      <c r="I2889" s="235" t="s">
        <v>14</v>
      </c>
      <c r="J2889" s="236"/>
      <c r="K2889" s="241"/>
      <c r="L2889" s="242"/>
      <c r="N2889" s="235" t="s">
        <v>16</v>
      </c>
      <c r="O2889" s="236"/>
      <c r="P2889" s="241"/>
      <c r="Q2889" s="242"/>
      <c r="S2889" s="235" t="s">
        <v>12</v>
      </c>
      <c r="T2889" s="236"/>
      <c r="U2889" s="237" t="s">
        <v>13</v>
      </c>
      <c r="V2889" s="238"/>
      <c r="X2889" s="235" t="s">
        <v>16</v>
      </c>
      <c r="Y2889" s="236"/>
      <c r="Z2889" s="237" t="s">
        <v>17</v>
      </c>
      <c r="AA2889" s="238"/>
      <c r="AB2889" s="4"/>
      <c r="AC2889" s="37" t="s">
        <v>71</v>
      </c>
      <c r="AE2889" s="217" t="s">
        <v>72</v>
      </c>
      <c r="AF2889" s="9"/>
      <c r="AG2889" s="29"/>
      <c r="AH2889" s="29"/>
      <c r="AI2889" s="29"/>
      <c r="AJ2889" s="29"/>
    </row>
    <row r="2890" spans="2:36" ht="18.649999999999999" customHeight="1" thickTop="1" thickBot="1">
      <c r="D2890" s="24">
        <v>0</v>
      </c>
      <c r="E2890" s="28">
        <v>0</v>
      </c>
      <c r="F2890" s="26">
        <v>1</v>
      </c>
      <c r="G2890" s="27">
        <v>0</v>
      </c>
      <c r="I2890" s="24">
        <v>0</v>
      </c>
      <c r="J2890" s="28">
        <f t="shared" ref="J2890" si="9868">IF(0=(1-$J$8*$K$8*$B2887^2),0,-1*(1-$J$8*$K$8*$B2887^2)/($B2887*$K$8))</f>
        <v>-9.1297734641823822E-2</v>
      </c>
      <c r="K2890" s="26">
        <v>1</v>
      </c>
      <c r="L2890" s="27">
        <v>0</v>
      </c>
      <c r="N2890" s="24">
        <f t="shared" ref="N2890" si="9869">D2890*I2887+F2890*I2890-E2890*J2887-G2890*J2890</f>
        <v>0</v>
      </c>
      <c r="O2890" s="28">
        <f t="shared" ref="O2890" si="9870">(D2890*J2887+E2890*I2887+F2890*J2890+G2890*I2890)</f>
        <v>-9.1297734641823822E-2</v>
      </c>
      <c r="P2890" s="26">
        <f t="shared" ref="P2890" si="9871">D2890*K2887+F2890*K2890-E2890*L2887-G2890*L2890</f>
        <v>1</v>
      </c>
      <c r="Q2890" s="27">
        <f t="shared" ref="Q2890" si="9872">(D2890*L2887+E2890*K2887+F2890*L2890+G2890*K2890)</f>
        <v>0</v>
      </c>
      <c r="S2890" s="24">
        <v>0</v>
      </c>
      <c r="T2890" s="28">
        <v>0</v>
      </c>
      <c r="U2890" s="26">
        <v>1</v>
      </c>
      <c r="V2890" s="27">
        <v>0</v>
      </c>
      <c r="X2890" s="24">
        <f t="shared" ref="X2890" si="9873">N2890*S2887+P2890*S2890-O2890*T2887-Q2890*T2890</f>
        <v>0</v>
      </c>
      <c r="Y2890" s="28">
        <f t="shared" ref="Y2890" si="9874">(N2890*T2887+O2890*S2887+P2890*T2890+Q2890*S2890)</f>
        <v>-9.1297734641823822E-2</v>
      </c>
      <c r="Z2890" s="26">
        <f t="shared" ref="Z2890" si="9875">N2890*U2887+P2890*U2890-O2890*V2887-Q2890*V2890</f>
        <v>0.43228168331211436</v>
      </c>
      <c r="AA2890" s="27">
        <f t="shared" ref="AA2890" si="9876">(N2890*V2887+O2890*U2887+P2890*V2890+Q2890*U2890)</f>
        <v>0</v>
      </c>
      <c r="AB2890" s="8"/>
      <c r="AC2890" s="39">
        <f t="shared" ref="AC2890" si="9877">(180/PI())*ATAN(-1*(($X$8*Y2887+AA2887+$X$8*Y2890+AA2890)/($X$8*X2887+Z2887+$X$8*X2890+Z2890)))</f>
        <v>84.511449777930665</v>
      </c>
      <c r="AE2890" s="218">
        <f t="shared" ref="AE2890" si="9878">20*LOG(((($X$8*X2887+Z2887-$X$8*Y2890-Z2890)^2+($X$8*Y2887+AA2887-$X$8*Y2890-AA2890)^2)/(($X$8*X2887+Z2887+$X$8*X2890+Z2890)^2+($X$8*Y2887+AA2887+$X$8*Y2890+AA2890)^2))^0.5)</f>
        <v>-0.21752889632214167</v>
      </c>
      <c r="AF2890" s="9"/>
      <c r="AG2890" s="29"/>
      <c r="AH2890" s="29"/>
      <c r="AI2890" s="29"/>
      <c r="AJ2890" s="29"/>
    </row>
    <row r="2891" spans="2:36" ht="18.649999999999999" customHeight="1">
      <c r="AE2891" s="33"/>
    </row>
    <row r="2892" spans="2:36" ht="18.649999999999999" customHeight="1" thickBot="1">
      <c r="E2892" s="21" t="s">
        <v>0</v>
      </c>
      <c r="J2892" s="21" t="s">
        <v>1</v>
      </c>
      <c r="O2892" s="21" t="s">
        <v>2</v>
      </c>
      <c r="T2892" s="21" t="s">
        <v>3</v>
      </c>
      <c r="Y2892" s="21" t="s">
        <v>4</v>
      </c>
    </row>
    <row r="2893" spans="2:36" ht="18.649999999999999" customHeight="1" thickBot="1">
      <c r="B2893" s="20"/>
      <c r="D2893" s="235" t="s">
        <v>6</v>
      </c>
      <c r="E2893" s="236"/>
      <c r="F2893" s="237" t="s">
        <v>7</v>
      </c>
      <c r="G2893" s="238"/>
      <c r="I2893" s="235" t="s">
        <v>8</v>
      </c>
      <c r="J2893" s="236"/>
      <c r="K2893" s="237" t="s">
        <v>9</v>
      </c>
      <c r="L2893" s="238"/>
      <c r="N2893" s="235" t="s">
        <v>10</v>
      </c>
      <c r="O2893" s="236"/>
      <c r="P2893" s="237" t="s">
        <v>11</v>
      </c>
      <c r="Q2893" s="238"/>
      <c r="S2893" s="235" t="s">
        <v>6</v>
      </c>
      <c r="T2893" s="236"/>
      <c r="U2893" s="237" t="s">
        <v>7</v>
      </c>
      <c r="V2893" s="238"/>
      <c r="X2893" s="235" t="s">
        <v>10</v>
      </c>
      <c r="Y2893" s="236"/>
      <c r="Z2893" s="237" t="s">
        <v>11</v>
      </c>
      <c r="AA2893" s="238"/>
      <c r="AB2893" s="4"/>
      <c r="AC2893" s="212" t="s">
        <v>70</v>
      </c>
      <c r="AE2893" s="213" t="s">
        <v>37</v>
      </c>
      <c r="AF2893" s="9"/>
      <c r="AG2893" s="29"/>
      <c r="AH2893" s="29"/>
      <c r="AI2893" s="29"/>
      <c r="AJ2893" s="29"/>
    </row>
    <row r="2894" spans="2:36" ht="18.649999999999999" customHeight="1" thickTop="1" thickBot="1">
      <c r="B2894" s="40">
        <f t="shared" ref="B2894" si="9879">B2887+$E$5</f>
        <v>1.1049999999999776</v>
      </c>
      <c r="D2894" s="24">
        <v>1</v>
      </c>
      <c r="E2894" s="25">
        <v>0</v>
      </c>
      <c r="F2894" s="26">
        <v>0</v>
      </c>
      <c r="G2894" s="27">
        <f t="shared" ref="G2894" si="9880">-1/($E$8*$B2894)</f>
        <v>-6.2155039530606402</v>
      </c>
      <c r="I2894" s="24">
        <v>1</v>
      </c>
      <c r="J2894" s="28">
        <v>0</v>
      </c>
      <c r="K2894" s="26">
        <v>0</v>
      </c>
      <c r="L2894" s="27">
        <v>0</v>
      </c>
      <c r="N2894" s="24">
        <f t="shared" ref="N2894" si="9881">D2894*I2894+F2894*I2897-E2894*J2894-G2894*J2897</f>
        <v>0.43817053384318405</v>
      </c>
      <c r="O2894" s="28">
        <f t="shared" ref="O2894" si="9882">(D2894*J2894+E2894*I2894+F2894*J2897+G2894*I2897)</f>
        <v>0</v>
      </c>
      <c r="P2894" s="26">
        <f t="shared" ref="P2894" si="9883">D2894*K2894+F2894*K2897-E2894*L2894-G2894*L2897</f>
        <v>0</v>
      </c>
      <c r="Q2894" s="27">
        <f t="shared" ref="Q2894" si="9884">(D2894*L2894+E2894*K2894+F2894*L2897+G2894*K2897)</f>
        <v>-6.2155039530606402</v>
      </c>
      <c r="S2894" s="24">
        <v>1</v>
      </c>
      <c r="T2894" s="25">
        <v>0</v>
      </c>
      <c r="U2894" s="26">
        <v>0</v>
      </c>
      <c r="V2894" s="27">
        <f t="shared" ref="V2894" si="9885">-1/($T$8*$B2894)</f>
        <v>-6.2155039530606402</v>
      </c>
      <c r="X2894" s="24">
        <f t="shared" ref="X2894" si="9886">N2894*S2894+P2894*S2897-O2894*T2894-Q2894*T2897</f>
        <v>0.43817053384318405</v>
      </c>
      <c r="Y2894" s="28">
        <f t="shared" ref="Y2894" si="9887">(N2894*T2894+O2894*S2894+P2894*T2897+Q2894*S2897)</f>
        <v>0</v>
      </c>
      <c r="Z2894" s="26">
        <f t="shared" ref="Z2894" si="9888">N2894*U2894+P2894*U2897-O2894*V2894-Q2894*V2897</f>
        <v>0</v>
      </c>
      <c r="AA2894" s="27">
        <f t="shared" ref="AA2894" si="9889">(N2894*V2894+O2894*U2894+P2894*V2897+Q2894*U2897)</f>
        <v>-8.9389546382776413</v>
      </c>
      <c r="AB2894" s="8"/>
      <c r="AC2894" s="214">
        <f t="shared" ref="AC2894" si="9890">20*LOG((2*$X$8)/(($X$8*X2894+Z2894+$Z$8*X2897+Z2897)^2+($X$8*Y2894+AA2894+$X$8*Y2897+AA2897)^2)^0.5)</f>
        <v>-13.133243689176247</v>
      </c>
      <c r="AE2894" s="215">
        <f t="shared" ref="AE2894" si="9891">((X2894^2+Y2894^2)/(X2897^2+Y2897^2))^0.5</f>
        <v>4.8474685812524489</v>
      </c>
      <c r="AF2894" s="9"/>
      <c r="AG2894" s="29"/>
      <c r="AH2894" s="29"/>
      <c r="AI2894" s="29"/>
      <c r="AJ2894" s="29"/>
    </row>
    <row r="2895" spans="2:36" ht="18.649999999999999" customHeight="1" thickBot="1">
      <c r="D2895" s="30"/>
      <c r="G2895" s="31"/>
      <c r="I2895" s="30"/>
      <c r="K2895" s="239" t="s">
        <v>15</v>
      </c>
      <c r="L2895" s="240"/>
      <c r="N2895" s="30"/>
      <c r="P2895" s="239" t="s">
        <v>17</v>
      </c>
      <c r="Q2895" s="240"/>
      <c r="S2895" s="30"/>
      <c r="V2895" s="31"/>
      <c r="X2895" s="30"/>
      <c r="AA2895" s="31"/>
      <c r="AE2895" s="216"/>
      <c r="AF2895" s="9"/>
      <c r="AG2895" s="29"/>
      <c r="AH2895" s="29"/>
      <c r="AI2895" s="29"/>
      <c r="AJ2895" s="29"/>
    </row>
    <row r="2896" spans="2:36" ht="18.649999999999999" customHeight="1" thickBot="1">
      <c r="D2896" s="235" t="s">
        <v>12</v>
      </c>
      <c r="E2896" s="236"/>
      <c r="F2896" s="237" t="s">
        <v>13</v>
      </c>
      <c r="G2896" s="238"/>
      <c r="I2896" s="235" t="s">
        <v>14</v>
      </c>
      <c r="J2896" s="236"/>
      <c r="K2896" s="241"/>
      <c r="L2896" s="242"/>
      <c r="N2896" s="235" t="s">
        <v>16</v>
      </c>
      <c r="O2896" s="236"/>
      <c r="P2896" s="241"/>
      <c r="Q2896" s="242"/>
      <c r="S2896" s="235" t="s">
        <v>12</v>
      </c>
      <c r="T2896" s="236"/>
      <c r="U2896" s="237" t="s">
        <v>13</v>
      </c>
      <c r="V2896" s="238"/>
      <c r="X2896" s="235" t="s">
        <v>16</v>
      </c>
      <c r="Y2896" s="236"/>
      <c r="Z2896" s="237" t="s">
        <v>17</v>
      </c>
      <c r="AA2896" s="238"/>
      <c r="AB2896" s="4"/>
      <c r="AC2896" s="37" t="s">
        <v>71</v>
      </c>
      <c r="AE2896" s="217" t="s">
        <v>72</v>
      </c>
      <c r="AF2896" s="9"/>
      <c r="AG2896" s="29"/>
      <c r="AH2896" s="29"/>
      <c r="AI2896" s="29"/>
      <c r="AJ2896" s="29"/>
    </row>
    <row r="2897" spans="2:36" ht="18.649999999999999" customHeight="1" thickTop="1" thickBot="1">
      <c r="D2897" s="24">
        <v>0</v>
      </c>
      <c r="E2897" s="28">
        <v>0</v>
      </c>
      <c r="F2897" s="26">
        <v>1</v>
      </c>
      <c r="G2897" s="27">
        <v>0</v>
      </c>
      <c r="I2897" s="24">
        <v>0</v>
      </c>
      <c r="J2897" s="28">
        <f t="shared" ref="J2897" si="9892">IF(0=(1-$J$8*$K$8*$B2894^2),0,-1*(1-$J$8*$K$8*$B2894^2)/($B2894*$K$8))</f>
        <v>-9.0391619151035968E-2</v>
      </c>
      <c r="K2897" s="26">
        <v>1</v>
      </c>
      <c r="L2897" s="27">
        <v>0</v>
      </c>
      <c r="N2897" s="24">
        <f t="shared" ref="N2897" si="9893">D2897*I2894+F2897*I2897-E2897*J2894-G2897*J2897</f>
        <v>0</v>
      </c>
      <c r="O2897" s="28">
        <f t="shared" ref="O2897" si="9894">(D2897*J2894+E2897*I2894+F2897*J2897+G2897*I2897)</f>
        <v>-9.0391619151035968E-2</v>
      </c>
      <c r="P2897" s="26">
        <f t="shared" ref="P2897" si="9895">D2897*K2894+F2897*K2897-E2897*L2894-G2897*L2897</f>
        <v>1</v>
      </c>
      <c r="Q2897" s="27">
        <f t="shared" ref="Q2897" si="9896">(D2897*L2894+E2897*K2894+F2897*L2897+G2897*K2897)</f>
        <v>0</v>
      </c>
      <c r="S2897" s="24">
        <v>0</v>
      </c>
      <c r="T2897" s="28">
        <v>0</v>
      </c>
      <c r="U2897" s="26">
        <v>1</v>
      </c>
      <c r="V2897" s="27">
        <v>0</v>
      </c>
      <c r="X2897" s="24">
        <f t="shared" ref="X2897" si="9897">N2897*S2894+P2897*S2897-O2897*T2894-Q2897*T2897</f>
        <v>0</v>
      </c>
      <c r="Y2897" s="28">
        <f t="shared" ref="Y2897" si="9898">(N2897*T2894+O2897*S2894+P2897*T2897+Q2897*S2897)</f>
        <v>-9.0391619151035968E-2</v>
      </c>
      <c r="Z2897" s="26">
        <f t="shared" ref="Z2897" si="9899">N2897*U2894+P2897*U2897-O2897*V2894-Q2897*V2897</f>
        <v>0.43817053384318405</v>
      </c>
      <c r="AA2897" s="27">
        <f t="shared" ref="AA2897" si="9900">(N2897*V2894+O2897*U2894+P2897*V2897+Q2897*U2897)</f>
        <v>0</v>
      </c>
      <c r="AB2897" s="8"/>
      <c r="AC2897" s="39">
        <f t="shared" ref="AC2897" si="9901">(180/PI())*ATAN(-1*(($X$8*Y2894+AA2894+$X$8*Y2897+AA2897)/($X$8*X2894+Z2894+$X$8*X2897+Z2897)))</f>
        <v>84.456533943681464</v>
      </c>
      <c r="AE2897" s="218">
        <f t="shared" ref="AE2897" si="9902">20*LOG(((($X$8*X2894+Z2894-$X$8*Y2897-Z2897)^2+($X$8*Y2894+AA2894-$X$8*Y2897-AA2897)^2)/(($X$8*X2894+Z2894+$X$8*X2897+Z2897)^2+($X$8*Y2894+AA2894+$X$8*Y2897+AA2897)^2))^0.5)</f>
        <v>-0.21593545533775949</v>
      </c>
      <c r="AF2897" s="9"/>
      <c r="AG2897" s="29"/>
      <c r="AH2897" s="29"/>
      <c r="AI2897" s="29"/>
      <c r="AJ2897" s="29"/>
    </row>
    <row r="2898" spans="2:36" ht="18.649999999999999" customHeight="1">
      <c r="AE2898" s="33"/>
    </row>
    <row r="2899" spans="2:36" ht="18.649999999999999" customHeight="1" thickBot="1">
      <c r="E2899" s="21" t="s">
        <v>0</v>
      </c>
      <c r="J2899" s="21" t="s">
        <v>1</v>
      </c>
      <c r="O2899" s="21" t="s">
        <v>2</v>
      </c>
      <c r="T2899" s="21" t="s">
        <v>3</v>
      </c>
      <c r="Y2899" s="21" t="s">
        <v>4</v>
      </c>
    </row>
    <row r="2900" spans="2:36" ht="18.649999999999999" customHeight="1" thickBot="1">
      <c r="B2900" s="20"/>
      <c r="D2900" s="235" t="s">
        <v>6</v>
      </c>
      <c r="E2900" s="236"/>
      <c r="F2900" s="237" t="s">
        <v>7</v>
      </c>
      <c r="G2900" s="238"/>
      <c r="I2900" s="235" t="s">
        <v>8</v>
      </c>
      <c r="J2900" s="236"/>
      <c r="K2900" s="237" t="s">
        <v>9</v>
      </c>
      <c r="L2900" s="238"/>
      <c r="N2900" s="235" t="s">
        <v>10</v>
      </c>
      <c r="O2900" s="236"/>
      <c r="P2900" s="237" t="s">
        <v>11</v>
      </c>
      <c r="Q2900" s="238"/>
      <c r="S2900" s="235" t="s">
        <v>6</v>
      </c>
      <c r="T2900" s="236"/>
      <c r="U2900" s="237" t="s">
        <v>7</v>
      </c>
      <c r="V2900" s="238"/>
      <c r="X2900" s="235" t="s">
        <v>10</v>
      </c>
      <c r="Y2900" s="236"/>
      <c r="Z2900" s="237" t="s">
        <v>11</v>
      </c>
      <c r="AA2900" s="238"/>
      <c r="AB2900" s="4"/>
      <c r="AC2900" s="212" t="s">
        <v>70</v>
      </c>
      <c r="AE2900" s="213" t="s">
        <v>37</v>
      </c>
      <c r="AF2900" s="9"/>
      <c r="AG2900" s="29"/>
      <c r="AH2900" s="29"/>
      <c r="AI2900" s="29"/>
      <c r="AJ2900" s="29"/>
    </row>
    <row r="2901" spans="2:36" ht="18.649999999999999" customHeight="1" thickTop="1" thickBot="1">
      <c r="B2901" s="40">
        <f t="shared" ref="B2901" si="9903">B2894+$E$5</f>
        <v>1.1054999999999775</v>
      </c>
      <c r="D2901" s="24">
        <v>1</v>
      </c>
      <c r="E2901" s="25">
        <v>0</v>
      </c>
      <c r="F2901" s="26">
        <v>0</v>
      </c>
      <c r="G2901" s="27">
        <f t="shared" ref="G2901" si="9904">-1/($E$8*$B2901)</f>
        <v>-6.2126927798570852</v>
      </c>
      <c r="I2901" s="24">
        <v>1</v>
      </c>
      <c r="J2901" s="28">
        <v>0</v>
      </c>
      <c r="K2901" s="26">
        <v>0</v>
      </c>
      <c r="L2901" s="27">
        <v>0</v>
      </c>
      <c r="N2901" s="24">
        <f t="shared" ref="N2901" si="9905">D2901*I2901+F2901*I2904-E2901*J2901-G2901*J2904</f>
        <v>0.4440513958821064</v>
      </c>
      <c r="O2901" s="28">
        <f t="shared" ref="O2901" si="9906">(D2901*J2901+E2901*I2901+F2901*J2904+G2901*I2904)</f>
        <v>0</v>
      </c>
      <c r="P2901" s="26">
        <f t="shared" ref="P2901" si="9907">D2901*K2901+F2901*K2904-E2901*L2901-G2901*L2904</f>
        <v>0</v>
      </c>
      <c r="Q2901" s="27">
        <f t="shared" ref="Q2901" si="9908">(D2901*L2901+E2901*K2901+F2901*L2904+G2901*K2904)</f>
        <v>-6.2126927798570852</v>
      </c>
      <c r="S2901" s="24">
        <v>1</v>
      </c>
      <c r="T2901" s="25">
        <v>0</v>
      </c>
      <c r="U2901" s="26">
        <v>0</v>
      </c>
      <c r="V2901" s="27">
        <f t="shared" ref="V2901" si="9909">-1/($T$8*$B2901)</f>
        <v>-6.2126927798570852</v>
      </c>
      <c r="X2901" s="24">
        <f t="shared" ref="X2901" si="9910">N2901*S2901+P2901*S2904-O2901*T2901-Q2901*T2904</f>
        <v>0.4440513958821064</v>
      </c>
      <c r="Y2901" s="28">
        <f t="shared" ref="Y2901" si="9911">(N2901*T2901+O2901*S2901+P2901*T2904+Q2901*S2904)</f>
        <v>0</v>
      </c>
      <c r="Z2901" s="26">
        <f t="shared" ref="Z2901" si="9912">N2901*U2901+P2901*U2904-O2901*V2901-Q2901*V2904</f>
        <v>0</v>
      </c>
      <c r="AA2901" s="27">
        <f t="shared" ref="AA2901" si="9913">(N2901*V2901+O2901*U2901+P2901*V2904+Q2901*U2904)</f>
        <v>-8.971447680939308</v>
      </c>
      <c r="AB2901" s="8"/>
      <c r="AC2901" s="214">
        <f t="shared" ref="AC2901" si="9914">20*LOG((2*$X$8)/(($X$8*X2901+Z2901+$Z$8*X2904+Z2904)^2+($X$8*Y2901+AA2901+$X$8*Y2904+AA2904)^2)^0.5)</f>
        <v>-13.164381899610358</v>
      </c>
      <c r="AE2901" s="215">
        <f t="shared" ref="AE2901" si="9915">((X2901^2+Y2901^2)/(X2904^2+Y2904^2))^0.5</f>
        <v>4.9622480938853215</v>
      </c>
      <c r="AF2901" s="9"/>
      <c r="AG2901" s="29"/>
      <c r="AH2901" s="29"/>
      <c r="AI2901" s="29"/>
      <c r="AJ2901" s="29"/>
    </row>
    <row r="2902" spans="2:36" ht="18.649999999999999" customHeight="1" thickBot="1">
      <c r="D2902" s="30"/>
      <c r="G2902" s="31"/>
      <c r="I2902" s="30"/>
      <c r="K2902" s="239" t="s">
        <v>15</v>
      </c>
      <c r="L2902" s="240"/>
      <c r="N2902" s="30"/>
      <c r="P2902" s="239" t="s">
        <v>17</v>
      </c>
      <c r="Q2902" s="240"/>
      <c r="S2902" s="30"/>
      <c r="V2902" s="31"/>
      <c r="X2902" s="30"/>
      <c r="AA2902" s="31"/>
      <c r="AE2902" s="216"/>
      <c r="AF2902" s="9"/>
      <c r="AG2902" s="29"/>
      <c r="AH2902" s="29"/>
      <c r="AI2902" s="29"/>
      <c r="AJ2902" s="29"/>
    </row>
    <row r="2903" spans="2:36" ht="18.649999999999999" customHeight="1" thickBot="1">
      <c r="D2903" s="235" t="s">
        <v>12</v>
      </c>
      <c r="E2903" s="236"/>
      <c r="F2903" s="237" t="s">
        <v>13</v>
      </c>
      <c r="G2903" s="238"/>
      <c r="I2903" s="235" t="s">
        <v>14</v>
      </c>
      <c r="J2903" s="236"/>
      <c r="K2903" s="241"/>
      <c r="L2903" s="242"/>
      <c r="N2903" s="235" t="s">
        <v>16</v>
      </c>
      <c r="O2903" s="236"/>
      <c r="P2903" s="241"/>
      <c r="Q2903" s="242"/>
      <c r="S2903" s="235" t="s">
        <v>12</v>
      </c>
      <c r="T2903" s="236"/>
      <c r="U2903" s="237" t="s">
        <v>13</v>
      </c>
      <c r="V2903" s="238"/>
      <c r="X2903" s="235" t="s">
        <v>16</v>
      </c>
      <c r="Y2903" s="236"/>
      <c r="Z2903" s="237" t="s">
        <v>17</v>
      </c>
      <c r="AA2903" s="238"/>
      <c r="AB2903" s="4"/>
      <c r="AC2903" s="37" t="s">
        <v>71</v>
      </c>
      <c r="AE2903" s="217" t="s">
        <v>72</v>
      </c>
      <c r="AF2903" s="9"/>
      <c r="AG2903" s="29"/>
      <c r="AH2903" s="29"/>
      <c r="AI2903" s="29"/>
      <c r="AJ2903" s="29"/>
    </row>
    <row r="2904" spans="2:36" ht="18.649999999999999" customHeight="1" thickTop="1" thickBot="1">
      <c r="D2904" s="24">
        <v>0</v>
      </c>
      <c r="E2904" s="28">
        <v>0</v>
      </c>
      <c r="F2904" s="26">
        <v>1</v>
      </c>
      <c r="G2904" s="27">
        <v>0</v>
      </c>
      <c r="I2904" s="24">
        <v>0</v>
      </c>
      <c r="J2904" s="28">
        <f t="shared" ref="J2904" si="9916">IF(0=(1-$J$8*$K$8*$B2901^2),0,-1*(1-$J$8*$K$8*$B2901^2)/($B2901*$K$8))</f>
        <v>-8.948593207769763E-2</v>
      </c>
      <c r="K2904" s="26">
        <v>1</v>
      </c>
      <c r="L2904" s="27">
        <v>0</v>
      </c>
      <c r="N2904" s="24">
        <f t="shared" ref="N2904" si="9917">D2904*I2901+F2904*I2904-E2904*J2901-G2904*J2904</f>
        <v>0</v>
      </c>
      <c r="O2904" s="28">
        <f t="shared" ref="O2904" si="9918">(D2904*J2901+E2904*I2901+F2904*J2904+G2904*I2904)</f>
        <v>-8.948593207769763E-2</v>
      </c>
      <c r="P2904" s="26">
        <f t="shared" ref="P2904" si="9919">D2904*K2901+F2904*K2904-E2904*L2901-G2904*L2904</f>
        <v>1</v>
      </c>
      <c r="Q2904" s="27">
        <f t="shared" ref="Q2904" si="9920">(D2904*L2901+E2904*K2901+F2904*L2904+G2904*K2904)</f>
        <v>0</v>
      </c>
      <c r="S2904" s="24">
        <v>0</v>
      </c>
      <c r="T2904" s="28">
        <v>0</v>
      </c>
      <c r="U2904" s="26">
        <v>1</v>
      </c>
      <c r="V2904" s="27">
        <v>0</v>
      </c>
      <c r="X2904" s="24">
        <f t="shared" ref="X2904" si="9921">N2904*S2901+P2904*S2904-O2904*T2901-Q2904*T2904</f>
        <v>0</v>
      </c>
      <c r="Y2904" s="28">
        <f t="shared" ref="Y2904" si="9922">(N2904*T2901+O2904*S2901+P2904*T2904+Q2904*S2904)</f>
        <v>-8.948593207769763E-2</v>
      </c>
      <c r="Z2904" s="26">
        <f t="shared" ref="Z2904" si="9923">N2904*U2901+P2904*U2904-O2904*V2901-Q2904*V2904</f>
        <v>0.4440513958821064</v>
      </c>
      <c r="AA2904" s="27">
        <f t="shared" ref="AA2904" si="9924">(N2904*V2901+O2904*U2901+P2904*V2904+Q2904*U2904)</f>
        <v>0</v>
      </c>
      <c r="AB2904" s="8"/>
      <c r="AC2904" s="39">
        <f t="shared" ref="AC2904" si="9925">(180/PI())*ATAN(-1*(($X$8*Y2901+AA2901+$X$8*Y2904+AA2904)/($X$8*X2901+Z2901+$X$8*X2904+Z2904)))</f>
        <v>84.402063827472873</v>
      </c>
      <c r="AE2904" s="218">
        <f t="shared" ref="AE2904" si="9926">20*LOG(((($X$8*X2901+Z2901-$X$8*Y2904-Z2904)^2+($X$8*Y2901+AA2901-$X$8*Y2904-AA2904)^2)/(($X$8*X2901+Z2901+$X$8*X2904+Z2904)^2+($X$8*Y2901+AA2901+$X$8*Y2904+AA2904)^2))^0.5)</f>
        <v>-0.21436303018281266</v>
      </c>
      <c r="AF2904" s="9"/>
      <c r="AG2904" s="29"/>
      <c r="AH2904" s="29"/>
      <c r="AI2904" s="29"/>
      <c r="AJ2904" s="29"/>
    </row>
    <row r="2905" spans="2:36" ht="18.649999999999999" customHeight="1">
      <c r="AE2905" s="33"/>
    </row>
    <row r="2906" spans="2:36" ht="18.649999999999999" customHeight="1" thickBot="1">
      <c r="E2906" s="21" t="s">
        <v>0</v>
      </c>
      <c r="J2906" s="21" t="s">
        <v>1</v>
      </c>
      <c r="O2906" s="21" t="s">
        <v>2</v>
      </c>
      <c r="T2906" s="21" t="s">
        <v>3</v>
      </c>
      <c r="Y2906" s="21" t="s">
        <v>4</v>
      </c>
    </row>
    <row r="2907" spans="2:36" ht="18.649999999999999" customHeight="1" thickBot="1">
      <c r="B2907" s="20"/>
      <c r="D2907" s="235" t="s">
        <v>6</v>
      </c>
      <c r="E2907" s="236"/>
      <c r="F2907" s="237" t="s">
        <v>7</v>
      </c>
      <c r="G2907" s="238"/>
      <c r="I2907" s="235" t="s">
        <v>8</v>
      </c>
      <c r="J2907" s="236"/>
      <c r="K2907" s="237" t="s">
        <v>9</v>
      </c>
      <c r="L2907" s="238"/>
      <c r="N2907" s="235" t="s">
        <v>10</v>
      </c>
      <c r="O2907" s="236"/>
      <c r="P2907" s="237" t="s">
        <v>11</v>
      </c>
      <c r="Q2907" s="238"/>
      <c r="S2907" s="235" t="s">
        <v>6</v>
      </c>
      <c r="T2907" s="236"/>
      <c r="U2907" s="237" t="s">
        <v>7</v>
      </c>
      <c r="V2907" s="238"/>
      <c r="X2907" s="235" t="s">
        <v>10</v>
      </c>
      <c r="Y2907" s="236"/>
      <c r="Z2907" s="237" t="s">
        <v>11</v>
      </c>
      <c r="AA2907" s="238"/>
      <c r="AB2907" s="4"/>
      <c r="AC2907" s="212" t="s">
        <v>70</v>
      </c>
      <c r="AE2907" s="213" t="s">
        <v>37</v>
      </c>
      <c r="AF2907" s="9"/>
      <c r="AG2907" s="29"/>
      <c r="AH2907" s="29"/>
      <c r="AI2907" s="29"/>
      <c r="AJ2907" s="29"/>
    </row>
    <row r="2908" spans="2:36" ht="18.649999999999999" customHeight="1" thickTop="1" thickBot="1">
      <c r="B2908" s="40">
        <f t="shared" ref="B2908" si="9927">B2901+$E$5</f>
        <v>1.1059999999999774</v>
      </c>
      <c r="D2908" s="24">
        <v>1</v>
      </c>
      <c r="E2908" s="25">
        <v>0</v>
      </c>
      <c r="F2908" s="26">
        <v>0</v>
      </c>
      <c r="G2908" s="27">
        <f t="shared" ref="G2908" si="9928">-1/($E$8*$B2908)</f>
        <v>-6.2098841484014535</v>
      </c>
      <c r="I2908" s="24">
        <v>1</v>
      </c>
      <c r="J2908" s="28">
        <v>0</v>
      </c>
      <c r="K2908" s="26">
        <v>0</v>
      </c>
      <c r="L2908" s="27">
        <v>0</v>
      </c>
      <c r="N2908" s="24">
        <f t="shared" ref="N2908" si="9929">D2908*I2908+F2908*I2911-E2908*J2908-G2908*J2911</f>
        <v>0.44992428387134908</v>
      </c>
      <c r="O2908" s="28">
        <f t="shared" ref="O2908" si="9930">(D2908*J2908+E2908*I2908+F2908*J2911+G2908*I2911)</f>
        <v>0</v>
      </c>
      <c r="P2908" s="26">
        <f t="shared" ref="P2908" si="9931">D2908*K2908+F2908*K2911-E2908*L2908-G2908*L2911</f>
        <v>0</v>
      </c>
      <c r="Q2908" s="27">
        <f t="shared" ref="Q2908" si="9932">(D2908*L2908+E2908*K2908+F2908*L2911+G2908*K2911)</f>
        <v>-6.2098841484014535</v>
      </c>
      <c r="S2908" s="24">
        <v>1</v>
      </c>
      <c r="T2908" s="25">
        <v>0</v>
      </c>
      <c r="U2908" s="26">
        <v>0</v>
      </c>
      <c r="V2908" s="27">
        <f t="shared" ref="V2908" si="9933">-1/($T$8*$B2908)</f>
        <v>-6.2098841484014535</v>
      </c>
      <c r="X2908" s="24">
        <f t="shared" ref="X2908" si="9934">N2908*S2908+P2908*S2911-O2908*T2908-Q2908*T2911</f>
        <v>0.44992428387134908</v>
      </c>
      <c r="Y2908" s="28">
        <f t="shared" ref="Y2908" si="9935">(N2908*T2908+O2908*S2908+P2908*T2911+Q2908*S2911)</f>
        <v>0</v>
      </c>
      <c r="Z2908" s="26">
        <f t="shared" ref="Z2908" si="9936">N2908*U2908+P2908*U2911-O2908*V2908-Q2908*V2911</f>
        <v>0</v>
      </c>
      <c r="AA2908" s="27">
        <f t="shared" ref="AA2908" si="9937">(N2908*V2908+O2908*U2908+P2908*V2911+Q2908*U2911)</f>
        <v>-9.0038618267950206</v>
      </c>
      <c r="AB2908" s="8"/>
      <c r="AC2908" s="214">
        <f t="shared" ref="AC2908" si="9938">20*LOG((2*$X$8)/(($X$8*X2908+Z2908+$Z$8*X2911+Z2911)^2+($X$8*Y2908+AA2908+$X$8*Y2911+AA2911)^2)^0.5)</f>
        <v>-13.195340921116454</v>
      </c>
      <c r="AE2908" s="215">
        <f t="shared" ref="AE2908" si="9939">((X2908^2+Y2908^2)/(X2911^2+Y2911^2))^0.5</f>
        <v>5.0792601754121343</v>
      </c>
      <c r="AF2908" s="9"/>
      <c r="AG2908" s="29"/>
      <c r="AH2908" s="29"/>
      <c r="AI2908" s="29"/>
      <c r="AJ2908" s="29"/>
    </row>
    <row r="2909" spans="2:36" ht="18.649999999999999" customHeight="1" thickBot="1">
      <c r="D2909" s="30"/>
      <c r="G2909" s="31"/>
      <c r="I2909" s="30"/>
      <c r="K2909" s="239" t="s">
        <v>15</v>
      </c>
      <c r="L2909" s="240"/>
      <c r="N2909" s="30"/>
      <c r="P2909" s="239" t="s">
        <v>17</v>
      </c>
      <c r="Q2909" s="240"/>
      <c r="S2909" s="30"/>
      <c r="V2909" s="31"/>
      <c r="X2909" s="30"/>
      <c r="AA2909" s="31"/>
      <c r="AE2909" s="216"/>
      <c r="AF2909" s="9"/>
      <c r="AG2909" s="29"/>
      <c r="AH2909" s="29"/>
      <c r="AI2909" s="29"/>
      <c r="AJ2909" s="29"/>
    </row>
    <row r="2910" spans="2:36" ht="18.649999999999999" customHeight="1" thickBot="1">
      <c r="D2910" s="235" t="s">
        <v>12</v>
      </c>
      <c r="E2910" s="236"/>
      <c r="F2910" s="237" t="s">
        <v>13</v>
      </c>
      <c r="G2910" s="238"/>
      <c r="I2910" s="235" t="s">
        <v>14</v>
      </c>
      <c r="J2910" s="236"/>
      <c r="K2910" s="241"/>
      <c r="L2910" s="242"/>
      <c r="N2910" s="235" t="s">
        <v>16</v>
      </c>
      <c r="O2910" s="236"/>
      <c r="P2910" s="241"/>
      <c r="Q2910" s="242"/>
      <c r="S2910" s="235" t="s">
        <v>12</v>
      </c>
      <c r="T2910" s="236"/>
      <c r="U2910" s="237" t="s">
        <v>13</v>
      </c>
      <c r="V2910" s="238"/>
      <c r="X2910" s="235" t="s">
        <v>16</v>
      </c>
      <c r="Y2910" s="236"/>
      <c r="Z2910" s="237" t="s">
        <v>17</v>
      </c>
      <c r="AA2910" s="238"/>
      <c r="AB2910" s="4"/>
      <c r="AC2910" s="37" t="s">
        <v>71</v>
      </c>
      <c r="AE2910" s="217" t="s">
        <v>72</v>
      </c>
      <c r="AF2910" s="9"/>
      <c r="AG2910" s="29"/>
      <c r="AH2910" s="29"/>
      <c r="AI2910" s="29"/>
      <c r="AJ2910" s="29"/>
    </row>
    <row r="2911" spans="2:36" ht="18.649999999999999" customHeight="1" thickTop="1" thickBot="1">
      <c r="D2911" s="24">
        <v>0</v>
      </c>
      <c r="E2911" s="28">
        <v>0</v>
      </c>
      <c r="F2911" s="26">
        <v>1</v>
      </c>
      <c r="G2911" s="27">
        <v>0</v>
      </c>
      <c r="I2911" s="24">
        <v>0</v>
      </c>
      <c r="J2911" s="28">
        <f t="shared" ref="J2911" si="9940">IF(0=(1-$J$8*$K$8*$B2908^2),0,-1*(1-$J$8*$K$8*$B2908^2)/($B2908*$K$8))</f>
        <v>-8.8580672840772923E-2</v>
      </c>
      <c r="K2911" s="26">
        <v>1</v>
      </c>
      <c r="L2911" s="27">
        <v>0</v>
      </c>
      <c r="N2911" s="24">
        <f t="shared" ref="N2911" si="9941">D2911*I2908+F2911*I2911-E2911*J2908-G2911*J2911</f>
        <v>0</v>
      </c>
      <c r="O2911" s="28">
        <f t="shared" ref="O2911" si="9942">(D2911*J2908+E2911*I2908+F2911*J2911+G2911*I2911)</f>
        <v>-8.8580672840772923E-2</v>
      </c>
      <c r="P2911" s="26">
        <f t="shared" ref="P2911" si="9943">D2911*K2908+F2911*K2911-E2911*L2908-G2911*L2911</f>
        <v>1</v>
      </c>
      <c r="Q2911" s="27">
        <f t="shared" ref="Q2911" si="9944">(D2911*L2908+E2911*K2908+F2911*L2911+G2911*K2911)</f>
        <v>0</v>
      </c>
      <c r="S2911" s="24">
        <v>0</v>
      </c>
      <c r="T2911" s="28">
        <v>0</v>
      </c>
      <c r="U2911" s="26">
        <v>1</v>
      </c>
      <c r="V2911" s="27">
        <v>0</v>
      </c>
      <c r="X2911" s="24">
        <f t="shared" ref="X2911" si="9945">N2911*S2908+P2911*S2911-O2911*T2908-Q2911*T2911</f>
        <v>0</v>
      </c>
      <c r="Y2911" s="28">
        <f t="shared" ref="Y2911" si="9946">(N2911*T2908+O2911*S2908+P2911*T2911+Q2911*S2911)</f>
        <v>-8.8580672840772923E-2</v>
      </c>
      <c r="Z2911" s="26">
        <f t="shared" ref="Z2911" si="9947">N2911*U2908+P2911*U2911-O2911*V2908-Q2911*V2911</f>
        <v>0.44992428387134908</v>
      </c>
      <c r="AA2911" s="27">
        <f t="shared" ref="AA2911" si="9948">(N2911*V2908+O2911*U2908+P2911*V2911+Q2911*U2911)</f>
        <v>0</v>
      </c>
      <c r="AB2911" s="8"/>
      <c r="AC2911" s="39">
        <f t="shared" ref="AC2911" si="9949">(180/PI())*ATAN(-1*(($X$8*Y2908+AA2908+$X$8*Y2911+AA2911)/($X$8*X2908+Z2908+$X$8*X2911+Z2911)))</f>
        <v>84.34803327228633</v>
      </c>
      <c r="AE2911" s="218">
        <f t="shared" ref="AE2911" si="9950">20*LOG(((($X$8*X2908+Z2908-$X$8*Y2911-Z2911)^2+($X$8*Y2908+AA2908-$X$8*Y2911-AA2911)^2)/(($X$8*X2908+Z2908+$X$8*X2911+Z2911)^2+($X$8*Y2908+AA2908+$X$8*Y2911+AA2911)^2))^0.5)</f>
        <v>-0.21281124299637294</v>
      </c>
      <c r="AF2911" s="9"/>
      <c r="AG2911" s="29"/>
      <c r="AH2911" s="29"/>
      <c r="AI2911" s="29"/>
      <c r="AJ2911" s="29"/>
    </row>
    <row r="2912" spans="2:36" ht="18.649999999999999" customHeight="1">
      <c r="AE2912" s="33"/>
    </row>
    <row r="2913" spans="2:36" ht="18.649999999999999" customHeight="1" thickBot="1">
      <c r="E2913" s="21" t="s">
        <v>0</v>
      </c>
      <c r="J2913" s="21" t="s">
        <v>1</v>
      </c>
      <c r="O2913" s="21" t="s">
        <v>2</v>
      </c>
      <c r="T2913" s="21" t="s">
        <v>3</v>
      </c>
      <c r="Y2913" s="21" t="s">
        <v>4</v>
      </c>
    </row>
    <row r="2914" spans="2:36" ht="18.649999999999999" customHeight="1" thickBot="1">
      <c r="B2914" s="20"/>
      <c r="D2914" s="235" t="s">
        <v>6</v>
      </c>
      <c r="E2914" s="236"/>
      <c r="F2914" s="237" t="s">
        <v>7</v>
      </c>
      <c r="G2914" s="238"/>
      <c r="I2914" s="235" t="s">
        <v>8</v>
      </c>
      <c r="J2914" s="236"/>
      <c r="K2914" s="237" t="s">
        <v>9</v>
      </c>
      <c r="L2914" s="238"/>
      <c r="N2914" s="235" t="s">
        <v>10</v>
      </c>
      <c r="O2914" s="236"/>
      <c r="P2914" s="237" t="s">
        <v>11</v>
      </c>
      <c r="Q2914" s="238"/>
      <c r="S2914" s="235" t="s">
        <v>6</v>
      </c>
      <c r="T2914" s="236"/>
      <c r="U2914" s="237" t="s">
        <v>7</v>
      </c>
      <c r="V2914" s="238"/>
      <c r="X2914" s="235" t="s">
        <v>10</v>
      </c>
      <c r="Y2914" s="236"/>
      <c r="Z2914" s="237" t="s">
        <v>11</v>
      </c>
      <c r="AA2914" s="238"/>
      <c r="AB2914" s="4"/>
      <c r="AC2914" s="212" t="s">
        <v>70</v>
      </c>
      <c r="AE2914" s="213" t="s">
        <v>37</v>
      </c>
      <c r="AF2914" s="9"/>
      <c r="AG2914" s="29"/>
      <c r="AH2914" s="29"/>
      <c r="AI2914" s="29"/>
      <c r="AJ2914" s="29"/>
    </row>
    <row r="2915" spans="2:36" ht="18.649999999999999" customHeight="1" thickTop="1" thickBot="1">
      <c r="B2915" s="40">
        <f t="shared" ref="B2915" si="9951">B2908+$E$5</f>
        <v>1.1064999999999774</v>
      </c>
      <c r="D2915" s="24">
        <v>1</v>
      </c>
      <c r="E2915" s="25">
        <v>0</v>
      </c>
      <c r="F2915" s="26">
        <v>0</v>
      </c>
      <c r="G2915" s="27">
        <f t="shared" ref="G2915" si="9952">-1/($E$8*$B2915)</f>
        <v>-6.2070780552480871</v>
      </c>
      <c r="I2915" s="24">
        <v>1</v>
      </c>
      <c r="J2915" s="28">
        <v>0</v>
      </c>
      <c r="K2915" s="26">
        <v>0</v>
      </c>
      <c r="L2915" s="27">
        <v>0</v>
      </c>
      <c r="N2915" s="24">
        <f t="shared" ref="N2915" si="9953">D2915*I2915+F2915*I2918-E2915*J2915-G2915*J2918</f>
        <v>0.45578921222075941</v>
      </c>
      <c r="O2915" s="28">
        <f t="shared" ref="O2915" si="9954">(D2915*J2915+E2915*I2915+F2915*J2918+G2915*I2918)</f>
        <v>0</v>
      </c>
      <c r="P2915" s="26">
        <f t="shared" ref="P2915" si="9955">D2915*K2915+F2915*K2918-E2915*L2915-G2915*L2918</f>
        <v>0</v>
      </c>
      <c r="Q2915" s="27">
        <f t="shared" ref="Q2915" si="9956">(D2915*L2915+E2915*K2915+F2915*L2918+G2915*K2918)</f>
        <v>-6.2070780552480871</v>
      </c>
      <c r="S2915" s="24">
        <v>1</v>
      </c>
      <c r="T2915" s="25">
        <v>0</v>
      </c>
      <c r="U2915" s="26">
        <v>0</v>
      </c>
      <c r="V2915" s="27">
        <f t="shared" ref="V2915" si="9957">-1/($T$8*$B2915)</f>
        <v>-6.2070780552480871</v>
      </c>
      <c r="X2915" s="24">
        <f t="shared" ref="X2915" si="9958">N2915*S2915+P2915*S2918-O2915*T2915-Q2915*T2918</f>
        <v>0.45578921222075941</v>
      </c>
      <c r="Y2915" s="28">
        <f t="shared" ref="Y2915" si="9959">(N2915*T2915+O2915*S2915+P2915*T2918+Q2915*S2918)</f>
        <v>0</v>
      </c>
      <c r="Z2915" s="26">
        <f t="shared" ref="Z2915" si="9960">N2915*U2915+P2915*U2918-O2915*V2915-Q2915*V2918</f>
        <v>0</v>
      </c>
      <c r="AA2915" s="27">
        <f t="shared" ref="AA2915" si="9961">(N2915*V2915+O2915*U2915+P2915*V2918+Q2915*U2918)</f>
        <v>-9.0361972722423758</v>
      </c>
      <c r="AB2915" s="8"/>
      <c r="AC2915" s="214">
        <f t="shared" ref="AC2915" si="9962">20*LOG((2*$X$8)/(($X$8*X2915+Z2915+$Z$8*X2918+Z2918)^2+($X$8*Y2915+AA2915+$X$8*Y2918+AA2918)^2)^0.5)</f>
        <v>-13.226122351539392</v>
      </c>
      <c r="AE2915" s="215">
        <f t="shared" ref="AE2915" si="9963">((X2915^2+Y2915^2)/(X2918^2+Y2918^2))^0.5</f>
        <v>5.1985724658988621</v>
      </c>
      <c r="AF2915" s="9"/>
      <c r="AG2915" s="29"/>
      <c r="AH2915" s="29"/>
      <c r="AI2915" s="29"/>
      <c r="AJ2915" s="29"/>
    </row>
    <row r="2916" spans="2:36" ht="18.649999999999999" customHeight="1" thickBot="1">
      <c r="D2916" s="30"/>
      <c r="G2916" s="31"/>
      <c r="I2916" s="30"/>
      <c r="K2916" s="239" t="s">
        <v>15</v>
      </c>
      <c r="L2916" s="240"/>
      <c r="N2916" s="30"/>
      <c r="P2916" s="239" t="s">
        <v>17</v>
      </c>
      <c r="Q2916" s="240"/>
      <c r="S2916" s="30"/>
      <c r="V2916" s="31"/>
      <c r="X2916" s="30"/>
      <c r="AA2916" s="31"/>
      <c r="AE2916" s="216"/>
      <c r="AF2916" s="9"/>
      <c r="AG2916" s="29"/>
      <c r="AH2916" s="29"/>
      <c r="AI2916" s="29"/>
      <c r="AJ2916" s="29"/>
    </row>
    <row r="2917" spans="2:36" ht="18.649999999999999" customHeight="1" thickBot="1">
      <c r="D2917" s="235" t="s">
        <v>12</v>
      </c>
      <c r="E2917" s="236"/>
      <c r="F2917" s="237" t="s">
        <v>13</v>
      </c>
      <c r="G2917" s="238"/>
      <c r="I2917" s="235" t="s">
        <v>14</v>
      </c>
      <c r="J2917" s="236"/>
      <c r="K2917" s="241"/>
      <c r="L2917" s="242"/>
      <c r="N2917" s="235" t="s">
        <v>16</v>
      </c>
      <c r="O2917" s="236"/>
      <c r="P2917" s="241"/>
      <c r="Q2917" s="242"/>
      <c r="S2917" s="235" t="s">
        <v>12</v>
      </c>
      <c r="T2917" s="236"/>
      <c r="U2917" s="237" t="s">
        <v>13</v>
      </c>
      <c r="V2917" s="238"/>
      <c r="X2917" s="235" t="s">
        <v>16</v>
      </c>
      <c r="Y2917" s="236"/>
      <c r="Z2917" s="237" t="s">
        <v>17</v>
      </c>
      <c r="AA2917" s="238"/>
      <c r="AB2917" s="4"/>
      <c r="AC2917" s="37" t="s">
        <v>71</v>
      </c>
      <c r="AE2917" s="217" t="s">
        <v>72</v>
      </c>
      <c r="AF2917" s="9"/>
      <c r="AG2917" s="29"/>
      <c r="AH2917" s="29"/>
      <c r="AI2917" s="29"/>
      <c r="AJ2917" s="29"/>
    </row>
    <row r="2918" spans="2:36" ht="18.649999999999999" customHeight="1" thickTop="1" thickBot="1">
      <c r="D2918" s="24">
        <v>0</v>
      </c>
      <c r="E2918" s="28">
        <v>0</v>
      </c>
      <c r="F2918" s="26">
        <v>1</v>
      </c>
      <c r="G2918" s="27">
        <v>0</v>
      </c>
      <c r="I2918" s="24">
        <v>0</v>
      </c>
      <c r="J2918" s="28">
        <f t="shared" ref="J2918" si="9964">IF(0=(1-$J$8*$K$8*$B2915^2),0,-1*(1-$J$8*$K$8*$B2915^2)/($B2915*$K$8))</f>
        <v>-8.7675840860275647E-2</v>
      </c>
      <c r="K2918" s="26">
        <v>1</v>
      </c>
      <c r="L2918" s="27">
        <v>0</v>
      </c>
      <c r="N2918" s="24">
        <f t="shared" ref="N2918" si="9965">D2918*I2915+F2918*I2918-E2918*J2915-G2918*J2918</f>
        <v>0</v>
      </c>
      <c r="O2918" s="28">
        <f t="shared" ref="O2918" si="9966">(D2918*J2915+E2918*I2915+F2918*J2918+G2918*I2918)</f>
        <v>-8.7675840860275647E-2</v>
      </c>
      <c r="P2918" s="26">
        <f t="shared" ref="P2918" si="9967">D2918*K2915+F2918*K2918-E2918*L2915-G2918*L2918</f>
        <v>1</v>
      </c>
      <c r="Q2918" s="27">
        <f t="shared" ref="Q2918" si="9968">(D2918*L2915+E2918*K2915+F2918*L2918+G2918*K2918)</f>
        <v>0</v>
      </c>
      <c r="S2918" s="24">
        <v>0</v>
      </c>
      <c r="T2918" s="28">
        <v>0</v>
      </c>
      <c r="U2918" s="26">
        <v>1</v>
      </c>
      <c r="V2918" s="27">
        <v>0</v>
      </c>
      <c r="X2918" s="24">
        <f t="shared" ref="X2918" si="9969">N2918*S2915+P2918*S2918-O2918*T2915-Q2918*T2918</f>
        <v>0</v>
      </c>
      <c r="Y2918" s="28">
        <f t="shared" ref="Y2918" si="9970">(N2918*T2915+O2918*S2915+P2918*T2918+Q2918*S2918)</f>
        <v>-8.7675840860275647E-2</v>
      </c>
      <c r="Z2918" s="26">
        <f t="shared" ref="Z2918" si="9971">N2918*U2915+P2918*U2918-O2918*V2915-Q2918*V2918</f>
        <v>0.45578921222075941</v>
      </c>
      <c r="AA2918" s="27">
        <f t="shared" ref="AA2918" si="9972">(N2918*V2915+O2918*U2915+P2918*V2918+Q2918*U2918)</f>
        <v>0</v>
      </c>
      <c r="AB2918" s="8"/>
      <c r="AC2918" s="39">
        <f t="shared" ref="AC2918" si="9973">(180/PI())*ATAN(-1*(($X$8*Y2915+AA2915+$X$8*Y2918+AA2918)/($X$8*X2915+Z2915+$X$8*X2918+Z2918)))</f>
        <v>84.294436232861386</v>
      </c>
      <c r="AE2918" s="218">
        <f t="shared" ref="AE2918" si="9974">20*LOG(((($X$8*X2915+Z2915-$X$8*Y2918-Z2918)^2+($X$8*Y2915+AA2915-$X$8*Y2918-AA2918)^2)/(($X$8*X2915+Z2915+$X$8*X2918+Z2918)^2+($X$8*Y2915+AA2915+$X$8*Y2918+AA2918)^2))^0.5)</f>
        <v>-0.21127972445238688</v>
      </c>
      <c r="AF2918" s="9"/>
      <c r="AG2918" s="29"/>
      <c r="AH2918" s="29"/>
      <c r="AI2918" s="29"/>
      <c r="AJ2918" s="29"/>
    </row>
    <row r="2919" spans="2:36" ht="18.649999999999999" customHeight="1">
      <c r="AE2919" s="33"/>
    </row>
    <row r="2920" spans="2:36" ht="18.649999999999999" customHeight="1" thickBot="1">
      <c r="E2920" s="21" t="s">
        <v>0</v>
      </c>
      <c r="J2920" s="21" t="s">
        <v>1</v>
      </c>
      <c r="O2920" s="21" t="s">
        <v>2</v>
      </c>
      <c r="T2920" s="21" t="s">
        <v>3</v>
      </c>
      <c r="Y2920" s="21" t="s">
        <v>4</v>
      </c>
    </row>
    <row r="2921" spans="2:36" ht="18.649999999999999" customHeight="1" thickBot="1">
      <c r="B2921" s="20"/>
      <c r="D2921" s="235" t="s">
        <v>6</v>
      </c>
      <c r="E2921" s="236"/>
      <c r="F2921" s="237" t="s">
        <v>7</v>
      </c>
      <c r="G2921" s="238"/>
      <c r="I2921" s="235" t="s">
        <v>8</v>
      </c>
      <c r="J2921" s="236"/>
      <c r="K2921" s="237" t="s">
        <v>9</v>
      </c>
      <c r="L2921" s="238"/>
      <c r="N2921" s="235" t="s">
        <v>10</v>
      </c>
      <c r="O2921" s="236"/>
      <c r="P2921" s="237" t="s">
        <v>11</v>
      </c>
      <c r="Q2921" s="238"/>
      <c r="S2921" s="235" t="s">
        <v>6</v>
      </c>
      <c r="T2921" s="236"/>
      <c r="U2921" s="237" t="s">
        <v>7</v>
      </c>
      <c r="V2921" s="238"/>
      <c r="X2921" s="235" t="s">
        <v>10</v>
      </c>
      <c r="Y2921" s="236"/>
      <c r="Z2921" s="237" t="s">
        <v>11</v>
      </c>
      <c r="AA2921" s="238"/>
      <c r="AB2921" s="4"/>
      <c r="AC2921" s="212" t="s">
        <v>70</v>
      </c>
      <c r="AE2921" s="213" t="s">
        <v>37</v>
      </c>
      <c r="AF2921" s="9"/>
      <c r="AG2921" s="29"/>
      <c r="AH2921" s="29"/>
      <c r="AI2921" s="29"/>
      <c r="AJ2921" s="29"/>
    </row>
    <row r="2922" spans="2:36" ht="18.649999999999999" customHeight="1" thickTop="1" thickBot="1">
      <c r="B2922" s="40">
        <f t="shared" ref="B2922" si="9975">B2915+$E$5</f>
        <v>1.1069999999999773</v>
      </c>
      <c r="D2922" s="24">
        <v>1</v>
      </c>
      <c r="E2922" s="25">
        <v>0</v>
      </c>
      <c r="F2922" s="26">
        <v>0</v>
      </c>
      <c r="G2922" s="27">
        <f t="shared" ref="G2922" si="9976">-1/($E$8*$B2922)</f>
        <v>-6.2042744969575496</v>
      </c>
      <c r="I2922" s="24">
        <v>1</v>
      </c>
      <c r="J2922" s="28">
        <v>0</v>
      </c>
      <c r="K2922" s="26">
        <v>0</v>
      </c>
      <c r="L2922" s="27">
        <v>0</v>
      </c>
      <c r="N2922" s="24">
        <f t="shared" ref="N2922" si="9977">D2922*I2922+F2922*I2925-E2922*J2922-G2922*J2925</f>
        <v>0.46164619530765016</v>
      </c>
      <c r="O2922" s="28">
        <f t="shared" ref="O2922" si="9978">(D2922*J2922+E2922*I2922+F2922*J2925+G2922*I2925)</f>
        <v>0</v>
      </c>
      <c r="P2922" s="26">
        <f t="shared" ref="P2922" si="9979">D2922*K2922+F2922*K2925-E2922*L2922-G2922*L2925</f>
        <v>0</v>
      </c>
      <c r="Q2922" s="27">
        <f t="shared" ref="Q2922" si="9980">(D2922*L2922+E2922*K2922+F2922*L2925+G2922*K2925)</f>
        <v>-6.2042744969575496</v>
      </c>
      <c r="S2922" s="24">
        <v>1</v>
      </c>
      <c r="T2922" s="25">
        <v>0</v>
      </c>
      <c r="U2922" s="26">
        <v>0</v>
      </c>
      <c r="V2922" s="27">
        <f t="shared" ref="V2922" si="9981">-1/($T$8*$B2922)</f>
        <v>-6.2042744969575496</v>
      </c>
      <c r="X2922" s="24">
        <f t="shared" ref="X2922" si="9982">N2922*S2922+P2922*S2925-O2922*T2922-Q2922*T2925</f>
        <v>0.46164619530765016</v>
      </c>
      <c r="Y2922" s="28">
        <f t="shared" ref="Y2922" si="9983">(N2922*T2922+O2922*S2922+P2922*T2925+Q2922*S2925)</f>
        <v>0</v>
      </c>
      <c r="Z2922" s="26">
        <f t="shared" ref="Z2922" si="9984">N2922*U2922+P2922*U2925-O2922*V2922-Q2922*V2925</f>
        <v>0</v>
      </c>
      <c r="AA2922" s="27">
        <f t="shared" ref="AA2922" si="9985">(N2922*V2922+O2922*U2922+P2922*V2925+Q2922*U2925)</f>
        <v>-9.0684542131222869</v>
      </c>
      <c r="AB2922" s="8"/>
      <c r="AC2922" s="214">
        <f t="shared" ref="AC2922" si="9986">20*LOG((2*$X$8)/(($X$8*X2922+Z2922+$Z$8*X2925+Z2925)^2+($X$8*Y2922+AA2922+$X$8*Y2925+AA2925)^2)^0.5)</f>
        <v>-13.256727768704621</v>
      </c>
      <c r="AE2922" s="215">
        <f t="shared" ref="AE2922" si="9987">((X2922^2+Y2922^2)/(X2925^2+Y2925^2))^0.5</f>
        <v>5.3202553621804816</v>
      </c>
      <c r="AF2922" s="9"/>
      <c r="AG2922" s="29"/>
      <c r="AH2922" s="29"/>
      <c r="AI2922" s="29"/>
      <c r="AJ2922" s="29"/>
    </row>
    <row r="2923" spans="2:36" ht="18.649999999999999" customHeight="1" thickBot="1">
      <c r="D2923" s="30"/>
      <c r="G2923" s="31"/>
      <c r="I2923" s="30"/>
      <c r="K2923" s="239" t="s">
        <v>15</v>
      </c>
      <c r="L2923" s="240"/>
      <c r="N2923" s="30"/>
      <c r="P2923" s="239" t="s">
        <v>17</v>
      </c>
      <c r="Q2923" s="240"/>
      <c r="S2923" s="30"/>
      <c r="V2923" s="31"/>
      <c r="X2923" s="30"/>
      <c r="AA2923" s="31"/>
      <c r="AE2923" s="216"/>
      <c r="AF2923" s="9"/>
      <c r="AG2923" s="29"/>
      <c r="AH2923" s="29"/>
      <c r="AI2923" s="29"/>
      <c r="AJ2923" s="29"/>
    </row>
    <row r="2924" spans="2:36" ht="18.649999999999999" customHeight="1" thickBot="1">
      <c r="D2924" s="235" t="s">
        <v>12</v>
      </c>
      <c r="E2924" s="236"/>
      <c r="F2924" s="237" t="s">
        <v>13</v>
      </c>
      <c r="G2924" s="238"/>
      <c r="I2924" s="235" t="s">
        <v>14</v>
      </c>
      <c r="J2924" s="236"/>
      <c r="K2924" s="241"/>
      <c r="L2924" s="242"/>
      <c r="N2924" s="235" t="s">
        <v>16</v>
      </c>
      <c r="O2924" s="236"/>
      <c r="P2924" s="241"/>
      <c r="Q2924" s="242"/>
      <c r="S2924" s="235" t="s">
        <v>12</v>
      </c>
      <c r="T2924" s="236"/>
      <c r="U2924" s="237" t="s">
        <v>13</v>
      </c>
      <c r="V2924" s="238"/>
      <c r="X2924" s="235" t="s">
        <v>16</v>
      </c>
      <c r="Y2924" s="236"/>
      <c r="Z2924" s="237" t="s">
        <v>17</v>
      </c>
      <c r="AA2924" s="238"/>
      <c r="AB2924" s="4"/>
      <c r="AC2924" s="37" t="s">
        <v>71</v>
      </c>
      <c r="AE2924" s="217" t="s">
        <v>72</v>
      </c>
      <c r="AF2924" s="9"/>
      <c r="AG2924" s="29"/>
      <c r="AH2924" s="29"/>
      <c r="AI2924" s="29"/>
      <c r="AJ2924" s="29"/>
    </row>
    <row r="2925" spans="2:36" ht="18.649999999999999" customHeight="1" thickTop="1" thickBot="1">
      <c r="D2925" s="24">
        <v>0</v>
      </c>
      <c r="E2925" s="28">
        <v>0</v>
      </c>
      <c r="F2925" s="26">
        <v>1</v>
      </c>
      <c r="G2925" s="27">
        <v>0</v>
      </c>
      <c r="I2925" s="24">
        <v>0</v>
      </c>
      <c r="J2925" s="28">
        <f t="shared" ref="J2925" si="9988">IF(0=(1-$J$8*$K$8*$B2922^2),0,-1*(1-$J$8*$K$8*$B2922^2)/($B2922*$K$8))</f>
        <v>-8.6771435557267435E-2</v>
      </c>
      <c r="K2925" s="26">
        <v>1</v>
      </c>
      <c r="L2925" s="27">
        <v>0</v>
      </c>
      <c r="N2925" s="24">
        <f t="shared" ref="N2925" si="9989">D2925*I2922+F2925*I2925-E2925*J2922-G2925*J2925</f>
        <v>0</v>
      </c>
      <c r="O2925" s="28">
        <f t="shared" ref="O2925" si="9990">(D2925*J2922+E2925*I2922+F2925*J2925+G2925*I2925)</f>
        <v>-8.6771435557267435E-2</v>
      </c>
      <c r="P2925" s="26">
        <f t="shared" ref="P2925" si="9991">D2925*K2922+F2925*K2925-E2925*L2922-G2925*L2925</f>
        <v>1</v>
      </c>
      <c r="Q2925" s="27">
        <f t="shared" ref="Q2925" si="9992">(D2925*L2922+E2925*K2922+F2925*L2925+G2925*K2925)</f>
        <v>0</v>
      </c>
      <c r="S2925" s="24">
        <v>0</v>
      </c>
      <c r="T2925" s="28">
        <v>0</v>
      </c>
      <c r="U2925" s="26">
        <v>1</v>
      </c>
      <c r="V2925" s="27">
        <v>0</v>
      </c>
      <c r="X2925" s="24">
        <f t="shared" ref="X2925" si="9993">N2925*S2922+P2925*S2925-O2925*T2922-Q2925*T2925</f>
        <v>0</v>
      </c>
      <c r="Y2925" s="28">
        <f t="shared" ref="Y2925" si="9994">(N2925*T2922+O2925*S2922+P2925*T2925+Q2925*S2925)</f>
        <v>-8.6771435557267435E-2</v>
      </c>
      <c r="Z2925" s="26">
        <f t="shared" ref="Z2925" si="9995">N2925*U2922+P2925*U2925-O2925*V2922-Q2925*V2925</f>
        <v>0.46164619530765016</v>
      </c>
      <c r="AA2925" s="27">
        <f t="shared" ref="AA2925" si="9996">(N2925*V2922+O2925*U2922+P2925*V2925+Q2925*U2925)</f>
        <v>0</v>
      </c>
      <c r="AB2925" s="8"/>
      <c r="AC2925" s="39">
        <f t="shared" ref="AC2925" si="9997">(180/PI())*ATAN(-1*(($X$8*Y2922+AA2922+$X$8*Y2925+AA2925)/($X$8*X2922+Z2922+$X$8*X2925+Z2925)))</f>
        <v>84.241266773198646</v>
      </c>
      <c r="AE2925" s="218">
        <f t="shared" ref="AE2925" si="9998">20*LOG(((($X$8*X2922+Z2922-$X$8*Y2925-Z2925)^2+($X$8*Y2922+AA2922-$X$8*Y2925-AA2925)^2)/(($X$8*X2922+Z2922+$X$8*X2925+Z2925)^2+($X$8*Y2922+AA2922+$X$8*Y2925+AA2925)^2))^0.5)</f>
        <v>-0.20976811352877034</v>
      </c>
      <c r="AF2925" s="9"/>
      <c r="AG2925" s="29"/>
      <c r="AH2925" s="29"/>
      <c r="AI2925" s="29"/>
      <c r="AJ2925" s="29"/>
    </row>
    <row r="2926" spans="2:36" ht="18.649999999999999" customHeight="1">
      <c r="AE2926" s="33"/>
    </row>
    <row r="2927" spans="2:36" ht="18.649999999999999" customHeight="1" thickBot="1">
      <c r="E2927" s="21" t="s">
        <v>0</v>
      </c>
      <c r="J2927" s="21" t="s">
        <v>1</v>
      </c>
      <c r="O2927" s="21" t="s">
        <v>2</v>
      </c>
      <c r="T2927" s="21" t="s">
        <v>3</v>
      </c>
      <c r="Y2927" s="21" t="s">
        <v>4</v>
      </c>
    </row>
    <row r="2928" spans="2:36" ht="18.649999999999999" customHeight="1" thickBot="1">
      <c r="B2928" s="20"/>
      <c r="D2928" s="235" t="s">
        <v>6</v>
      </c>
      <c r="E2928" s="236"/>
      <c r="F2928" s="237" t="s">
        <v>7</v>
      </c>
      <c r="G2928" s="238"/>
      <c r="I2928" s="235" t="s">
        <v>8</v>
      </c>
      <c r="J2928" s="236"/>
      <c r="K2928" s="237" t="s">
        <v>9</v>
      </c>
      <c r="L2928" s="238"/>
      <c r="N2928" s="235" t="s">
        <v>10</v>
      </c>
      <c r="O2928" s="236"/>
      <c r="P2928" s="237" t="s">
        <v>11</v>
      </c>
      <c r="Q2928" s="238"/>
      <c r="S2928" s="235" t="s">
        <v>6</v>
      </c>
      <c r="T2928" s="236"/>
      <c r="U2928" s="237" t="s">
        <v>7</v>
      </c>
      <c r="V2928" s="238"/>
      <c r="X2928" s="235" t="s">
        <v>10</v>
      </c>
      <c r="Y2928" s="236"/>
      <c r="Z2928" s="237" t="s">
        <v>11</v>
      </c>
      <c r="AA2928" s="238"/>
      <c r="AB2928" s="4"/>
      <c r="AC2928" s="212" t="s">
        <v>70</v>
      </c>
      <c r="AE2928" s="213" t="s">
        <v>37</v>
      </c>
      <c r="AF2928" s="9"/>
      <c r="AG2928" s="29"/>
      <c r="AH2928" s="29"/>
      <c r="AI2928" s="29"/>
      <c r="AJ2928" s="29"/>
    </row>
    <row r="2929" spans="2:36" ht="18.649999999999999" customHeight="1" thickTop="1" thickBot="1">
      <c r="B2929" s="40">
        <f t="shared" ref="B2929" si="9999">B2922+$E$5</f>
        <v>1.1074999999999773</v>
      </c>
      <c r="D2929" s="24">
        <v>1</v>
      </c>
      <c r="E2929" s="25">
        <v>0</v>
      </c>
      <c r="F2929" s="26">
        <v>0</v>
      </c>
      <c r="G2929" s="27">
        <f t="shared" ref="G2929" si="10000">-1/($E$8*$B2929)</f>
        <v>-6.2014734700966221</v>
      </c>
      <c r="I2929" s="24">
        <v>1</v>
      </c>
      <c r="J2929" s="28">
        <v>0</v>
      </c>
      <c r="K2929" s="26">
        <v>0</v>
      </c>
      <c r="L2929" s="27">
        <v>0</v>
      </c>
      <c r="N2929" s="24">
        <f t="shared" ref="N2929" si="10001">D2929*I2929+F2929*I2932-E2929*J2929-G2929*J2932</f>
        <v>0.46749524747688387</v>
      </c>
      <c r="O2929" s="28">
        <f t="shared" ref="O2929" si="10002">(D2929*J2929+E2929*I2929+F2929*J2932+G2929*I2932)</f>
        <v>0</v>
      </c>
      <c r="P2929" s="26">
        <f t="shared" ref="P2929" si="10003">D2929*K2929+F2929*K2932-E2929*L2929-G2929*L2932</f>
        <v>0</v>
      </c>
      <c r="Q2929" s="27">
        <f t="shared" ref="Q2929" si="10004">(D2929*L2929+E2929*K2929+F2929*L2932+G2929*K2932)</f>
        <v>-6.2014734700966221</v>
      </c>
      <c r="S2929" s="24">
        <v>1</v>
      </c>
      <c r="T2929" s="25">
        <v>0</v>
      </c>
      <c r="U2929" s="26">
        <v>0</v>
      </c>
      <c r="V2929" s="27">
        <f t="shared" ref="V2929" si="10005">-1/($T$8*$B2929)</f>
        <v>-6.2014734700966221</v>
      </c>
      <c r="X2929" s="24">
        <f t="shared" ref="X2929" si="10006">N2929*S2929+P2929*S2932-O2929*T2929-Q2929*T2932</f>
        <v>0.46749524747688387</v>
      </c>
      <c r="Y2929" s="28">
        <f t="shared" ref="Y2929" si="10007">(N2929*T2929+O2929*S2929+P2929*T2932+Q2929*S2932)</f>
        <v>0</v>
      </c>
      <c r="Z2929" s="26">
        <f t="shared" ref="Z2929" si="10008">N2929*U2929+P2929*U2932-O2929*V2929-Q2929*V2932</f>
        <v>0</v>
      </c>
      <c r="AA2929" s="27">
        <f t="shared" ref="AA2929" si="10009">(N2929*V2929+O2929*U2929+P2929*V2932+Q2929*U2932)</f>
        <v>-9.1006328447207725</v>
      </c>
      <c r="AB2929" s="8"/>
      <c r="AC2929" s="214">
        <f t="shared" ref="AC2929" si="10010">20*LOG((2*$X$8)/(($X$8*X2929+Z2929+$Z$8*X2932+Z2932)^2+($X$8*Y2929+AA2929+$X$8*Y2932+AA2932)^2)^0.5)</f>
        <v>-13.287158730734346</v>
      </c>
      <c r="AE2929" s="215">
        <f t="shared" ref="AE2929" si="10011">((X2929^2+Y2929^2)/(X2932^2+Y2932^2))^0.5</f>
        <v>5.4443821597597797</v>
      </c>
      <c r="AF2929" s="9"/>
      <c r="AG2929" s="29"/>
      <c r="AH2929" s="29"/>
      <c r="AI2929" s="29"/>
      <c r="AJ2929" s="29"/>
    </row>
    <row r="2930" spans="2:36" ht="18.649999999999999" customHeight="1" thickBot="1">
      <c r="D2930" s="30"/>
      <c r="G2930" s="31"/>
      <c r="I2930" s="30"/>
      <c r="K2930" s="239" t="s">
        <v>15</v>
      </c>
      <c r="L2930" s="240"/>
      <c r="N2930" s="30"/>
      <c r="P2930" s="239" t="s">
        <v>17</v>
      </c>
      <c r="Q2930" s="240"/>
      <c r="S2930" s="30"/>
      <c r="V2930" s="31"/>
      <c r="X2930" s="30"/>
      <c r="AA2930" s="31"/>
      <c r="AE2930" s="216"/>
      <c r="AF2930" s="9"/>
      <c r="AG2930" s="29"/>
      <c r="AH2930" s="29"/>
      <c r="AI2930" s="29"/>
      <c r="AJ2930" s="29"/>
    </row>
    <row r="2931" spans="2:36" ht="18.649999999999999" customHeight="1" thickBot="1">
      <c r="D2931" s="235" t="s">
        <v>12</v>
      </c>
      <c r="E2931" s="236"/>
      <c r="F2931" s="237" t="s">
        <v>13</v>
      </c>
      <c r="G2931" s="238"/>
      <c r="I2931" s="235" t="s">
        <v>14</v>
      </c>
      <c r="J2931" s="236"/>
      <c r="K2931" s="241"/>
      <c r="L2931" s="242"/>
      <c r="N2931" s="235" t="s">
        <v>16</v>
      </c>
      <c r="O2931" s="236"/>
      <c r="P2931" s="241"/>
      <c r="Q2931" s="242"/>
      <c r="S2931" s="235" t="s">
        <v>12</v>
      </c>
      <c r="T2931" s="236"/>
      <c r="U2931" s="237" t="s">
        <v>13</v>
      </c>
      <c r="V2931" s="238"/>
      <c r="X2931" s="235" t="s">
        <v>16</v>
      </c>
      <c r="Y2931" s="236"/>
      <c r="Z2931" s="237" t="s">
        <v>17</v>
      </c>
      <c r="AA2931" s="238"/>
      <c r="AB2931" s="4"/>
      <c r="AC2931" s="37" t="s">
        <v>71</v>
      </c>
      <c r="AE2931" s="217" t="s">
        <v>72</v>
      </c>
      <c r="AF2931" s="9"/>
      <c r="AG2931" s="29"/>
      <c r="AH2931" s="29"/>
      <c r="AI2931" s="29"/>
      <c r="AJ2931" s="29"/>
    </row>
    <row r="2932" spans="2:36" ht="18.649999999999999" customHeight="1" thickTop="1" thickBot="1">
      <c r="D2932" s="24">
        <v>0</v>
      </c>
      <c r="E2932" s="28">
        <v>0</v>
      </c>
      <c r="F2932" s="26">
        <v>1</v>
      </c>
      <c r="G2932" s="27">
        <v>0</v>
      </c>
      <c r="I2932" s="24">
        <v>0</v>
      </c>
      <c r="J2932" s="28">
        <f t="shared" ref="J2932" si="10012">IF(0=(1-$J$8*$K$8*$B2929^2),0,-1*(1-$J$8*$K$8*$B2929^2)/($B2929*$K$8))</f>
        <v>-8.5867456353855759E-2</v>
      </c>
      <c r="K2932" s="26">
        <v>1</v>
      </c>
      <c r="L2932" s="27">
        <v>0</v>
      </c>
      <c r="N2932" s="24">
        <f t="shared" ref="N2932" si="10013">D2932*I2929+F2932*I2932-E2932*J2929-G2932*J2932</f>
        <v>0</v>
      </c>
      <c r="O2932" s="28">
        <f t="shared" ref="O2932" si="10014">(D2932*J2929+E2932*I2929+F2932*J2932+G2932*I2932)</f>
        <v>-8.5867456353855759E-2</v>
      </c>
      <c r="P2932" s="26">
        <f t="shared" ref="P2932" si="10015">D2932*K2929+F2932*K2932-E2932*L2929-G2932*L2932</f>
        <v>1</v>
      </c>
      <c r="Q2932" s="27">
        <f t="shared" ref="Q2932" si="10016">(D2932*L2929+E2932*K2929+F2932*L2932+G2932*K2932)</f>
        <v>0</v>
      </c>
      <c r="S2932" s="24">
        <v>0</v>
      </c>
      <c r="T2932" s="28">
        <v>0</v>
      </c>
      <c r="U2932" s="26">
        <v>1</v>
      </c>
      <c r="V2932" s="27">
        <v>0</v>
      </c>
      <c r="X2932" s="24">
        <f t="shared" ref="X2932" si="10017">N2932*S2929+P2932*S2932-O2932*T2929-Q2932*T2932</f>
        <v>0</v>
      </c>
      <c r="Y2932" s="28">
        <f t="shared" ref="Y2932" si="10018">(N2932*T2929+O2932*S2929+P2932*T2932+Q2932*S2932)</f>
        <v>-8.5867456353855759E-2</v>
      </c>
      <c r="Z2932" s="26">
        <f t="shared" ref="Z2932" si="10019">N2932*U2929+P2932*U2932-O2932*V2929-Q2932*V2932</f>
        <v>0.46749524747688387</v>
      </c>
      <c r="AA2932" s="27">
        <f t="shared" ref="AA2932" si="10020">(N2932*V2929+O2932*U2929+P2932*V2932+Q2932*U2932)</f>
        <v>0</v>
      </c>
      <c r="AB2932" s="8"/>
      <c r="AC2932" s="39">
        <f t="shared" ref="AC2932" si="10021">(180/PI())*ATAN(-1*(($X$8*Y2929+AA2929+$X$8*Y2932+AA2932)/($X$8*X2929+Z2929+$X$8*X2932+Z2932)))</f>
        <v>84.18851906412857</v>
      </c>
      <c r="AE2932" s="218">
        <f t="shared" ref="AE2932" si="10022">20*LOG(((($X$8*X2929+Z2929-$X$8*Y2932-Z2932)^2+($X$8*Y2929+AA2929-$X$8*Y2932-AA2932)^2)/(($X$8*X2929+Z2929+$X$8*X2932+Z2932)^2+($X$8*Y2929+AA2929+$X$8*Y2932+AA2932)^2))^0.5)</f>
        <v>-0.20827605728378062</v>
      </c>
      <c r="AF2932" s="9"/>
      <c r="AG2932" s="29"/>
      <c r="AH2932" s="29"/>
      <c r="AI2932" s="29"/>
      <c r="AJ2932" s="29"/>
    </row>
    <row r="2933" spans="2:36" ht="18.649999999999999" customHeight="1">
      <c r="AE2933" s="33"/>
    </row>
    <row r="2934" spans="2:36" ht="18.649999999999999" customHeight="1" thickBot="1">
      <c r="E2934" s="21" t="s">
        <v>0</v>
      </c>
      <c r="J2934" s="21" t="s">
        <v>1</v>
      </c>
      <c r="O2934" s="21" t="s">
        <v>2</v>
      </c>
      <c r="T2934" s="21" t="s">
        <v>3</v>
      </c>
      <c r="Y2934" s="21" t="s">
        <v>4</v>
      </c>
    </row>
    <row r="2935" spans="2:36" ht="18.649999999999999" customHeight="1" thickBot="1">
      <c r="B2935" s="20"/>
      <c r="D2935" s="235" t="s">
        <v>6</v>
      </c>
      <c r="E2935" s="236"/>
      <c r="F2935" s="237" t="s">
        <v>7</v>
      </c>
      <c r="G2935" s="238"/>
      <c r="I2935" s="235" t="s">
        <v>8</v>
      </c>
      <c r="J2935" s="236"/>
      <c r="K2935" s="237" t="s">
        <v>9</v>
      </c>
      <c r="L2935" s="238"/>
      <c r="N2935" s="235" t="s">
        <v>10</v>
      </c>
      <c r="O2935" s="236"/>
      <c r="P2935" s="237" t="s">
        <v>11</v>
      </c>
      <c r="Q2935" s="238"/>
      <c r="S2935" s="235" t="s">
        <v>6</v>
      </c>
      <c r="T2935" s="236"/>
      <c r="U2935" s="237" t="s">
        <v>7</v>
      </c>
      <c r="V2935" s="238"/>
      <c r="X2935" s="235" t="s">
        <v>10</v>
      </c>
      <c r="Y2935" s="236"/>
      <c r="Z2935" s="237" t="s">
        <v>11</v>
      </c>
      <c r="AA2935" s="238"/>
      <c r="AB2935" s="4"/>
      <c r="AC2935" s="212" t="s">
        <v>70</v>
      </c>
      <c r="AE2935" s="213" t="s">
        <v>37</v>
      </c>
      <c r="AF2935" s="9"/>
      <c r="AG2935" s="29"/>
      <c r="AH2935" s="29"/>
      <c r="AI2935" s="29"/>
      <c r="AJ2935" s="29"/>
    </row>
    <row r="2936" spans="2:36" ht="18.649999999999999" customHeight="1" thickTop="1" thickBot="1">
      <c r="B2936" s="40">
        <f t="shared" ref="B2936" si="10023">B2929+$E$5</f>
        <v>1.1079999999999772</v>
      </c>
      <c r="D2936" s="24">
        <v>1</v>
      </c>
      <c r="E2936" s="25">
        <v>0</v>
      </c>
      <c r="F2936" s="26">
        <v>0</v>
      </c>
      <c r="G2936" s="27">
        <f t="shared" ref="G2936" si="10024">-1/($E$8*$B2936)</f>
        <v>-6.1986749712382752</v>
      </c>
      <c r="I2936" s="24">
        <v>1</v>
      </c>
      <c r="J2936" s="28">
        <v>0</v>
      </c>
      <c r="K2936" s="26">
        <v>0</v>
      </c>
      <c r="L2936" s="27">
        <v>0</v>
      </c>
      <c r="N2936" s="24">
        <f t="shared" ref="N2936" si="10025">D2936*I2936+F2936*I2939-E2936*J2936-G2936*J2939</f>
        <v>0.4733363830409677</v>
      </c>
      <c r="O2936" s="28">
        <f t="shared" ref="O2936" si="10026">(D2936*J2936+E2936*I2936+F2936*J2939+G2936*I2939)</f>
        <v>0</v>
      </c>
      <c r="P2936" s="26">
        <f t="shared" ref="P2936" si="10027">D2936*K2936+F2936*K2939-E2936*L2936-G2936*L2939</f>
        <v>0</v>
      </c>
      <c r="Q2936" s="27">
        <f t="shared" ref="Q2936" si="10028">(D2936*L2936+E2936*K2936+F2936*L2939+G2936*K2939)</f>
        <v>-6.1986749712382752</v>
      </c>
      <c r="S2936" s="24">
        <v>1</v>
      </c>
      <c r="T2936" s="25">
        <v>0</v>
      </c>
      <c r="U2936" s="26">
        <v>0</v>
      </c>
      <c r="V2936" s="27">
        <f t="shared" ref="V2936" si="10029">-1/($T$8*$B2936)</f>
        <v>-6.1986749712382752</v>
      </c>
      <c r="X2936" s="24">
        <f t="shared" ref="X2936" si="10030">N2936*S2936+P2936*S2939-O2936*T2936-Q2936*T2939</f>
        <v>0.4733363830409677</v>
      </c>
      <c r="Y2936" s="28">
        <f t="shared" ref="Y2936" si="10031">(N2936*T2936+O2936*S2936+P2936*T2939+Q2936*S2939)</f>
        <v>0</v>
      </c>
      <c r="Z2936" s="26">
        <f t="shared" ref="Z2936" si="10032">N2936*U2936+P2936*U2939-O2936*V2936-Q2936*V2939</f>
        <v>0</v>
      </c>
      <c r="AA2936" s="27">
        <f t="shared" ref="AA2936" si="10033">(N2936*V2936+O2936*U2936+P2936*V2939+Q2936*U2939)</f>
        <v>-9.1327333617707751</v>
      </c>
      <c r="AB2936" s="8"/>
      <c r="AC2936" s="214">
        <f t="shared" ref="AC2936" si="10034">20*LOG((2*$X$8)/(($X$8*X2936+Z2936+$Z$8*X2939+Z2939)^2+($X$8*Y2936+AA2936+$X$8*Y2939+AA2939)^2)^0.5)</f>
        <v>-13.317416776357838</v>
      </c>
      <c r="AE2936" s="215">
        <f t="shared" ref="AE2936" si="10035">((X2936^2+Y2936^2)/(X2939^2+Y2939^2))^0.5</f>
        <v>5.5710292035622659</v>
      </c>
      <c r="AF2936" s="9"/>
      <c r="AG2936" s="29"/>
      <c r="AH2936" s="29"/>
      <c r="AI2936" s="29"/>
      <c r="AJ2936" s="29"/>
    </row>
    <row r="2937" spans="2:36" ht="18.649999999999999" customHeight="1" thickBot="1">
      <c r="D2937" s="30"/>
      <c r="G2937" s="31"/>
      <c r="I2937" s="30"/>
      <c r="K2937" s="239" t="s">
        <v>15</v>
      </c>
      <c r="L2937" s="240"/>
      <c r="N2937" s="30"/>
      <c r="P2937" s="239" t="s">
        <v>17</v>
      </c>
      <c r="Q2937" s="240"/>
      <c r="S2937" s="30"/>
      <c r="V2937" s="31"/>
      <c r="X2937" s="30"/>
      <c r="AA2937" s="31"/>
      <c r="AE2937" s="216"/>
      <c r="AF2937" s="9"/>
      <c r="AG2937" s="29"/>
      <c r="AH2937" s="29"/>
      <c r="AI2937" s="29"/>
      <c r="AJ2937" s="29"/>
    </row>
    <row r="2938" spans="2:36" ht="18.649999999999999" customHeight="1" thickBot="1">
      <c r="D2938" s="235" t="s">
        <v>12</v>
      </c>
      <c r="E2938" s="236"/>
      <c r="F2938" s="237" t="s">
        <v>13</v>
      </c>
      <c r="G2938" s="238"/>
      <c r="I2938" s="235" t="s">
        <v>14</v>
      </c>
      <c r="J2938" s="236"/>
      <c r="K2938" s="241"/>
      <c r="L2938" s="242"/>
      <c r="N2938" s="235" t="s">
        <v>16</v>
      </c>
      <c r="O2938" s="236"/>
      <c r="P2938" s="241"/>
      <c r="Q2938" s="242"/>
      <c r="S2938" s="235" t="s">
        <v>12</v>
      </c>
      <c r="T2938" s="236"/>
      <c r="U2938" s="237" t="s">
        <v>13</v>
      </c>
      <c r="V2938" s="238"/>
      <c r="X2938" s="235" t="s">
        <v>16</v>
      </c>
      <c r="Y2938" s="236"/>
      <c r="Z2938" s="237" t="s">
        <v>17</v>
      </c>
      <c r="AA2938" s="238"/>
      <c r="AB2938" s="4"/>
      <c r="AC2938" s="37" t="s">
        <v>71</v>
      </c>
      <c r="AE2938" s="217" t="s">
        <v>72</v>
      </c>
      <c r="AF2938" s="9"/>
      <c r="AG2938" s="29"/>
      <c r="AH2938" s="29"/>
      <c r="AI2938" s="29"/>
      <c r="AJ2938" s="29"/>
    </row>
    <row r="2939" spans="2:36" ht="18.649999999999999" customHeight="1" thickTop="1" thickBot="1">
      <c r="D2939" s="24">
        <v>0</v>
      </c>
      <c r="E2939" s="28">
        <v>0</v>
      </c>
      <c r="F2939" s="26">
        <v>1</v>
      </c>
      <c r="G2939" s="27">
        <v>0</v>
      </c>
      <c r="I2939" s="24">
        <v>0</v>
      </c>
      <c r="J2939" s="28">
        <f t="shared" ref="J2939" si="10036">IF(0=(1-$J$8*$K$8*$B2936^2),0,-1*(1-$J$8*$K$8*$B2936^2)/($B2936*$K$8))</f>
        <v>-8.4963902673190747E-2</v>
      </c>
      <c r="K2939" s="26">
        <v>1</v>
      </c>
      <c r="L2939" s="27">
        <v>0</v>
      </c>
      <c r="N2939" s="24">
        <f t="shared" ref="N2939" si="10037">D2939*I2936+F2939*I2939-E2939*J2936-G2939*J2939</f>
        <v>0</v>
      </c>
      <c r="O2939" s="28">
        <f t="shared" ref="O2939" si="10038">(D2939*J2936+E2939*I2936+F2939*J2939+G2939*I2939)</f>
        <v>-8.4963902673190747E-2</v>
      </c>
      <c r="P2939" s="26">
        <f t="shared" ref="P2939" si="10039">D2939*K2936+F2939*K2939-E2939*L2936-G2939*L2939</f>
        <v>1</v>
      </c>
      <c r="Q2939" s="27">
        <f t="shared" ref="Q2939" si="10040">(D2939*L2936+E2939*K2936+F2939*L2939+G2939*K2939)</f>
        <v>0</v>
      </c>
      <c r="S2939" s="24">
        <v>0</v>
      </c>
      <c r="T2939" s="28">
        <v>0</v>
      </c>
      <c r="U2939" s="26">
        <v>1</v>
      </c>
      <c r="V2939" s="27">
        <v>0</v>
      </c>
      <c r="X2939" s="24">
        <f t="shared" ref="X2939" si="10041">N2939*S2936+P2939*S2939-O2939*T2936-Q2939*T2939</f>
        <v>0</v>
      </c>
      <c r="Y2939" s="28">
        <f t="shared" ref="Y2939" si="10042">(N2939*T2936+O2939*S2936+P2939*T2939+Q2939*S2939)</f>
        <v>-8.4963902673190747E-2</v>
      </c>
      <c r="Z2939" s="26">
        <f t="shared" ref="Z2939" si="10043">N2939*U2936+P2939*U2939-O2939*V2936-Q2939*V2939</f>
        <v>0.4733363830409677</v>
      </c>
      <c r="AA2939" s="27">
        <f t="shared" ref="AA2939" si="10044">(N2939*V2936+O2939*U2936+P2939*V2939+Q2939*U2939)</f>
        <v>0</v>
      </c>
      <c r="AB2939" s="8"/>
      <c r="AC2939" s="39">
        <f t="shared" ref="AC2939" si="10045">(180/PI())*ATAN(-1*(($X$8*Y2936+AA2936+$X$8*Y2939+AA2939)/($X$8*X2936+Z2936+$X$8*X2939+Z2939)))</f>
        <v>84.136187380944108</v>
      </c>
      <c r="AE2939" s="218">
        <f t="shared" ref="AE2939" si="10046">20*LOG(((($X$8*X2936+Z2936-$X$8*Y2939-Z2939)^2+($X$8*Y2936+AA2936-$X$8*Y2939-AA2939)^2)/(($X$8*X2936+Z2936+$X$8*X2939+Z2939)^2+($X$8*Y2936+AA2936+$X$8*Y2939+AA2939)^2))^0.5)</f>
        <v>-0.20680321063933155</v>
      </c>
      <c r="AF2939" s="9"/>
      <c r="AG2939" s="29"/>
      <c r="AH2939" s="29"/>
      <c r="AI2939" s="29"/>
      <c r="AJ2939" s="29"/>
    </row>
    <row r="2940" spans="2:36" ht="18.649999999999999" customHeight="1">
      <c r="AE2940" s="33"/>
    </row>
    <row r="2941" spans="2:36" ht="18.649999999999999" customHeight="1" thickBot="1">
      <c r="E2941" s="21" t="s">
        <v>0</v>
      </c>
      <c r="J2941" s="21" t="s">
        <v>1</v>
      </c>
      <c r="O2941" s="21" t="s">
        <v>2</v>
      </c>
      <c r="T2941" s="21" t="s">
        <v>3</v>
      </c>
      <c r="Y2941" s="21" t="s">
        <v>4</v>
      </c>
    </row>
    <row r="2942" spans="2:36" ht="18.649999999999999" customHeight="1" thickBot="1">
      <c r="B2942" s="20"/>
      <c r="D2942" s="235" t="s">
        <v>6</v>
      </c>
      <c r="E2942" s="236"/>
      <c r="F2942" s="237" t="s">
        <v>7</v>
      </c>
      <c r="G2942" s="238"/>
      <c r="I2942" s="235" t="s">
        <v>8</v>
      </c>
      <c r="J2942" s="236"/>
      <c r="K2942" s="237" t="s">
        <v>9</v>
      </c>
      <c r="L2942" s="238"/>
      <c r="N2942" s="235" t="s">
        <v>10</v>
      </c>
      <c r="O2942" s="236"/>
      <c r="P2942" s="237" t="s">
        <v>11</v>
      </c>
      <c r="Q2942" s="238"/>
      <c r="S2942" s="235" t="s">
        <v>6</v>
      </c>
      <c r="T2942" s="236"/>
      <c r="U2942" s="237" t="s">
        <v>7</v>
      </c>
      <c r="V2942" s="238"/>
      <c r="X2942" s="235" t="s">
        <v>10</v>
      </c>
      <c r="Y2942" s="236"/>
      <c r="Z2942" s="237" t="s">
        <v>11</v>
      </c>
      <c r="AA2942" s="238"/>
      <c r="AB2942" s="4"/>
      <c r="AC2942" s="212" t="s">
        <v>70</v>
      </c>
      <c r="AE2942" s="213" t="s">
        <v>37</v>
      </c>
      <c r="AF2942" s="9"/>
      <c r="AG2942" s="29"/>
      <c r="AH2942" s="29"/>
      <c r="AI2942" s="29"/>
      <c r="AJ2942" s="29"/>
    </row>
    <row r="2943" spans="2:36" ht="18.649999999999999" customHeight="1" thickTop="1" thickBot="1">
      <c r="B2943" s="40">
        <f t="shared" ref="B2943" si="10047">B2936+$E$5</f>
        <v>1.1084999999999772</v>
      </c>
      <c r="D2943" s="24">
        <v>1</v>
      </c>
      <c r="E2943" s="25">
        <v>0</v>
      </c>
      <c r="F2943" s="26">
        <v>0</v>
      </c>
      <c r="G2943" s="27">
        <f t="shared" ref="G2943" si="10048">-1/($E$8*$B2943)</f>
        <v>-6.1958789969616683</v>
      </c>
      <c r="I2943" s="24">
        <v>1</v>
      </c>
      <c r="J2943" s="28">
        <v>0</v>
      </c>
      <c r="K2943" s="26">
        <v>0</v>
      </c>
      <c r="L2943" s="27">
        <v>0</v>
      </c>
      <c r="N2943" s="24">
        <f t="shared" ref="N2943" si="10049">D2943*I2943+F2943*I2946-E2943*J2943-G2943*J2946</f>
        <v>0.4791696162801351</v>
      </c>
      <c r="O2943" s="28">
        <f t="shared" ref="O2943" si="10050">(D2943*J2943+E2943*I2943+F2943*J2946+G2943*I2946)</f>
        <v>0</v>
      </c>
      <c r="P2943" s="26">
        <f t="shared" ref="P2943" si="10051">D2943*K2943+F2943*K2946-E2943*L2943-G2943*L2946</f>
        <v>0</v>
      </c>
      <c r="Q2943" s="27">
        <f t="shared" ref="Q2943" si="10052">(D2943*L2943+E2943*K2943+F2943*L2946+G2943*K2946)</f>
        <v>-6.1958789969616683</v>
      </c>
      <c r="S2943" s="24">
        <v>1</v>
      </c>
      <c r="T2943" s="25">
        <v>0</v>
      </c>
      <c r="U2943" s="26">
        <v>0</v>
      </c>
      <c r="V2943" s="27">
        <f t="shared" ref="V2943" si="10053">-1/($T$8*$B2943)</f>
        <v>-6.1958789969616683</v>
      </c>
      <c r="X2943" s="24">
        <f t="shared" ref="X2943" si="10054">N2943*S2943+P2943*S2946-O2943*T2943-Q2943*T2946</f>
        <v>0.4791696162801351</v>
      </c>
      <c r="Y2943" s="28">
        <f t="shared" ref="Y2943" si="10055">(N2943*T2943+O2943*S2943+P2943*T2946+Q2943*S2946)</f>
        <v>0</v>
      </c>
      <c r="Z2943" s="26">
        <f t="shared" ref="Z2943" si="10056">N2943*U2943+P2943*U2946-O2943*V2943-Q2943*V2946</f>
        <v>0</v>
      </c>
      <c r="AA2943" s="27">
        <f t="shared" ref="AA2943" si="10057">(N2943*V2943+O2943*U2943+P2943*V2946+Q2943*U2946)</f>
        <v>-9.1647559584539398</v>
      </c>
      <c r="AB2943" s="8"/>
      <c r="AC2943" s="214">
        <f t="shared" ref="AC2943" si="10058">20*LOG((2*$X$8)/(($X$8*X2943+Z2943+$Z$8*X2946+Z2946)^2+($X$8*Y2943+AA2943+$X$8*Y2946+AA2946)^2)^0.5)</f>
        <v>-13.347503425216106</v>
      </c>
      <c r="AE2943" s="215">
        <f t="shared" ref="AE2943" si="10059">((X2943^2+Y2943^2)/(X2946^2+Y2946^2))^0.5</f>
        <v>5.7002760481982913</v>
      </c>
      <c r="AF2943" s="9"/>
      <c r="AG2943" s="29"/>
      <c r="AH2943" s="29"/>
      <c r="AI2943" s="29"/>
      <c r="AJ2943" s="29"/>
    </row>
    <row r="2944" spans="2:36" ht="18.649999999999999" customHeight="1" thickBot="1">
      <c r="D2944" s="30"/>
      <c r="G2944" s="31"/>
      <c r="I2944" s="30"/>
      <c r="K2944" s="239" t="s">
        <v>15</v>
      </c>
      <c r="L2944" s="240"/>
      <c r="N2944" s="30"/>
      <c r="P2944" s="239" t="s">
        <v>17</v>
      </c>
      <c r="Q2944" s="240"/>
      <c r="S2944" s="30"/>
      <c r="V2944" s="31"/>
      <c r="X2944" s="30"/>
      <c r="AA2944" s="31"/>
      <c r="AE2944" s="216"/>
      <c r="AF2944" s="9"/>
      <c r="AG2944" s="29"/>
      <c r="AH2944" s="29"/>
      <c r="AI2944" s="29"/>
      <c r="AJ2944" s="29"/>
    </row>
    <row r="2945" spans="2:36" ht="18.649999999999999" customHeight="1" thickBot="1">
      <c r="D2945" s="235" t="s">
        <v>12</v>
      </c>
      <c r="E2945" s="236"/>
      <c r="F2945" s="237" t="s">
        <v>13</v>
      </c>
      <c r="G2945" s="238"/>
      <c r="I2945" s="235" t="s">
        <v>14</v>
      </c>
      <c r="J2945" s="236"/>
      <c r="K2945" s="241"/>
      <c r="L2945" s="242"/>
      <c r="N2945" s="235" t="s">
        <v>16</v>
      </c>
      <c r="O2945" s="236"/>
      <c r="P2945" s="241"/>
      <c r="Q2945" s="242"/>
      <c r="S2945" s="235" t="s">
        <v>12</v>
      </c>
      <c r="T2945" s="236"/>
      <c r="U2945" s="237" t="s">
        <v>13</v>
      </c>
      <c r="V2945" s="238"/>
      <c r="X2945" s="235" t="s">
        <v>16</v>
      </c>
      <c r="Y2945" s="236"/>
      <c r="Z2945" s="237" t="s">
        <v>17</v>
      </c>
      <c r="AA2945" s="238"/>
      <c r="AB2945" s="4"/>
      <c r="AC2945" s="37" t="s">
        <v>71</v>
      </c>
      <c r="AE2945" s="217" t="s">
        <v>72</v>
      </c>
      <c r="AF2945" s="9"/>
      <c r="AG2945" s="29"/>
      <c r="AH2945" s="29"/>
      <c r="AI2945" s="29"/>
      <c r="AJ2945" s="29"/>
    </row>
    <row r="2946" spans="2:36" ht="18.649999999999999" customHeight="1" thickTop="1" thickBot="1">
      <c r="D2946" s="24">
        <v>0</v>
      </c>
      <c r="E2946" s="28">
        <v>0</v>
      </c>
      <c r="F2946" s="26">
        <v>1</v>
      </c>
      <c r="G2946" s="27">
        <v>0</v>
      </c>
      <c r="I2946" s="24">
        <v>0</v>
      </c>
      <c r="J2946" s="28">
        <f t="shared" ref="J2946" si="10060">IF(0=(1-$J$8*$K$8*$B2943^2),0,-1*(1-$J$8*$K$8*$B2943^2)/($B2943*$K$8))</f>
        <v>-8.406077393946354E-2</v>
      </c>
      <c r="K2946" s="26">
        <v>1</v>
      </c>
      <c r="L2946" s="27">
        <v>0</v>
      </c>
      <c r="N2946" s="24">
        <f t="shared" ref="N2946" si="10061">D2946*I2943+F2946*I2946-E2946*J2943-G2946*J2946</f>
        <v>0</v>
      </c>
      <c r="O2946" s="28">
        <f t="shared" ref="O2946" si="10062">(D2946*J2943+E2946*I2943+F2946*J2946+G2946*I2946)</f>
        <v>-8.406077393946354E-2</v>
      </c>
      <c r="P2946" s="26">
        <f t="shared" ref="P2946" si="10063">D2946*K2943+F2946*K2946-E2946*L2943-G2946*L2946</f>
        <v>1</v>
      </c>
      <c r="Q2946" s="27">
        <f t="shared" ref="Q2946" si="10064">(D2946*L2943+E2946*K2943+F2946*L2946+G2946*K2946)</f>
        <v>0</v>
      </c>
      <c r="S2946" s="24">
        <v>0</v>
      </c>
      <c r="T2946" s="28">
        <v>0</v>
      </c>
      <c r="U2946" s="26">
        <v>1</v>
      </c>
      <c r="V2946" s="27">
        <v>0</v>
      </c>
      <c r="X2946" s="24">
        <f t="shared" ref="X2946" si="10065">N2946*S2943+P2946*S2946-O2946*T2943-Q2946*T2946</f>
        <v>0</v>
      </c>
      <c r="Y2946" s="28">
        <f t="shared" ref="Y2946" si="10066">(N2946*T2943+O2946*S2943+P2946*T2946+Q2946*S2946)</f>
        <v>-8.406077393946354E-2</v>
      </c>
      <c r="Z2946" s="26">
        <f t="shared" ref="Z2946" si="10067">N2946*U2943+P2946*U2946-O2946*V2943-Q2946*V2946</f>
        <v>0.4791696162801351</v>
      </c>
      <c r="AA2946" s="27">
        <f t="shared" ref="AA2946" si="10068">(N2946*V2943+O2946*U2943+P2946*V2946+Q2946*U2946)</f>
        <v>0</v>
      </c>
      <c r="AB2946" s="8"/>
      <c r="AC2946" s="39">
        <f t="shared" ref="AC2946" si="10069">(180/PI())*ATAN(-1*(($X$8*Y2943+AA2943+$X$8*Y2946+AA2946)/($X$8*X2943+Z2943+$X$8*X2946+Z2946)))</f>
        <v>84.084266101095409</v>
      </c>
      <c r="AE2946" s="218">
        <f t="shared" ref="AE2946" si="10070">20*LOG(((($X$8*X2943+Z2943-$X$8*Y2946-Z2946)^2+($X$8*Y2943+AA2943-$X$8*Y2946-AA2946)^2)/(($X$8*X2943+Z2943+$X$8*X2946+Z2946)^2+($X$8*Y2943+AA2943+$X$8*Y2946+AA2946)^2))^0.5)</f>
        <v>-0.20534923617110745</v>
      </c>
      <c r="AF2946" s="9"/>
      <c r="AG2946" s="29"/>
      <c r="AH2946" s="29"/>
      <c r="AI2946" s="29"/>
      <c r="AJ2946" s="29"/>
    </row>
    <row r="2947" spans="2:36" ht="18.649999999999999" customHeight="1">
      <c r="AE2947" s="33"/>
    </row>
    <row r="2948" spans="2:36" ht="18.649999999999999" customHeight="1" thickBot="1">
      <c r="E2948" s="21" t="s">
        <v>0</v>
      </c>
      <c r="J2948" s="21" t="s">
        <v>1</v>
      </c>
      <c r="O2948" s="21" t="s">
        <v>2</v>
      </c>
      <c r="T2948" s="21" t="s">
        <v>3</v>
      </c>
      <c r="Y2948" s="21" t="s">
        <v>4</v>
      </c>
    </row>
    <row r="2949" spans="2:36" ht="18.649999999999999" customHeight="1" thickBot="1">
      <c r="B2949" s="20"/>
      <c r="D2949" s="235" t="s">
        <v>6</v>
      </c>
      <c r="E2949" s="236"/>
      <c r="F2949" s="237" t="s">
        <v>7</v>
      </c>
      <c r="G2949" s="238"/>
      <c r="I2949" s="235" t="s">
        <v>8</v>
      </c>
      <c r="J2949" s="236"/>
      <c r="K2949" s="237" t="s">
        <v>9</v>
      </c>
      <c r="L2949" s="238"/>
      <c r="N2949" s="235" t="s">
        <v>10</v>
      </c>
      <c r="O2949" s="236"/>
      <c r="P2949" s="237" t="s">
        <v>11</v>
      </c>
      <c r="Q2949" s="238"/>
      <c r="S2949" s="235" t="s">
        <v>6</v>
      </c>
      <c r="T2949" s="236"/>
      <c r="U2949" s="237" t="s">
        <v>7</v>
      </c>
      <c r="V2949" s="238"/>
      <c r="X2949" s="235" t="s">
        <v>10</v>
      </c>
      <c r="Y2949" s="236"/>
      <c r="Z2949" s="237" t="s">
        <v>11</v>
      </c>
      <c r="AA2949" s="238"/>
      <c r="AB2949" s="4"/>
      <c r="AC2949" s="212" t="s">
        <v>70</v>
      </c>
      <c r="AE2949" s="213" t="s">
        <v>37</v>
      </c>
      <c r="AF2949" s="9"/>
      <c r="AG2949" s="29"/>
      <c r="AH2949" s="29"/>
      <c r="AI2949" s="29"/>
      <c r="AJ2949" s="29"/>
    </row>
    <row r="2950" spans="2:36" ht="18.649999999999999" customHeight="1" thickTop="1" thickBot="1">
      <c r="B2950" s="40">
        <f t="shared" ref="B2950" si="10071">B2943+$E$5</f>
        <v>1.1089999999999771</v>
      </c>
      <c r="D2950" s="24">
        <v>1</v>
      </c>
      <c r="E2950" s="25">
        <v>0</v>
      </c>
      <c r="F2950" s="26">
        <v>0</v>
      </c>
      <c r="G2950" s="27">
        <f t="shared" ref="G2950" si="10072">-1/($E$8*$B2950)</f>
        <v>-6.1930855438521277</v>
      </c>
      <c r="I2950" s="24">
        <v>1</v>
      </c>
      <c r="J2950" s="28">
        <v>0</v>
      </c>
      <c r="K2950" s="26">
        <v>0</v>
      </c>
      <c r="L2950" s="27">
        <v>0</v>
      </c>
      <c r="N2950" s="24">
        <f t="shared" ref="N2950" si="10073">D2950*I2950+F2950*I2953-E2950*J2950-G2950*J2953</f>
        <v>0.48499496144243293</v>
      </c>
      <c r="O2950" s="28">
        <f t="shared" ref="O2950" si="10074">(D2950*J2950+E2950*I2950+F2950*J2953+G2950*I2953)</f>
        <v>0</v>
      </c>
      <c r="P2950" s="26">
        <f t="shared" ref="P2950" si="10075">D2950*K2950+F2950*K2953-E2950*L2950-G2950*L2953</f>
        <v>0</v>
      </c>
      <c r="Q2950" s="27">
        <f t="shared" ref="Q2950" si="10076">(D2950*L2950+E2950*K2950+F2950*L2953+G2950*K2953)</f>
        <v>-6.1930855438521277</v>
      </c>
      <c r="S2950" s="24">
        <v>1</v>
      </c>
      <c r="T2950" s="25">
        <v>0</v>
      </c>
      <c r="U2950" s="26">
        <v>0</v>
      </c>
      <c r="V2950" s="27">
        <f t="shared" ref="V2950" si="10077">-1/($T$8*$B2950)</f>
        <v>-6.1930855438521277</v>
      </c>
      <c r="X2950" s="24">
        <f t="shared" ref="X2950" si="10078">N2950*S2950+P2950*S2953-O2950*T2950-Q2950*T2953</f>
        <v>0.48499496144243293</v>
      </c>
      <c r="Y2950" s="28">
        <f t="shared" ref="Y2950" si="10079">(N2950*T2950+O2950*S2950+P2950*T2953+Q2950*S2953)</f>
        <v>0</v>
      </c>
      <c r="Z2950" s="26">
        <f t="shared" ref="Z2950" si="10080">N2950*U2950+P2950*U2953-O2950*V2950-Q2950*V2953</f>
        <v>0</v>
      </c>
      <c r="AA2950" s="27">
        <f t="shared" ref="AA2950" si="10081">(N2950*V2950+O2950*U2950+P2950*V2953+Q2950*U2953)</f>
        <v>-9.1967008284023795</v>
      </c>
      <c r="AB2950" s="8"/>
      <c r="AC2950" s="214">
        <f t="shared" ref="AC2950" si="10082">20*LOG((2*$X$8)/(($X$8*X2950+Z2950+$Z$8*X2953+Z2953)^2+($X$8*Y2950+AA2950+$X$8*Y2953+AA2953)^2)^0.5)</f>
        <v>-13.377420178160957</v>
      </c>
      <c r="AE2950" s="215">
        <f t="shared" ref="AE2950" si="10083">((X2950^2+Y2950^2)/(X2953^2+Y2953^2))^0.5</f>
        <v>5.8322056284397075</v>
      </c>
      <c r="AF2950" s="9"/>
      <c r="AG2950" s="29"/>
      <c r="AH2950" s="29"/>
      <c r="AI2950" s="29"/>
      <c r="AJ2950" s="29"/>
    </row>
    <row r="2951" spans="2:36" ht="18.649999999999999" customHeight="1" thickBot="1">
      <c r="D2951" s="30"/>
      <c r="G2951" s="31"/>
      <c r="I2951" s="30"/>
      <c r="K2951" s="239" t="s">
        <v>15</v>
      </c>
      <c r="L2951" s="240"/>
      <c r="N2951" s="30"/>
      <c r="P2951" s="239" t="s">
        <v>17</v>
      </c>
      <c r="Q2951" s="240"/>
      <c r="S2951" s="30"/>
      <c r="V2951" s="31"/>
      <c r="X2951" s="30"/>
      <c r="AA2951" s="31"/>
      <c r="AE2951" s="216"/>
      <c r="AF2951" s="9"/>
      <c r="AG2951" s="29"/>
      <c r="AH2951" s="29"/>
      <c r="AI2951" s="29"/>
      <c r="AJ2951" s="29"/>
    </row>
    <row r="2952" spans="2:36" ht="18.649999999999999" customHeight="1" thickBot="1">
      <c r="D2952" s="235" t="s">
        <v>12</v>
      </c>
      <c r="E2952" s="236"/>
      <c r="F2952" s="237" t="s">
        <v>13</v>
      </c>
      <c r="G2952" s="238"/>
      <c r="I2952" s="235" t="s">
        <v>14</v>
      </c>
      <c r="J2952" s="236"/>
      <c r="K2952" s="241"/>
      <c r="L2952" s="242"/>
      <c r="N2952" s="235" t="s">
        <v>16</v>
      </c>
      <c r="O2952" s="236"/>
      <c r="P2952" s="241"/>
      <c r="Q2952" s="242"/>
      <c r="S2952" s="235" t="s">
        <v>12</v>
      </c>
      <c r="T2952" s="236"/>
      <c r="U2952" s="237" t="s">
        <v>13</v>
      </c>
      <c r="V2952" s="238"/>
      <c r="X2952" s="235" t="s">
        <v>16</v>
      </c>
      <c r="Y2952" s="236"/>
      <c r="Z2952" s="237" t="s">
        <v>17</v>
      </c>
      <c r="AA2952" s="238"/>
      <c r="AB2952" s="4"/>
      <c r="AC2952" s="37" t="s">
        <v>71</v>
      </c>
      <c r="AE2952" s="217" t="s">
        <v>72</v>
      </c>
      <c r="AF2952" s="9"/>
      <c r="AG2952" s="29"/>
      <c r="AH2952" s="29"/>
      <c r="AI2952" s="29"/>
      <c r="AJ2952" s="29"/>
    </row>
    <row r="2953" spans="2:36" ht="18.649999999999999" customHeight="1" thickTop="1" thickBot="1">
      <c r="D2953" s="24">
        <v>0</v>
      </c>
      <c r="E2953" s="28">
        <v>0</v>
      </c>
      <c r="F2953" s="26">
        <v>1</v>
      </c>
      <c r="G2953" s="27">
        <v>0</v>
      </c>
      <c r="I2953" s="24">
        <v>0</v>
      </c>
      <c r="J2953" s="28">
        <f t="shared" ref="J2953" si="10084">IF(0=(1-$J$8*$K$8*$B2950^2),0,-1*(1-$J$8*$K$8*$B2950^2)/($B2950*$K$8))</f>
        <v>-8.3158069577904073E-2</v>
      </c>
      <c r="K2953" s="26">
        <v>1</v>
      </c>
      <c r="L2953" s="27">
        <v>0</v>
      </c>
      <c r="N2953" s="24">
        <f t="shared" ref="N2953" si="10085">D2953*I2950+F2953*I2953-E2953*J2950-G2953*J2953</f>
        <v>0</v>
      </c>
      <c r="O2953" s="28">
        <f t="shared" ref="O2953" si="10086">(D2953*J2950+E2953*I2950+F2953*J2953+G2953*I2953)</f>
        <v>-8.3158069577904073E-2</v>
      </c>
      <c r="P2953" s="26">
        <f t="shared" ref="P2953" si="10087">D2953*K2950+F2953*K2953-E2953*L2950-G2953*L2953</f>
        <v>1</v>
      </c>
      <c r="Q2953" s="27">
        <f t="shared" ref="Q2953" si="10088">(D2953*L2950+E2953*K2950+F2953*L2953+G2953*K2953)</f>
        <v>0</v>
      </c>
      <c r="S2953" s="24">
        <v>0</v>
      </c>
      <c r="T2953" s="28">
        <v>0</v>
      </c>
      <c r="U2953" s="26">
        <v>1</v>
      </c>
      <c r="V2953" s="27">
        <v>0</v>
      </c>
      <c r="X2953" s="24">
        <f t="shared" ref="X2953" si="10089">N2953*S2950+P2953*S2953-O2953*T2950-Q2953*T2953</f>
        <v>0</v>
      </c>
      <c r="Y2953" s="28">
        <f t="shared" ref="Y2953" si="10090">(N2953*T2950+O2953*S2950+P2953*T2953+Q2953*S2953)</f>
        <v>-8.3158069577904073E-2</v>
      </c>
      <c r="Z2953" s="26">
        <f t="shared" ref="Z2953" si="10091">N2953*U2950+P2953*U2953-O2953*V2950-Q2953*V2953</f>
        <v>0.48499496144243293</v>
      </c>
      <c r="AA2953" s="27">
        <f t="shared" ref="AA2953" si="10092">(N2953*V2950+O2953*U2950+P2953*V2953+Q2953*U2953)</f>
        <v>0</v>
      </c>
      <c r="AB2953" s="8"/>
      <c r="AC2953" s="39">
        <f t="shared" ref="AC2953" si="10093">(180/PI())*ATAN(-1*(($X$8*Y2950+AA2950+$X$8*Y2953+AA2953)/($X$8*X2950+Z2950+$X$8*X2953+Z2953)))</f>
        <v>84.032749701944624</v>
      </c>
      <c r="AE2953" s="218">
        <f t="shared" ref="AE2953" si="10094">20*LOG(((($X$8*X2950+Z2950-$X$8*Y2953-Z2953)^2+($X$8*Y2950+AA2950-$X$8*Y2953-AA2953)^2)/(($X$8*X2950+Z2950+$X$8*X2953+Z2953)^2+($X$8*Y2950+AA2950+$X$8*Y2953+AA2953)^2))^0.5)</f>
        <v>-0.20391380390515676</v>
      </c>
      <c r="AF2953" s="9"/>
      <c r="AG2953" s="29"/>
      <c r="AH2953" s="29"/>
      <c r="AI2953" s="29"/>
      <c r="AJ2953" s="29"/>
    </row>
    <row r="2954" spans="2:36" ht="18.649999999999999" customHeight="1">
      <c r="AE2954" s="33"/>
    </row>
    <row r="2955" spans="2:36" ht="18.649999999999999" customHeight="1" thickBot="1">
      <c r="E2955" s="21" t="s">
        <v>0</v>
      </c>
      <c r="J2955" s="21" t="s">
        <v>1</v>
      </c>
      <c r="O2955" s="21" t="s">
        <v>2</v>
      </c>
      <c r="T2955" s="21" t="s">
        <v>3</v>
      </c>
      <c r="Y2955" s="21" t="s">
        <v>4</v>
      </c>
    </row>
    <row r="2956" spans="2:36" ht="18.649999999999999" customHeight="1" thickBot="1">
      <c r="B2956" s="20"/>
      <c r="D2956" s="235" t="s">
        <v>6</v>
      </c>
      <c r="E2956" s="236"/>
      <c r="F2956" s="237" t="s">
        <v>7</v>
      </c>
      <c r="G2956" s="238"/>
      <c r="I2956" s="235" t="s">
        <v>8</v>
      </c>
      <c r="J2956" s="236"/>
      <c r="K2956" s="237" t="s">
        <v>9</v>
      </c>
      <c r="L2956" s="238"/>
      <c r="N2956" s="235" t="s">
        <v>10</v>
      </c>
      <c r="O2956" s="236"/>
      <c r="P2956" s="237" t="s">
        <v>11</v>
      </c>
      <c r="Q2956" s="238"/>
      <c r="S2956" s="235" t="s">
        <v>6</v>
      </c>
      <c r="T2956" s="236"/>
      <c r="U2956" s="237" t="s">
        <v>7</v>
      </c>
      <c r="V2956" s="238"/>
      <c r="X2956" s="235" t="s">
        <v>10</v>
      </c>
      <c r="Y2956" s="236"/>
      <c r="Z2956" s="237" t="s">
        <v>11</v>
      </c>
      <c r="AA2956" s="238"/>
      <c r="AB2956" s="4"/>
      <c r="AC2956" s="212" t="s">
        <v>70</v>
      </c>
      <c r="AE2956" s="213" t="s">
        <v>37</v>
      </c>
      <c r="AF2956" s="9"/>
      <c r="AG2956" s="29"/>
      <c r="AH2956" s="29"/>
      <c r="AI2956" s="29"/>
      <c r="AJ2956" s="29"/>
    </row>
    <row r="2957" spans="2:36" ht="18.649999999999999" customHeight="1" thickTop="1" thickBot="1">
      <c r="B2957" s="40">
        <f t="shared" ref="B2957" si="10095">B2950+$E$5</f>
        <v>1.1094999999999771</v>
      </c>
      <c r="D2957" s="24">
        <v>1</v>
      </c>
      <c r="E2957" s="25">
        <v>0</v>
      </c>
      <c r="F2957" s="26">
        <v>0</v>
      </c>
      <c r="G2957" s="27">
        <f t="shared" ref="G2957" si="10096">-1/($E$8*$B2957)</f>
        <v>-6.1902946085011354</v>
      </c>
      <c r="I2957" s="24">
        <v>1</v>
      </c>
      <c r="J2957" s="28">
        <v>0</v>
      </c>
      <c r="K2957" s="26">
        <v>0</v>
      </c>
      <c r="L2957" s="27">
        <v>0</v>
      </c>
      <c r="N2957" s="24">
        <f t="shared" ref="N2957" si="10097">D2957*I2957+F2957*I2960-E2957*J2957-G2957*J2960</f>
        <v>0.49081243274381581</v>
      </c>
      <c r="O2957" s="28">
        <f t="shared" ref="O2957" si="10098">(D2957*J2957+E2957*I2957+F2957*J2960+G2957*I2960)</f>
        <v>0</v>
      </c>
      <c r="P2957" s="26">
        <f t="shared" ref="P2957" si="10099">D2957*K2957+F2957*K2960-E2957*L2957-G2957*L2960</f>
        <v>0</v>
      </c>
      <c r="Q2957" s="27">
        <f t="shared" ref="Q2957" si="10100">(D2957*L2957+E2957*K2957+F2957*L2960+G2957*K2960)</f>
        <v>-6.1902946085011354</v>
      </c>
      <c r="S2957" s="24">
        <v>1</v>
      </c>
      <c r="T2957" s="25">
        <v>0</v>
      </c>
      <c r="U2957" s="26">
        <v>0</v>
      </c>
      <c r="V2957" s="27">
        <f t="shared" ref="V2957" si="10101">-1/($T$8*$B2957)</f>
        <v>-6.1902946085011354</v>
      </c>
      <c r="X2957" s="24">
        <f t="shared" ref="X2957" si="10102">N2957*S2957+P2957*S2960-O2957*T2957-Q2957*T2960</f>
        <v>0.49081243274381581</v>
      </c>
      <c r="Y2957" s="28">
        <f t="shared" ref="Y2957" si="10103">(N2957*T2957+O2957*S2957+P2957*T2960+Q2957*S2960)</f>
        <v>0</v>
      </c>
      <c r="Z2957" s="26">
        <f t="shared" ref="Z2957" si="10104">N2957*U2957+P2957*U2960-O2957*V2957-Q2957*V2960</f>
        <v>0</v>
      </c>
      <c r="AA2957" s="27">
        <f t="shared" ref="AA2957" si="10105">(N2957*V2957+O2957*U2957+P2957*V2960+Q2957*U2960)</f>
        <v>-9.2285681647005049</v>
      </c>
      <c r="AB2957" s="8"/>
      <c r="AC2957" s="214">
        <f t="shared" ref="AC2957" si="10106">20*LOG((2*$X$8)/(($X$8*X2957+Z2957+$Z$8*X2960+Z2960)^2+($X$8*Y2957+AA2957+$X$8*Y2960+AA2960)^2)^0.5)</f>
        <v>-13.407168517548664</v>
      </c>
      <c r="AE2957" s="215">
        <f t="shared" ref="AE2957" si="10107">((X2957^2+Y2957^2)/(X2960^2+Y2960^2))^0.5</f>
        <v>5.9669044406788156</v>
      </c>
      <c r="AF2957" s="9"/>
      <c r="AG2957" s="29"/>
      <c r="AH2957" s="29"/>
      <c r="AI2957" s="29"/>
      <c r="AJ2957" s="29"/>
    </row>
    <row r="2958" spans="2:36" ht="18.649999999999999" customHeight="1" thickBot="1">
      <c r="D2958" s="30"/>
      <c r="G2958" s="31"/>
      <c r="I2958" s="30"/>
      <c r="K2958" s="239" t="s">
        <v>15</v>
      </c>
      <c r="L2958" s="240"/>
      <c r="N2958" s="30"/>
      <c r="P2958" s="239" t="s">
        <v>17</v>
      </c>
      <c r="Q2958" s="240"/>
      <c r="S2958" s="30"/>
      <c r="V2958" s="31"/>
      <c r="X2958" s="30"/>
      <c r="AA2958" s="31"/>
      <c r="AE2958" s="216"/>
      <c r="AF2958" s="9"/>
      <c r="AG2958" s="29"/>
      <c r="AH2958" s="29"/>
      <c r="AI2958" s="29"/>
      <c r="AJ2958" s="29"/>
    </row>
    <row r="2959" spans="2:36" ht="18.649999999999999" customHeight="1" thickBot="1">
      <c r="D2959" s="235" t="s">
        <v>12</v>
      </c>
      <c r="E2959" s="236"/>
      <c r="F2959" s="237" t="s">
        <v>13</v>
      </c>
      <c r="G2959" s="238"/>
      <c r="I2959" s="235" t="s">
        <v>14</v>
      </c>
      <c r="J2959" s="236"/>
      <c r="K2959" s="241"/>
      <c r="L2959" s="242"/>
      <c r="N2959" s="235" t="s">
        <v>16</v>
      </c>
      <c r="O2959" s="236"/>
      <c r="P2959" s="241"/>
      <c r="Q2959" s="242"/>
      <c r="S2959" s="235" t="s">
        <v>12</v>
      </c>
      <c r="T2959" s="236"/>
      <c r="U2959" s="237" t="s">
        <v>13</v>
      </c>
      <c r="V2959" s="238"/>
      <c r="X2959" s="235" t="s">
        <v>16</v>
      </c>
      <c r="Y2959" s="236"/>
      <c r="Z2959" s="237" t="s">
        <v>17</v>
      </c>
      <c r="AA2959" s="238"/>
      <c r="AB2959" s="4"/>
      <c r="AC2959" s="37" t="s">
        <v>71</v>
      </c>
      <c r="AE2959" s="217" t="s">
        <v>72</v>
      </c>
      <c r="AF2959" s="9"/>
      <c r="AG2959" s="29"/>
      <c r="AH2959" s="29"/>
      <c r="AI2959" s="29"/>
      <c r="AJ2959" s="29"/>
    </row>
    <row r="2960" spans="2:36" ht="18.649999999999999" customHeight="1" thickTop="1" thickBot="1">
      <c r="D2960" s="24">
        <v>0</v>
      </c>
      <c r="E2960" s="28">
        <v>0</v>
      </c>
      <c r="F2960" s="26">
        <v>1</v>
      </c>
      <c r="G2960" s="27">
        <v>0</v>
      </c>
      <c r="I2960" s="24">
        <v>0</v>
      </c>
      <c r="J2960" s="28">
        <f t="shared" ref="J2960" si="10108">IF(0=(1-$J$8*$K$8*$B2957^2),0,-1*(1-$J$8*$K$8*$B2957^2)/($B2957*$K$8))</f>
        <v>-8.2255789014777522E-2</v>
      </c>
      <c r="K2960" s="26">
        <v>1</v>
      </c>
      <c r="L2960" s="27">
        <v>0</v>
      </c>
      <c r="N2960" s="24">
        <f t="shared" ref="N2960" si="10109">D2960*I2957+F2960*I2960-E2960*J2957-G2960*J2960</f>
        <v>0</v>
      </c>
      <c r="O2960" s="28">
        <f t="shared" ref="O2960" si="10110">(D2960*J2957+E2960*I2957+F2960*J2960+G2960*I2960)</f>
        <v>-8.2255789014777522E-2</v>
      </c>
      <c r="P2960" s="26">
        <f t="shared" ref="P2960" si="10111">D2960*K2957+F2960*K2960-E2960*L2957-G2960*L2960</f>
        <v>1</v>
      </c>
      <c r="Q2960" s="27">
        <f t="shared" ref="Q2960" si="10112">(D2960*L2957+E2960*K2957+F2960*L2960+G2960*K2960)</f>
        <v>0</v>
      </c>
      <c r="S2960" s="24">
        <v>0</v>
      </c>
      <c r="T2960" s="28">
        <v>0</v>
      </c>
      <c r="U2960" s="26">
        <v>1</v>
      </c>
      <c r="V2960" s="27">
        <v>0</v>
      </c>
      <c r="X2960" s="24">
        <f t="shared" ref="X2960" si="10113">N2960*S2957+P2960*S2960-O2960*T2957-Q2960*T2960</f>
        <v>0</v>
      </c>
      <c r="Y2960" s="28">
        <f t="shared" ref="Y2960" si="10114">(N2960*T2957+O2960*S2957+P2960*T2960+Q2960*S2960)</f>
        <v>-8.2255789014777522E-2</v>
      </c>
      <c r="Z2960" s="26">
        <f t="shared" ref="Z2960" si="10115">N2960*U2957+P2960*U2960-O2960*V2957-Q2960*V2960</f>
        <v>0.49081243274381581</v>
      </c>
      <c r="AA2960" s="27">
        <f t="shared" ref="AA2960" si="10116">(N2960*V2957+O2960*U2957+P2960*V2960+Q2960*U2960)</f>
        <v>0</v>
      </c>
      <c r="AB2960" s="8"/>
      <c r="AC2960" s="39">
        <f t="shared" ref="AC2960" si="10117">(180/PI())*ATAN(-1*(($X$8*Y2957+AA2957+$X$8*Y2960+AA2960)/($X$8*X2957+Z2957+$X$8*X2960+Z2960)))</f>
        <v>83.981632758578982</v>
      </c>
      <c r="AE2960" s="218">
        <f t="shared" ref="AE2960" si="10118">20*LOG(((($X$8*X2957+Z2957-$X$8*Y2960-Z2960)^2+($X$8*Y2957+AA2957-$X$8*Y2960-AA2960)^2)/(($X$8*X2957+Z2957+$X$8*X2960+Z2960)^2+($X$8*Y2957+AA2957+$X$8*Y2960+AA2960)^2))^0.5)</f>
        <v>-0.20249659112075297</v>
      </c>
      <c r="AF2960" s="9"/>
      <c r="AG2960" s="29"/>
      <c r="AH2960" s="29"/>
      <c r="AI2960" s="29"/>
      <c r="AJ2960" s="29"/>
    </row>
    <row r="2961" spans="2:36" ht="18.649999999999999" customHeight="1">
      <c r="AE2961" s="33"/>
    </row>
    <row r="2962" spans="2:36" ht="18.649999999999999" customHeight="1" thickBot="1">
      <c r="E2962" s="21" t="s">
        <v>0</v>
      </c>
      <c r="J2962" s="21" t="s">
        <v>1</v>
      </c>
      <c r="O2962" s="21" t="s">
        <v>2</v>
      </c>
      <c r="T2962" s="21" t="s">
        <v>3</v>
      </c>
      <c r="Y2962" s="21" t="s">
        <v>4</v>
      </c>
    </row>
    <row r="2963" spans="2:36" ht="18.649999999999999" customHeight="1" thickBot="1">
      <c r="B2963" s="20"/>
      <c r="D2963" s="235" t="s">
        <v>6</v>
      </c>
      <c r="E2963" s="236"/>
      <c r="F2963" s="237" t="s">
        <v>7</v>
      </c>
      <c r="G2963" s="238"/>
      <c r="I2963" s="235" t="s">
        <v>8</v>
      </c>
      <c r="J2963" s="236"/>
      <c r="K2963" s="237" t="s">
        <v>9</v>
      </c>
      <c r="L2963" s="238"/>
      <c r="N2963" s="235" t="s">
        <v>10</v>
      </c>
      <c r="O2963" s="236"/>
      <c r="P2963" s="237" t="s">
        <v>11</v>
      </c>
      <c r="Q2963" s="238"/>
      <c r="S2963" s="235" t="s">
        <v>6</v>
      </c>
      <c r="T2963" s="236"/>
      <c r="U2963" s="237" t="s">
        <v>7</v>
      </c>
      <c r="V2963" s="238"/>
      <c r="X2963" s="235" t="s">
        <v>10</v>
      </c>
      <c r="Y2963" s="236"/>
      <c r="Z2963" s="237" t="s">
        <v>11</v>
      </c>
      <c r="AA2963" s="238"/>
      <c r="AB2963" s="4"/>
      <c r="AC2963" s="212" t="s">
        <v>70</v>
      </c>
      <c r="AE2963" s="213" t="s">
        <v>37</v>
      </c>
      <c r="AF2963" s="9"/>
      <c r="AG2963" s="29"/>
      <c r="AH2963" s="29"/>
      <c r="AI2963" s="29"/>
      <c r="AJ2963" s="29"/>
    </row>
    <row r="2964" spans="2:36" ht="18.649999999999999" customHeight="1" thickTop="1" thickBot="1">
      <c r="B2964" s="40">
        <f t="shared" ref="B2964" si="10119">B2957+$E$5</f>
        <v>1.109999999999977</v>
      </c>
      <c r="D2964" s="24">
        <v>1</v>
      </c>
      <c r="E2964" s="25">
        <v>0</v>
      </c>
      <c r="F2964" s="26">
        <v>0</v>
      </c>
      <c r="G2964" s="27">
        <f t="shared" ref="G2964" si="10120">-1/($E$8*$B2964)</f>
        <v>-6.1875061875063153</v>
      </c>
      <c r="I2964" s="24">
        <v>1</v>
      </c>
      <c r="J2964" s="28">
        <v>0</v>
      </c>
      <c r="K2964" s="26">
        <v>0</v>
      </c>
      <c r="L2964" s="27">
        <v>0</v>
      </c>
      <c r="N2964" s="24">
        <f t="shared" ref="N2964" si="10121">D2964*I2964+F2964*I2967-E2964*J2964-G2964*J2967</f>
        <v>0.49662204436822344</v>
      </c>
      <c r="O2964" s="28">
        <f t="shared" ref="O2964" si="10122">(D2964*J2964+E2964*I2964+F2964*J2967+G2964*I2967)</f>
        <v>0</v>
      </c>
      <c r="P2964" s="26">
        <f t="shared" ref="P2964" si="10123">D2964*K2964+F2964*K2967-E2964*L2964-G2964*L2967</f>
        <v>0</v>
      </c>
      <c r="Q2964" s="27">
        <f t="shared" ref="Q2964" si="10124">(D2964*L2964+E2964*K2964+F2964*L2967+G2964*K2967)</f>
        <v>-6.1875061875063153</v>
      </c>
      <c r="S2964" s="24">
        <v>1</v>
      </c>
      <c r="T2964" s="25">
        <v>0</v>
      </c>
      <c r="U2964" s="26">
        <v>0</v>
      </c>
      <c r="V2964" s="27">
        <f t="shared" ref="V2964" si="10125">-1/($T$8*$B2964)</f>
        <v>-6.1875061875063153</v>
      </c>
      <c r="X2964" s="24">
        <f t="shared" ref="X2964" si="10126">N2964*S2964+P2964*S2967-O2964*T2964-Q2964*T2967</f>
        <v>0.49662204436822344</v>
      </c>
      <c r="Y2964" s="28">
        <f t="shared" ref="Y2964" si="10127">(N2964*T2964+O2964*S2964+P2964*T2967+Q2964*S2967)</f>
        <v>0</v>
      </c>
      <c r="Z2964" s="26">
        <f t="shared" ref="Z2964" si="10128">N2964*U2964+P2964*U2967-O2964*V2964-Q2964*V2967</f>
        <v>0</v>
      </c>
      <c r="AA2964" s="27">
        <f t="shared" ref="AA2964" si="10129">(N2964*V2964+O2964*U2964+P2964*V2967+Q2964*U2967)</f>
        <v>-9.2603581598867333</v>
      </c>
      <c r="AB2964" s="8"/>
      <c r="AC2964" s="214">
        <f t="shared" ref="AC2964" si="10130">20*LOG((2*$X$8)/(($X$8*X2964+Z2964+$Z$8*X2967+Z2967)^2+($X$8*Y2964+AA2964+$X$8*Y2967+AA2967)^2)^0.5)</f>
        <v>-13.436749907528181</v>
      </c>
      <c r="AE2964" s="215">
        <f t="shared" ref="AE2964" si="10131">((X2964^2+Y2964^2)/(X2967^2+Y2967^2))^0.5</f>
        <v>6.104462736203379</v>
      </c>
      <c r="AF2964" s="9"/>
      <c r="AG2964" s="29"/>
      <c r="AH2964" s="29"/>
      <c r="AI2964" s="29"/>
      <c r="AJ2964" s="29"/>
    </row>
    <row r="2965" spans="2:36" ht="18.649999999999999" customHeight="1" thickBot="1">
      <c r="D2965" s="30"/>
      <c r="G2965" s="31"/>
      <c r="I2965" s="30"/>
      <c r="K2965" s="239" t="s">
        <v>15</v>
      </c>
      <c r="L2965" s="240"/>
      <c r="N2965" s="30"/>
      <c r="P2965" s="239" t="s">
        <v>17</v>
      </c>
      <c r="Q2965" s="240"/>
      <c r="S2965" s="30"/>
      <c r="V2965" s="31"/>
      <c r="X2965" s="30"/>
      <c r="AA2965" s="31"/>
      <c r="AE2965" s="216"/>
      <c r="AF2965" s="9"/>
      <c r="AG2965" s="29"/>
      <c r="AH2965" s="29"/>
      <c r="AI2965" s="29"/>
      <c r="AJ2965" s="29"/>
    </row>
    <row r="2966" spans="2:36" ht="18.649999999999999" customHeight="1" thickBot="1">
      <c r="D2966" s="235" t="s">
        <v>12</v>
      </c>
      <c r="E2966" s="236"/>
      <c r="F2966" s="237" t="s">
        <v>13</v>
      </c>
      <c r="G2966" s="238"/>
      <c r="I2966" s="235" t="s">
        <v>14</v>
      </c>
      <c r="J2966" s="236"/>
      <c r="K2966" s="241"/>
      <c r="L2966" s="242"/>
      <c r="N2966" s="235" t="s">
        <v>16</v>
      </c>
      <c r="O2966" s="236"/>
      <c r="P2966" s="241"/>
      <c r="Q2966" s="242"/>
      <c r="S2966" s="235" t="s">
        <v>12</v>
      </c>
      <c r="T2966" s="236"/>
      <c r="U2966" s="237" t="s">
        <v>13</v>
      </c>
      <c r="V2966" s="238"/>
      <c r="X2966" s="235" t="s">
        <v>16</v>
      </c>
      <c r="Y2966" s="236"/>
      <c r="Z2966" s="237" t="s">
        <v>17</v>
      </c>
      <c r="AA2966" s="238"/>
      <c r="AB2966" s="4"/>
      <c r="AC2966" s="37" t="s">
        <v>71</v>
      </c>
      <c r="AE2966" s="217" t="s">
        <v>72</v>
      </c>
      <c r="AF2966" s="9"/>
      <c r="AG2966" s="29"/>
      <c r="AH2966" s="29"/>
      <c r="AI2966" s="29"/>
      <c r="AJ2966" s="29"/>
    </row>
    <row r="2967" spans="2:36" ht="18.649999999999999" customHeight="1" thickTop="1" thickBot="1">
      <c r="D2967" s="24">
        <v>0</v>
      </c>
      <c r="E2967" s="28">
        <v>0</v>
      </c>
      <c r="F2967" s="26">
        <v>1</v>
      </c>
      <c r="G2967" s="27">
        <v>0</v>
      </c>
      <c r="I2967" s="24">
        <v>0</v>
      </c>
      <c r="J2967" s="28">
        <f t="shared" ref="J2967" si="10132">IF(0=(1-$J$8*$K$8*$B2964^2),0,-1*(1-$J$8*$K$8*$B2964^2)/($B2964*$K$8))</f>
        <v>-8.1353931677383529E-2</v>
      </c>
      <c r="K2967" s="26">
        <v>1</v>
      </c>
      <c r="L2967" s="27">
        <v>0</v>
      </c>
      <c r="N2967" s="24">
        <f t="shared" ref="N2967" si="10133">D2967*I2964+F2967*I2967-E2967*J2964-G2967*J2967</f>
        <v>0</v>
      </c>
      <c r="O2967" s="28">
        <f t="shared" ref="O2967" si="10134">(D2967*J2964+E2967*I2964+F2967*J2967+G2967*I2967)</f>
        <v>-8.1353931677383529E-2</v>
      </c>
      <c r="P2967" s="26">
        <f t="shared" ref="P2967" si="10135">D2967*K2964+F2967*K2967-E2967*L2964-G2967*L2967</f>
        <v>1</v>
      </c>
      <c r="Q2967" s="27">
        <f t="shared" ref="Q2967" si="10136">(D2967*L2964+E2967*K2964+F2967*L2967+G2967*K2967)</f>
        <v>0</v>
      </c>
      <c r="S2967" s="24">
        <v>0</v>
      </c>
      <c r="T2967" s="28">
        <v>0</v>
      </c>
      <c r="U2967" s="26">
        <v>1</v>
      </c>
      <c r="V2967" s="27">
        <v>0</v>
      </c>
      <c r="X2967" s="24">
        <f t="shared" ref="X2967" si="10137">N2967*S2964+P2967*S2967-O2967*T2964-Q2967*T2967</f>
        <v>0</v>
      </c>
      <c r="Y2967" s="28">
        <f t="shared" ref="Y2967" si="10138">(N2967*T2964+O2967*S2964+P2967*T2967+Q2967*S2967)</f>
        <v>-8.1353931677383529E-2</v>
      </c>
      <c r="Z2967" s="26">
        <f t="shared" ref="Z2967" si="10139">N2967*U2964+P2967*U2967-O2967*V2964-Q2967*V2967</f>
        <v>0.49662204436822344</v>
      </c>
      <c r="AA2967" s="27">
        <f t="shared" ref="AA2967" si="10140">(N2967*V2964+O2967*U2964+P2967*V2967+Q2967*U2967)</f>
        <v>0</v>
      </c>
      <c r="AB2967" s="8"/>
      <c r="AC2967" s="39">
        <f t="shared" ref="AC2967" si="10141">(180/PI())*ATAN(-1*(($X$8*Y2964+AA2964+$X$8*Y2967+AA2967)/($X$8*X2964+Z2964+$X$8*X2967+Z2967)))</f>
        <v>83.930909941680511</v>
      </c>
      <c r="AE2967" s="218">
        <f t="shared" ref="AE2967" si="10142">20*LOG(((($X$8*X2964+Z2964-$X$8*Y2967-Z2967)^2+($X$8*Y2964+AA2964-$X$8*Y2967-AA2967)^2)/(($X$8*X2964+Z2964+$X$8*X2967+Z2967)^2+($X$8*Y2964+AA2964+$X$8*Y2967+AA2967)^2))^0.5)</f>
        <v>-0.20109728215933442</v>
      </c>
      <c r="AF2967" s="9"/>
      <c r="AG2967" s="29"/>
      <c r="AH2967" s="29"/>
      <c r="AI2967" s="29"/>
      <c r="AJ2967" s="29"/>
    </row>
    <row r="2968" spans="2:36" ht="18.649999999999999" customHeight="1">
      <c r="AE2968" s="33"/>
    </row>
    <row r="2969" spans="2:36" ht="18.649999999999999" customHeight="1" thickBot="1">
      <c r="E2969" s="21" t="s">
        <v>0</v>
      </c>
      <c r="J2969" s="21" t="s">
        <v>1</v>
      </c>
      <c r="O2969" s="21" t="s">
        <v>2</v>
      </c>
      <c r="T2969" s="21" t="s">
        <v>3</v>
      </c>
      <c r="Y2969" s="21" t="s">
        <v>4</v>
      </c>
    </row>
    <row r="2970" spans="2:36" ht="18.649999999999999" customHeight="1" thickBot="1">
      <c r="B2970" s="20"/>
      <c r="D2970" s="235" t="s">
        <v>6</v>
      </c>
      <c r="E2970" s="236"/>
      <c r="F2970" s="237" t="s">
        <v>7</v>
      </c>
      <c r="G2970" s="238"/>
      <c r="I2970" s="235" t="s">
        <v>8</v>
      </c>
      <c r="J2970" s="236"/>
      <c r="K2970" s="237" t="s">
        <v>9</v>
      </c>
      <c r="L2970" s="238"/>
      <c r="N2970" s="235" t="s">
        <v>10</v>
      </c>
      <c r="O2970" s="236"/>
      <c r="P2970" s="237" t="s">
        <v>11</v>
      </c>
      <c r="Q2970" s="238"/>
      <c r="S2970" s="235" t="s">
        <v>6</v>
      </c>
      <c r="T2970" s="236"/>
      <c r="U2970" s="237" t="s">
        <v>7</v>
      </c>
      <c r="V2970" s="238"/>
      <c r="X2970" s="235" t="s">
        <v>10</v>
      </c>
      <c r="Y2970" s="236"/>
      <c r="Z2970" s="237" t="s">
        <v>11</v>
      </c>
      <c r="AA2970" s="238"/>
      <c r="AB2970" s="4"/>
      <c r="AC2970" s="212" t="s">
        <v>70</v>
      </c>
      <c r="AE2970" s="213" t="s">
        <v>37</v>
      </c>
      <c r="AF2970" s="9"/>
      <c r="AG2970" s="29"/>
      <c r="AH2970" s="29"/>
      <c r="AI2970" s="29"/>
      <c r="AJ2970" s="29"/>
    </row>
    <row r="2971" spans="2:36" ht="18.649999999999999" customHeight="1" thickTop="1" thickBot="1">
      <c r="B2971" s="40">
        <f t="shared" ref="B2971" si="10143">B2964+$E$5</f>
        <v>1.1104999999999769</v>
      </c>
      <c r="D2971" s="24">
        <v>1</v>
      </c>
      <c r="E2971" s="25">
        <v>0</v>
      </c>
      <c r="F2971" s="26">
        <v>0</v>
      </c>
      <c r="G2971" s="27">
        <f t="shared" ref="G2971" si="10144">-1/($E$8*$B2971)</f>
        <v>-6.1847202774714178</v>
      </c>
      <c r="I2971" s="24">
        <v>1</v>
      </c>
      <c r="J2971" s="28">
        <v>0</v>
      </c>
      <c r="K2971" s="26">
        <v>0</v>
      </c>
      <c r="L2971" s="27">
        <v>0</v>
      </c>
      <c r="N2971" s="24">
        <f t="shared" ref="N2971" si="10145">D2971*I2971+F2971*I2974-E2971*J2971-G2971*J2974</f>
        <v>0.50242381046767237</v>
      </c>
      <c r="O2971" s="28">
        <f t="shared" ref="O2971" si="10146">(D2971*J2971+E2971*I2971+F2971*J2974+G2971*I2974)</f>
        <v>0</v>
      </c>
      <c r="P2971" s="26">
        <f t="shared" ref="P2971" si="10147">D2971*K2971+F2971*K2974-E2971*L2971-G2971*L2974</f>
        <v>0</v>
      </c>
      <c r="Q2971" s="27">
        <f t="shared" ref="Q2971" si="10148">(D2971*L2971+E2971*K2971+F2971*L2974+G2971*K2974)</f>
        <v>-6.1847202774714178</v>
      </c>
      <c r="S2971" s="24">
        <v>1</v>
      </c>
      <c r="T2971" s="25">
        <v>0</v>
      </c>
      <c r="U2971" s="26">
        <v>0</v>
      </c>
      <c r="V2971" s="27">
        <f t="shared" ref="V2971" si="10149">-1/($T$8*$B2971)</f>
        <v>-6.1847202774714178</v>
      </c>
      <c r="X2971" s="24">
        <f t="shared" ref="X2971" si="10150">N2971*S2971+P2971*S2974-O2971*T2971-Q2971*T2974</f>
        <v>0.50242381046767237</v>
      </c>
      <c r="Y2971" s="28">
        <f t="shared" ref="Y2971" si="10151">(N2971*T2971+O2971*S2971+P2971*T2974+Q2971*S2974)</f>
        <v>0</v>
      </c>
      <c r="Z2971" s="26">
        <f t="shared" ref="Z2971" si="10152">N2971*U2971+P2971*U2974-O2971*V2971-Q2971*V2974</f>
        <v>0</v>
      </c>
      <c r="AA2971" s="27">
        <f t="shared" ref="AA2971" si="10153">(N2971*V2971+O2971*U2971+P2971*V2974+Q2971*U2974)</f>
        <v>-9.2920710059552878</v>
      </c>
      <c r="AB2971" s="8"/>
      <c r="AC2971" s="214">
        <f t="shared" ref="AC2971" si="10154">20*LOG((2*$X$8)/(($X$8*X2971+Z2971+$Z$8*X2974+Z2974)^2+($X$8*Y2971+AA2971+$X$8*Y2974+AA2974)^2)^0.5)</f>
        <v>-13.466165794324198</v>
      </c>
      <c r="AE2971" s="215">
        <f t="shared" ref="AE2971" si="10155">((X2971^2+Y2971^2)/(X2974^2+Y2974^2))^0.5</f>
        <v>6.2449747271959932</v>
      </c>
      <c r="AF2971" s="9"/>
      <c r="AG2971" s="29"/>
      <c r="AH2971" s="29"/>
      <c r="AI2971" s="29"/>
      <c r="AJ2971" s="29"/>
    </row>
    <row r="2972" spans="2:36" ht="18.649999999999999" customHeight="1" thickBot="1">
      <c r="D2972" s="30"/>
      <c r="G2972" s="31"/>
      <c r="I2972" s="30"/>
      <c r="K2972" s="239" t="s">
        <v>15</v>
      </c>
      <c r="L2972" s="240"/>
      <c r="N2972" s="30"/>
      <c r="P2972" s="239" t="s">
        <v>17</v>
      </c>
      <c r="Q2972" s="240"/>
      <c r="S2972" s="30"/>
      <c r="V2972" s="31"/>
      <c r="X2972" s="30"/>
      <c r="AA2972" s="31"/>
      <c r="AE2972" s="216"/>
      <c r="AF2972" s="9"/>
      <c r="AG2972" s="29"/>
      <c r="AH2972" s="29"/>
      <c r="AI2972" s="29"/>
      <c r="AJ2972" s="29"/>
    </row>
    <row r="2973" spans="2:36" ht="18.649999999999999" customHeight="1" thickBot="1">
      <c r="D2973" s="235" t="s">
        <v>12</v>
      </c>
      <c r="E2973" s="236"/>
      <c r="F2973" s="237" t="s">
        <v>13</v>
      </c>
      <c r="G2973" s="238"/>
      <c r="I2973" s="235" t="s">
        <v>14</v>
      </c>
      <c r="J2973" s="236"/>
      <c r="K2973" s="241"/>
      <c r="L2973" s="242"/>
      <c r="N2973" s="235" t="s">
        <v>16</v>
      </c>
      <c r="O2973" s="236"/>
      <c r="P2973" s="241"/>
      <c r="Q2973" s="242"/>
      <c r="S2973" s="235" t="s">
        <v>12</v>
      </c>
      <c r="T2973" s="236"/>
      <c r="U2973" s="237" t="s">
        <v>13</v>
      </c>
      <c r="V2973" s="238"/>
      <c r="X2973" s="235" t="s">
        <v>16</v>
      </c>
      <c r="Y2973" s="236"/>
      <c r="Z2973" s="237" t="s">
        <v>17</v>
      </c>
      <c r="AA2973" s="238"/>
      <c r="AB2973" s="4"/>
      <c r="AC2973" s="37" t="s">
        <v>71</v>
      </c>
      <c r="AE2973" s="217" t="s">
        <v>72</v>
      </c>
      <c r="AF2973" s="9"/>
      <c r="AG2973" s="29"/>
      <c r="AH2973" s="29"/>
      <c r="AI2973" s="29"/>
      <c r="AJ2973" s="29"/>
    </row>
    <row r="2974" spans="2:36" ht="18.649999999999999" customHeight="1" thickTop="1" thickBot="1">
      <c r="D2974" s="24">
        <v>0</v>
      </c>
      <c r="E2974" s="28">
        <v>0</v>
      </c>
      <c r="F2974" s="26">
        <v>1</v>
      </c>
      <c r="G2974" s="27">
        <v>0</v>
      </c>
      <c r="I2974" s="24">
        <v>0</v>
      </c>
      <c r="J2974" s="28">
        <f t="shared" ref="J2974" si="10156">IF(0=(1-$J$8*$K$8*$B2971^2),0,-1*(1-$J$8*$K$8*$B2971^2)/($B2971*$K$8))</f>
        <v>-8.0452496994052963E-2</v>
      </c>
      <c r="K2974" s="26">
        <v>1</v>
      </c>
      <c r="L2974" s="27">
        <v>0</v>
      </c>
      <c r="N2974" s="24">
        <f t="shared" ref="N2974" si="10157">D2974*I2971+F2974*I2974-E2974*J2971-G2974*J2974</f>
        <v>0</v>
      </c>
      <c r="O2974" s="28">
        <f t="shared" ref="O2974" si="10158">(D2974*J2971+E2974*I2971+F2974*J2974+G2974*I2974)</f>
        <v>-8.0452496994052963E-2</v>
      </c>
      <c r="P2974" s="26">
        <f t="shared" ref="P2974" si="10159">D2974*K2971+F2974*K2974-E2974*L2971-G2974*L2974</f>
        <v>1</v>
      </c>
      <c r="Q2974" s="27">
        <f t="shared" ref="Q2974" si="10160">(D2974*L2971+E2974*K2971+F2974*L2974+G2974*K2974)</f>
        <v>0</v>
      </c>
      <c r="S2974" s="24">
        <v>0</v>
      </c>
      <c r="T2974" s="28">
        <v>0</v>
      </c>
      <c r="U2974" s="26">
        <v>1</v>
      </c>
      <c r="V2974" s="27">
        <v>0</v>
      </c>
      <c r="X2974" s="24">
        <f t="shared" ref="X2974" si="10161">N2974*S2971+P2974*S2974-O2974*T2971-Q2974*T2974</f>
        <v>0</v>
      </c>
      <c r="Y2974" s="28">
        <f t="shared" ref="Y2974" si="10162">(N2974*T2971+O2974*S2971+P2974*T2974+Q2974*S2974)</f>
        <v>-8.0452496994052963E-2</v>
      </c>
      <c r="Z2974" s="26">
        <f t="shared" ref="Z2974" si="10163">N2974*U2971+P2974*U2974-O2974*V2971-Q2974*V2974</f>
        <v>0.50242381046767237</v>
      </c>
      <c r="AA2974" s="27">
        <f t="shared" ref="AA2974" si="10164">(N2974*V2971+O2974*U2971+P2974*V2974+Q2974*U2974)</f>
        <v>0</v>
      </c>
      <c r="AB2974" s="8"/>
      <c r="AC2974" s="39">
        <f t="shared" ref="AC2974" si="10165">(180/PI())*ATAN(-1*(($X$8*Y2971+AA2971+$X$8*Y2974+AA2974)/($X$8*X2971+Z2971+$X$8*X2974+Z2974)))</f>
        <v>83.880576015450643</v>
      </c>
      <c r="AE2974" s="218">
        <f t="shared" ref="AE2974" si="10166">20*LOG(((($X$8*X2971+Z2971-$X$8*Y2974-Z2974)^2+($X$8*Y2971+AA2971-$X$8*Y2974-AA2974)^2)/(($X$8*X2971+Z2971+$X$8*X2974+Z2974)^2+($X$8*Y2971+AA2971+$X$8*Y2974+AA2974)^2))^0.5)</f>
        <v>-0.19971556823927467</v>
      </c>
      <c r="AF2974" s="9"/>
      <c r="AG2974" s="29"/>
      <c r="AH2974" s="29"/>
      <c r="AI2974" s="29"/>
      <c r="AJ2974" s="29"/>
    </row>
    <row r="2975" spans="2:36" ht="18.649999999999999" customHeight="1">
      <c r="AE2975" s="33"/>
    </row>
    <row r="2976" spans="2:36" ht="18.649999999999999" customHeight="1" thickBot="1">
      <c r="E2976" s="21" t="s">
        <v>0</v>
      </c>
      <c r="J2976" s="21" t="s">
        <v>1</v>
      </c>
      <c r="O2976" s="21" t="s">
        <v>2</v>
      </c>
      <c r="T2976" s="21" t="s">
        <v>3</v>
      </c>
      <c r="Y2976" s="21" t="s">
        <v>4</v>
      </c>
    </row>
    <row r="2977" spans="2:36" ht="18.649999999999999" customHeight="1" thickBot="1">
      <c r="B2977" s="20"/>
      <c r="D2977" s="235" t="s">
        <v>6</v>
      </c>
      <c r="E2977" s="236"/>
      <c r="F2977" s="237" t="s">
        <v>7</v>
      </c>
      <c r="G2977" s="238"/>
      <c r="I2977" s="235" t="s">
        <v>8</v>
      </c>
      <c r="J2977" s="236"/>
      <c r="K2977" s="237" t="s">
        <v>9</v>
      </c>
      <c r="L2977" s="238"/>
      <c r="N2977" s="235" t="s">
        <v>10</v>
      </c>
      <c r="O2977" s="236"/>
      <c r="P2977" s="237" t="s">
        <v>11</v>
      </c>
      <c r="Q2977" s="238"/>
      <c r="S2977" s="235" t="s">
        <v>6</v>
      </c>
      <c r="T2977" s="236"/>
      <c r="U2977" s="237" t="s">
        <v>7</v>
      </c>
      <c r="V2977" s="238"/>
      <c r="X2977" s="235" t="s">
        <v>10</v>
      </c>
      <c r="Y2977" s="236"/>
      <c r="Z2977" s="237" t="s">
        <v>11</v>
      </c>
      <c r="AA2977" s="238"/>
      <c r="AB2977" s="4"/>
      <c r="AC2977" s="212" t="s">
        <v>70</v>
      </c>
      <c r="AE2977" s="213" t="s">
        <v>37</v>
      </c>
      <c r="AF2977" s="9"/>
      <c r="AG2977" s="29"/>
      <c r="AH2977" s="29"/>
      <c r="AI2977" s="29"/>
      <c r="AJ2977" s="29"/>
    </row>
    <row r="2978" spans="2:36" ht="18.649999999999999" customHeight="1" thickTop="1" thickBot="1">
      <c r="B2978" s="40">
        <f t="shared" ref="B2978" si="10167">B2971+$E$5</f>
        <v>1.1109999999999769</v>
      </c>
      <c r="D2978" s="24">
        <v>1</v>
      </c>
      <c r="E2978" s="25">
        <v>0</v>
      </c>
      <c r="F2978" s="26">
        <v>0</v>
      </c>
      <c r="G2978" s="27">
        <f t="shared" ref="G2978" si="10168">-1/($E$8*$B2978)</f>
        <v>-6.1819368750063104</v>
      </c>
      <c r="I2978" s="24">
        <v>1</v>
      </c>
      <c r="J2978" s="28">
        <v>0</v>
      </c>
      <c r="K2978" s="26">
        <v>0</v>
      </c>
      <c r="L2978" s="27">
        <v>0</v>
      </c>
      <c r="N2978" s="24">
        <f t="shared" ref="N2978" si="10169">D2978*I2978+F2978*I2981-E2978*J2978-G2978*J2981</f>
        <v>0.50821774516234131</v>
      </c>
      <c r="O2978" s="28">
        <f t="shared" ref="O2978" si="10170">(D2978*J2978+E2978*I2978+F2978*J2981+G2978*I2981)</f>
        <v>0</v>
      </c>
      <c r="P2978" s="26">
        <f t="shared" ref="P2978" si="10171">D2978*K2978+F2978*K2981-E2978*L2978-G2978*L2981</f>
        <v>0</v>
      </c>
      <c r="Q2978" s="27">
        <f t="shared" ref="Q2978" si="10172">(D2978*L2978+E2978*K2978+F2978*L2981+G2978*K2981)</f>
        <v>-6.1819368750063104</v>
      </c>
      <c r="S2978" s="24">
        <v>1</v>
      </c>
      <c r="T2978" s="25">
        <v>0</v>
      </c>
      <c r="U2978" s="26">
        <v>0</v>
      </c>
      <c r="V2978" s="27">
        <f t="shared" ref="V2978" si="10173">-1/($T$8*$B2978)</f>
        <v>-6.1819368750063104</v>
      </c>
      <c r="X2978" s="24">
        <f t="shared" ref="X2978" si="10174">N2978*S2978+P2978*S2981-O2978*T2978-Q2978*T2981</f>
        <v>0.50821774516234131</v>
      </c>
      <c r="Y2978" s="28">
        <f t="shared" ref="Y2978" si="10175">(N2978*T2978+O2978*S2978+P2978*T2981+Q2978*S2981)</f>
        <v>0</v>
      </c>
      <c r="Z2978" s="26">
        <f t="shared" ref="Z2978" si="10176">N2978*U2978+P2978*U2981-O2978*V2978-Q2978*V2981</f>
        <v>0</v>
      </c>
      <c r="AA2978" s="27">
        <f t="shared" ref="AA2978" si="10177">(N2978*V2978+O2978*U2978+P2978*V2981+Q2978*U2981)</f>
        <v>-9.3237068943579473</v>
      </c>
      <c r="AB2978" s="8"/>
      <c r="AC2978" s="214">
        <f t="shared" ref="AC2978" si="10178">20*LOG((2*$X$8)/(($X$8*X2978+Z2978+$Z$8*X2981+Z2981)^2+($X$8*Y2978+AA2978+$X$8*Y2981+AA2981)^2)^0.5)</f>
        <v>-13.495417606515016</v>
      </c>
      <c r="AE2978" s="215">
        <f t="shared" ref="AE2978" si="10179">((X2978^2+Y2978^2)/(X2981^2+Y2981^2))^0.5</f>
        <v>6.38853880644547</v>
      </c>
      <c r="AF2978" s="9"/>
      <c r="AG2978" s="29"/>
      <c r="AH2978" s="29"/>
      <c r="AI2978" s="29"/>
      <c r="AJ2978" s="29"/>
    </row>
    <row r="2979" spans="2:36" ht="18.649999999999999" customHeight="1" thickBot="1">
      <c r="D2979" s="30"/>
      <c r="G2979" s="31"/>
      <c r="I2979" s="30"/>
      <c r="K2979" s="239" t="s">
        <v>15</v>
      </c>
      <c r="L2979" s="240"/>
      <c r="N2979" s="30"/>
      <c r="P2979" s="239" t="s">
        <v>17</v>
      </c>
      <c r="Q2979" s="240"/>
      <c r="S2979" s="30"/>
      <c r="V2979" s="31"/>
      <c r="X2979" s="30"/>
      <c r="AA2979" s="31"/>
      <c r="AE2979" s="216"/>
      <c r="AF2979" s="9"/>
      <c r="AG2979" s="29"/>
      <c r="AH2979" s="29"/>
      <c r="AI2979" s="29"/>
      <c r="AJ2979" s="29"/>
    </row>
    <row r="2980" spans="2:36" ht="18.649999999999999" customHeight="1" thickBot="1">
      <c r="D2980" s="235" t="s">
        <v>12</v>
      </c>
      <c r="E2980" s="236"/>
      <c r="F2980" s="237" t="s">
        <v>13</v>
      </c>
      <c r="G2980" s="238"/>
      <c r="I2980" s="235" t="s">
        <v>14</v>
      </c>
      <c r="J2980" s="236"/>
      <c r="K2980" s="241"/>
      <c r="L2980" s="242"/>
      <c r="N2980" s="235" t="s">
        <v>16</v>
      </c>
      <c r="O2980" s="236"/>
      <c r="P2980" s="241"/>
      <c r="Q2980" s="242"/>
      <c r="S2980" s="235" t="s">
        <v>12</v>
      </c>
      <c r="T2980" s="236"/>
      <c r="U2980" s="237" t="s">
        <v>13</v>
      </c>
      <c r="V2980" s="238"/>
      <c r="X2980" s="235" t="s">
        <v>16</v>
      </c>
      <c r="Y2980" s="236"/>
      <c r="Z2980" s="237" t="s">
        <v>17</v>
      </c>
      <c r="AA2980" s="238"/>
      <c r="AB2980" s="4"/>
      <c r="AC2980" s="37" t="s">
        <v>71</v>
      </c>
      <c r="AE2980" s="217" t="s">
        <v>72</v>
      </c>
      <c r="AF2980" s="9"/>
      <c r="AG2980" s="29"/>
      <c r="AH2980" s="29"/>
      <c r="AI2980" s="29"/>
      <c r="AJ2980" s="29"/>
    </row>
    <row r="2981" spans="2:36" ht="18.649999999999999" customHeight="1" thickTop="1" thickBot="1">
      <c r="D2981" s="24">
        <v>0</v>
      </c>
      <c r="E2981" s="28">
        <v>0</v>
      </c>
      <c r="F2981" s="26">
        <v>1</v>
      </c>
      <c r="G2981" s="27">
        <v>0</v>
      </c>
      <c r="I2981" s="24">
        <v>0</v>
      </c>
      <c r="J2981" s="28">
        <f t="shared" ref="J2981" si="10180">IF(0=(1-$J$8*$K$8*$B2978^2),0,-1*(1-$J$8*$K$8*$B2978^2)/($B2978*$K$8))</f>
        <v>-7.9551484394145749E-2</v>
      </c>
      <c r="K2981" s="26">
        <v>1</v>
      </c>
      <c r="L2981" s="27">
        <v>0</v>
      </c>
      <c r="N2981" s="24">
        <f t="shared" ref="N2981" si="10181">D2981*I2978+F2981*I2981-E2981*J2978-G2981*J2981</f>
        <v>0</v>
      </c>
      <c r="O2981" s="28">
        <f t="shared" ref="O2981" si="10182">(D2981*J2978+E2981*I2978+F2981*J2981+G2981*I2981)</f>
        <v>-7.9551484394145749E-2</v>
      </c>
      <c r="P2981" s="26">
        <f t="shared" ref="P2981" si="10183">D2981*K2978+F2981*K2981-E2981*L2978-G2981*L2981</f>
        <v>1</v>
      </c>
      <c r="Q2981" s="27">
        <f t="shared" ref="Q2981" si="10184">(D2981*L2978+E2981*K2978+F2981*L2981+G2981*K2981)</f>
        <v>0</v>
      </c>
      <c r="S2981" s="24">
        <v>0</v>
      </c>
      <c r="T2981" s="28">
        <v>0</v>
      </c>
      <c r="U2981" s="26">
        <v>1</v>
      </c>
      <c r="V2981" s="27">
        <v>0</v>
      </c>
      <c r="X2981" s="24">
        <f t="shared" ref="X2981" si="10185">N2981*S2978+P2981*S2981-O2981*T2978-Q2981*T2981</f>
        <v>0</v>
      </c>
      <c r="Y2981" s="28">
        <f t="shared" ref="Y2981" si="10186">(N2981*T2978+O2981*S2978+P2981*T2981+Q2981*S2981)</f>
        <v>-7.9551484394145749E-2</v>
      </c>
      <c r="Z2981" s="26">
        <f t="shared" ref="Z2981" si="10187">N2981*U2978+P2981*U2981-O2981*V2978-Q2981*V2981</f>
        <v>0.50821774516234131</v>
      </c>
      <c r="AA2981" s="27">
        <f t="shared" ref="AA2981" si="10188">(N2981*V2978+O2981*U2978+P2981*V2981+Q2981*U2981)</f>
        <v>0</v>
      </c>
      <c r="AB2981" s="8"/>
      <c r="AC2981" s="39">
        <f t="shared" ref="AC2981" si="10189">(180/PI())*ATAN(-1*(($X$8*Y2978+AA2978+$X$8*Y2981+AA2981)/($X$8*X2978+Z2978+$X$8*X2981+Z2981)))</f>
        <v>83.830625835588009</v>
      </c>
      <c r="AE2981" s="218">
        <f t="shared" ref="AE2981" si="10190">20*LOG(((($X$8*X2978+Z2978-$X$8*Y2981-Z2981)^2+($X$8*Y2978+AA2978-$X$8*Y2981-AA2981)^2)/(($X$8*X2978+Z2978+$X$8*X2981+Z2981)^2+($X$8*Y2978+AA2978+$X$8*Y2981+AA2981)^2))^0.5)</f>
        <v>-0.1983511472763127</v>
      </c>
      <c r="AF2981" s="9"/>
      <c r="AG2981" s="29"/>
      <c r="AH2981" s="29"/>
      <c r="AI2981" s="29"/>
      <c r="AJ2981" s="29"/>
    </row>
    <row r="2982" spans="2:36" ht="18.649999999999999" customHeight="1">
      <c r="AE2982" s="33"/>
    </row>
    <row r="2983" spans="2:36" ht="18.649999999999999" customHeight="1" thickBot="1">
      <c r="E2983" s="21" t="s">
        <v>0</v>
      </c>
      <c r="J2983" s="21" t="s">
        <v>1</v>
      </c>
      <c r="O2983" s="21" t="s">
        <v>2</v>
      </c>
      <c r="T2983" s="21" t="s">
        <v>3</v>
      </c>
      <c r="Y2983" s="21" t="s">
        <v>4</v>
      </c>
    </row>
    <row r="2984" spans="2:36" ht="18.649999999999999" customHeight="1" thickBot="1">
      <c r="B2984" s="20"/>
      <c r="D2984" s="235" t="s">
        <v>6</v>
      </c>
      <c r="E2984" s="236"/>
      <c r="F2984" s="237" t="s">
        <v>7</v>
      </c>
      <c r="G2984" s="238"/>
      <c r="I2984" s="235" t="s">
        <v>8</v>
      </c>
      <c r="J2984" s="236"/>
      <c r="K2984" s="237" t="s">
        <v>9</v>
      </c>
      <c r="L2984" s="238"/>
      <c r="N2984" s="235" t="s">
        <v>10</v>
      </c>
      <c r="O2984" s="236"/>
      <c r="P2984" s="237" t="s">
        <v>11</v>
      </c>
      <c r="Q2984" s="238"/>
      <c r="S2984" s="235" t="s">
        <v>6</v>
      </c>
      <c r="T2984" s="236"/>
      <c r="U2984" s="237" t="s">
        <v>7</v>
      </c>
      <c r="V2984" s="238"/>
      <c r="X2984" s="235" t="s">
        <v>10</v>
      </c>
      <c r="Y2984" s="236"/>
      <c r="Z2984" s="237" t="s">
        <v>11</v>
      </c>
      <c r="AA2984" s="238"/>
      <c r="AB2984" s="4"/>
      <c r="AC2984" s="212" t="s">
        <v>70</v>
      </c>
      <c r="AE2984" s="213" t="s">
        <v>37</v>
      </c>
      <c r="AF2984" s="9"/>
      <c r="AG2984" s="29"/>
      <c r="AH2984" s="29"/>
      <c r="AI2984" s="29"/>
      <c r="AJ2984" s="29"/>
    </row>
    <row r="2985" spans="2:36" ht="18.649999999999999" customHeight="1" thickTop="1" thickBot="1">
      <c r="B2985" s="40">
        <f t="shared" ref="B2985" si="10191">B2978+$E$5</f>
        <v>1.1114999999999768</v>
      </c>
      <c r="D2985" s="24">
        <v>1</v>
      </c>
      <c r="E2985" s="25">
        <v>0</v>
      </c>
      <c r="F2985" s="26">
        <v>0</v>
      </c>
      <c r="G2985" s="27">
        <f t="shared" ref="G2985" si="10192">-1/($E$8*$B2985)</f>
        <v>-6.1791559767269559</v>
      </c>
      <c r="I2985" s="24">
        <v>1</v>
      </c>
      <c r="J2985" s="28">
        <v>0</v>
      </c>
      <c r="K2985" s="26">
        <v>0</v>
      </c>
      <c r="L2985" s="27">
        <v>0</v>
      </c>
      <c r="N2985" s="24">
        <f t="shared" ref="N2985" si="10193">D2985*I2985+F2985*I2988-E2985*J2985-G2985*J2988</f>
        <v>0.51400386254065789</v>
      </c>
      <c r="O2985" s="28">
        <f t="shared" ref="O2985" si="10194">(D2985*J2985+E2985*I2985+F2985*J2988+G2985*I2988)</f>
        <v>0</v>
      </c>
      <c r="P2985" s="26">
        <f t="shared" ref="P2985" si="10195">D2985*K2985+F2985*K2988-E2985*L2985-G2985*L2988</f>
        <v>0</v>
      </c>
      <c r="Q2985" s="27">
        <f t="shared" ref="Q2985" si="10196">(D2985*L2985+E2985*K2985+F2985*L2988+G2985*K2988)</f>
        <v>-6.1791559767269559</v>
      </c>
      <c r="S2985" s="24">
        <v>1</v>
      </c>
      <c r="T2985" s="25">
        <v>0</v>
      </c>
      <c r="U2985" s="26">
        <v>0</v>
      </c>
      <c r="V2985" s="27">
        <f t="shared" ref="V2985" si="10197">-1/($T$8*$B2985)</f>
        <v>-6.1791559767269559</v>
      </c>
      <c r="X2985" s="24">
        <f t="shared" ref="X2985" si="10198">N2985*S2985+P2985*S2988-O2985*T2985-Q2985*T2988</f>
        <v>0.51400386254065789</v>
      </c>
      <c r="Y2985" s="28">
        <f t="shared" ref="Y2985" si="10199">(N2985*T2985+O2985*S2985+P2985*T2988+Q2985*S2988)</f>
        <v>0</v>
      </c>
      <c r="Z2985" s="26">
        <f t="shared" ref="Z2985" si="10200">N2985*U2985+P2985*U2988-O2985*V2985-Q2985*V2988</f>
        <v>0</v>
      </c>
      <c r="AA2985" s="27">
        <f t="shared" ref="AA2985" si="10201">(N2985*V2985+O2985*U2985+P2985*V2988+Q2985*U2988)</f>
        <v>-9.3552660160058032</v>
      </c>
      <c r="AB2985" s="8"/>
      <c r="AC2985" s="214">
        <f t="shared" ref="AC2985" si="10202">20*LOG((2*$X$8)/(($X$8*X2985+Z2985+$Z$8*X2988+Z2988)^2+($X$8*Y2985+AA2985+$X$8*Y2988+AA2988)^2)^0.5)</f>
        <v>-13.524506755305381</v>
      </c>
      <c r="AE2985" s="215">
        <f t="shared" ref="AE2985" si="10203">((X2985^2+Y2985^2)/(X2988^2+Y2988^2))^0.5</f>
        <v>6.5352577818471991</v>
      </c>
      <c r="AF2985" s="9"/>
      <c r="AG2985" s="29"/>
      <c r="AH2985" s="29"/>
      <c r="AI2985" s="29"/>
      <c r="AJ2985" s="29"/>
    </row>
    <row r="2986" spans="2:36" ht="18.649999999999999" customHeight="1" thickBot="1">
      <c r="D2986" s="30"/>
      <c r="G2986" s="31"/>
      <c r="I2986" s="30"/>
      <c r="K2986" s="239" t="s">
        <v>15</v>
      </c>
      <c r="L2986" s="240"/>
      <c r="N2986" s="30"/>
      <c r="P2986" s="239" t="s">
        <v>17</v>
      </c>
      <c r="Q2986" s="240"/>
      <c r="S2986" s="30"/>
      <c r="V2986" s="31"/>
      <c r="X2986" s="30"/>
      <c r="AA2986" s="31"/>
      <c r="AE2986" s="216"/>
      <c r="AF2986" s="9"/>
      <c r="AG2986" s="29"/>
      <c r="AH2986" s="29"/>
      <c r="AI2986" s="29"/>
      <c r="AJ2986" s="29"/>
    </row>
    <row r="2987" spans="2:36" ht="18.649999999999999" customHeight="1" thickBot="1">
      <c r="D2987" s="235" t="s">
        <v>12</v>
      </c>
      <c r="E2987" s="236"/>
      <c r="F2987" s="237" t="s">
        <v>13</v>
      </c>
      <c r="G2987" s="238"/>
      <c r="I2987" s="235" t="s">
        <v>14</v>
      </c>
      <c r="J2987" s="236"/>
      <c r="K2987" s="241"/>
      <c r="L2987" s="242"/>
      <c r="N2987" s="235" t="s">
        <v>16</v>
      </c>
      <c r="O2987" s="236"/>
      <c r="P2987" s="241"/>
      <c r="Q2987" s="242"/>
      <c r="S2987" s="235" t="s">
        <v>12</v>
      </c>
      <c r="T2987" s="236"/>
      <c r="U2987" s="237" t="s">
        <v>13</v>
      </c>
      <c r="V2987" s="238"/>
      <c r="X2987" s="235" t="s">
        <v>16</v>
      </c>
      <c r="Y2987" s="236"/>
      <c r="Z2987" s="237" t="s">
        <v>17</v>
      </c>
      <c r="AA2987" s="238"/>
      <c r="AB2987" s="4"/>
      <c r="AC2987" s="37" t="s">
        <v>71</v>
      </c>
      <c r="AE2987" s="217" t="s">
        <v>72</v>
      </c>
      <c r="AF2987" s="9"/>
      <c r="AG2987" s="29"/>
      <c r="AH2987" s="29"/>
      <c r="AI2987" s="29"/>
      <c r="AJ2987" s="29"/>
    </row>
    <row r="2988" spans="2:36" ht="18.649999999999999" customHeight="1" thickTop="1" thickBot="1">
      <c r="D2988" s="24">
        <v>0</v>
      </c>
      <c r="E2988" s="28">
        <v>0</v>
      </c>
      <c r="F2988" s="26">
        <v>1</v>
      </c>
      <c r="G2988" s="27">
        <v>0</v>
      </c>
      <c r="I2988" s="24">
        <v>0</v>
      </c>
      <c r="J2988" s="28">
        <f t="shared" ref="J2988" si="10204">IF(0=(1-$J$8*$K$8*$B2985^2),0,-1*(1-$J$8*$K$8*$B2985^2)/($B2985*$K$8))</f>
        <v>-7.8650893308048517E-2</v>
      </c>
      <c r="K2988" s="26">
        <v>1</v>
      </c>
      <c r="L2988" s="27">
        <v>0</v>
      </c>
      <c r="N2988" s="24">
        <f t="shared" ref="N2988" si="10205">D2988*I2985+F2988*I2988-E2988*J2985-G2988*J2988</f>
        <v>0</v>
      </c>
      <c r="O2988" s="28">
        <f t="shared" ref="O2988" si="10206">(D2988*J2985+E2988*I2985+F2988*J2988+G2988*I2988)</f>
        <v>-7.8650893308048517E-2</v>
      </c>
      <c r="P2988" s="26">
        <f t="shared" ref="P2988" si="10207">D2988*K2985+F2988*K2988-E2988*L2985-G2988*L2988</f>
        <v>1</v>
      </c>
      <c r="Q2988" s="27">
        <f t="shared" ref="Q2988" si="10208">(D2988*L2985+E2988*K2985+F2988*L2988+G2988*K2988)</f>
        <v>0</v>
      </c>
      <c r="S2988" s="24">
        <v>0</v>
      </c>
      <c r="T2988" s="28">
        <v>0</v>
      </c>
      <c r="U2988" s="26">
        <v>1</v>
      </c>
      <c r="V2988" s="27">
        <v>0</v>
      </c>
      <c r="X2988" s="24">
        <f t="shared" ref="X2988" si="10209">N2988*S2985+P2988*S2988-O2988*T2985-Q2988*T2988</f>
        <v>0</v>
      </c>
      <c r="Y2988" s="28">
        <f t="shared" ref="Y2988" si="10210">(N2988*T2985+O2988*S2985+P2988*T2988+Q2988*S2988)</f>
        <v>-7.8650893308048517E-2</v>
      </c>
      <c r="Z2988" s="26">
        <f t="shared" ref="Z2988" si="10211">N2988*U2985+P2988*U2988-O2988*V2985-Q2988*V2988</f>
        <v>0.51400386254065789</v>
      </c>
      <c r="AA2988" s="27">
        <f t="shared" ref="AA2988" si="10212">(N2988*V2985+O2988*U2985+P2988*V2988+Q2988*U2988)</f>
        <v>0</v>
      </c>
      <c r="AB2988" s="8"/>
      <c r="AC2988" s="39">
        <f t="shared" ref="AC2988" si="10213">(180/PI())*ATAN(-1*(($X$8*Y2985+AA2985+$X$8*Y2988+AA2988)/($X$8*X2985+Z2985+$X$8*X2988+Z2988)))</f>
        <v>83.781054347318033</v>
      </c>
      <c r="AE2988" s="218">
        <f t="shared" ref="AE2988" si="10214">20*LOG(((($X$8*X2985+Z2985-$X$8*Y2988-Z2988)^2+($X$8*Y2985+AA2985-$X$8*Y2988-AA2988)^2)/(($X$8*X2985+Z2985+$X$8*X2988+Z2988)^2+($X$8*Y2985+AA2985+$X$8*Y2988+AA2988)^2))^0.5)</f>
        <v>-0.19700372370939678</v>
      </c>
      <c r="AF2988" s="9"/>
      <c r="AG2988" s="29"/>
      <c r="AH2988" s="29"/>
      <c r="AI2988" s="29"/>
      <c r="AJ2988" s="29"/>
    </row>
    <row r="2989" spans="2:36" ht="18.649999999999999" customHeight="1">
      <c r="AE2989" s="33"/>
    </row>
    <row r="2990" spans="2:36" ht="18.649999999999999" customHeight="1" thickBot="1">
      <c r="E2990" s="21" t="s">
        <v>0</v>
      </c>
      <c r="J2990" s="21" t="s">
        <v>1</v>
      </c>
      <c r="O2990" s="21" t="s">
        <v>2</v>
      </c>
      <c r="T2990" s="21" t="s">
        <v>3</v>
      </c>
      <c r="Y2990" s="21" t="s">
        <v>4</v>
      </c>
    </row>
    <row r="2991" spans="2:36" ht="18.649999999999999" customHeight="1" thickBot="1">
      <c r="B2991" s="20"/>
      <c r="D2991" s="235" t="s">
        <v>6</v>
      </c>
      <c r="E2991" s="236"/>
      <c r="F2991" s="237" t="s">
        <v>7</v>
      </c>
      <c r="G2991" s="238"/>
      <c r="I2991" s="235" t="s">
        <v>8</v>
      </c>
      <c r="J2991" s="236"/>
      <c r="K2991" s="237" t="s">
        <v>9</v>
      </c>
      <c r="L2991" s="238"/>
      <c r="N2991" s="235" t="s">
        <v>10</v>
      </c>
      <c r="O2991" s="236"/>
      <c r="P2991" s="237" t="s">
        <v>11</v>
      </c>
      <c r="Q2991" s="238"/>
      <c r="S2991" s="235" t="s">
        <v>6</v>
      </c>
      <c r="T2991" s="236"/>
      <c r="U2991" s="237" t="s">
        <v>7</v>
      </c>
      <c r="V2991" s="238"/>
      <c r="X2991" s="235" t="s">
        <v>10</v>
      </c>
      <c r="Y2991" s="236"/>
      <c r="Z2991" s="237" t="s">
        <v>11</v>
      </c>
      <c r="AA2991" s="238"/>
      <c r="AB2991" s="4"/>
      <c r="AC2991" s="212" t="s">
        <v>70</v>
      </c>
      <c r="AE2991" s="213" t="s">
        <v>37</v>
      </c>
      <c r="AF2991" s="9"/>
      <c r="AG2991" s="29"/>
      <c r="AH2991" s="29"/>
      <c r="AI2991" s="29"/>
      <c r="AJ2991" s="29"/>
    </row>
    <row r="2992" spans="2:36" ht="18.649999999999999" customHeight="1" thickTop="1" thickBot="1">
      <c r="B2992" s="40">
        <f t="shared" ref="B2992" si="10215">B2985+$E$5</f>
        <v>1.1119999999999768</v>
      </c>
      <c r="D2992" s="24">
        <v>1</v>
      </c>
      <c r="E2992" s="25">
        <v>0</v>
      </c>
      <c r="F2992" s="26">
        <v>0</v>
      </c>
      <c r="G2992" s="27">
        <f t="shared" ref="G2992" si="10216">-1/($E$8*$B2992)</f>
        <v>-6.1763775792554059</v>
      </c>
      <c r="I2992" s="24">
        <v>1</v>
      </c>
      <c r="J2992" s="28">
        <v>0</v>
      </c>
      <c r="K2992" s="26">
        <v>0</v>
      </c>
      <c r="L2992" s="27">
        <v>0</v>
      </c>
      <c r="N2992" s="24">
        <f t="shared" ref="N2992" si="10217">D2992*I2992+F2992*I2995-E2992*J2992-G2992*J2995</f>
        <v>0.51978217665938042</v>
      </c>
      <c r="O2992" s="28">
        <f t="shared" ref="O2992" si="10218">(D2992*J2992+E2992*I2992+F2992*J2995+G2992*I2995)</f>
        <v>0</v>
      </c>
      <c r="P2992" s="26">
        <f t="shared" ref="P2992" si="10219">D2992*K2992+F2992*K2995-E2992*L2992-G2992*L2995</f>
        <v>0</v>
      </c>
      <c r="Q2992" s="27">
        <f t="shared" ref="Q2992" si="10220">(D2992*L2992+E2992*K2992+F2992*L2995+G2992*K2995)</f>
        <v>-6.1763775792554059</v>
      </c>
      <c r="S2992" s="24">
        <v>1</v>
      </c>
      <c r="T2992" s="25">
        <v>0</v>
      </c>
      <c r="U2992" s="26">
        <v>0</v>
      </c>
      <c r="V2992" s="27">
        <f t="shared" ref="V2992" si="10221">-1/($T$8*$B2992)</f>
        <v>-6.1763775792554059</v>
      </c>
      <c r="X2992" s="24">
        <f t="shared" ref="X2992" si="10222">N2992*S2992+P2992*S2995-O2992*T2992-Q2992*T2995</f>
        <v>0.51978217665938042</v>
      </c>
      <c r="Y2992" s="28">
        <f t="shared" ref="Y2992" si="10223">(N2992*T2992+O2992*S2992+P2992*T2995+Q2992*S2995)</f>
        <v>0</v>
      </c>
      <c r="Z2992" s="26">
        <f t="shared" ref="Z2992" si="10224">N2992*U2992+P2992*U2995-O2992*V2992-Q2992*V2995</f>
        <v>0</v>
      </c>
      <c r="AA2992" s="27">
        <f t="shared" ref="AA2992" si="10225">(N2992*V2992+O2992*U2992+P2992*V2995+Q2992*U2995)</f>
        <v>-9.3867485612709753</v>
      </c>
      <c r="AB2992" s="8"/>
      <c r="AC2992" s="214">
        <f t="shared" ref="AC2992" si="10226">20*LOG((2*$X$8)/(($X$8*X2992+Z2992+$Z$8*X2995+Z2995)^2+($X$8*Y2992+AA2992+$X$8*Y2995+AA2995)^2)^0.5)</f>
        <v>-13.553434634794341</v>
      </c>
      <c r="AE2992" s="215">
        <f t="shared" ref="AE2992" si="10227">((X2992^2+Y2992^2)/(X2995^2+Y2995^2))^0.5</f>
        <v>6.6852391268669056</v>
      </c>
      <c r="AF2992" s="9"/>
      <c r="AG2992" s="29"/>
      <c r="AH2992" s="29"/>
      <c r="AI2992" s="29"/>
      <c r="AJ2992" s="29"/>
    </row>
    <row r="2993" spans="2:36" ht="18.649999999999999" customHeight="1" thickBot="1">
      <c r="D2993" s="30"/>
      <c r="G2993" s="31"/>
      <c r="I2993" s="30"/>
      <c r="K2993" s="239" t="s">
        <v>15</v>
      </c>
      <c r="L2993" s="240"/>
      <c r="N2993" s="30"/>
      <c r="P2993" s="239" t="s">
        <v>17</v>
      </c>
      <c r="Q2993" s="240"/>
      <c r="S2993" s="30"/>
      <c r="V2993" s="31"/>
      <c r="X2993" s="30"/>
      <c r="AA2993" s="31"/>
      <c r="AE2993" s="216"/>
      <c r="AF2993" s="9"/>
      <c r="AG2993" s="29"/>
      <c r="AH2993" s="29"/>
      <c r="AI2993" s="29"/>
      <c r="AJ2993" s="29"/>
    </row>
    <row r="2994" spans="2:36" ht="18.649999999999999" customHeight="1" thickBot="1">
      <c r="D2994" s="235" t="s">
        <v>12</v>
      </c>
      <c r="E2994" s="236"/>
      <c r="F2994" s="237" t="s">
        <v>13</v>
      </c>
      <c r="G2994" s="238"/>
      <c r="I2994" s="235" t="s">
        <v>14</v>
      </c>
      <c r="J2994" s="236"/>
      <c r="K2994" s="241"/>
      <c r="L2994" s="242"/>
      <c r="N2994" s="235" t="s">
        <v>16</v>
      </c>
      <c r="O2994" s="236"/>
      <c r="P2994" s="241"/>
      <c r="Q2994" s="242"/>
      <c r="S2994" s="235" t="s">
        <v>12</v>
      </c>
      <c r="T2994" s="236"/>
      <c r="U2994" s="237" t="s">
        <v>13</v>
      </c>
      <c r="V2994" s="238"/>
      <c r="X2994" s="235" t="s">
        <v>16</v>
      </c>
      <c r="Y2994" s="236"/>
      <c r="Z2994" s="237" t="s">
        <v>17</v>
      </c>
      <c r="AA2994" s="238"/>
      <c r="AB2994" s="4"/>
      <c r="AC2994" s="37" t="s">
        <v>71</v>
      </c>
      <c r="AE2994" s="217" t="s">
        <v>72</v>
      </c>
      <c r="AF2994" s="9"/>
      <c r="AG2994" s="29"/>
      <c r="AH2994" s="29"/>
      <c r="AI2994" s="29"/>
      <c r="AJ2994" s="29"/>
    </row>
    <row r="2995" spans="2:36" ht="18.649999999999999" customHeight="1" thickTop="1" thickBot="1">
      <c r="D2995" s="24">
        <v>0</v>
      </c>
      <c r="E2995" s="28">
        <v>0</v>
      </c>
      <c r="F2995" s="26">
        <v>1</v>
      </c>
      <c r="G2995" s="27">
        <v>0</v>
      </c>
      <c r="I2995" s="24">
        <v>0</v>
      </c>
      <c r="J2995" s="28">
        <f t="shared" ref="J2995" si="10228">IF(0=(1-$J$8*$K$8*$B2992^2),0,-1*(1-$J$8*$K$8*$B2992^2)/($B2992*$K$8))</f>
        <v>-7.7750723167172742E-2</v>
      </c>
      <c r="K2995" s="26">
        <v>1</v>
      </c>
      <c r="L2995" s="27">
        <v>0</v>
      </c>
      <c r="N2995" s="24">
        <f t="shared" ref="N2995" si="10229">D2995*I2992+F2995*I2995-E2995*J2992-G2995*J2995</f>
        <v>0</v>
      </c>
      <c r="O2995" s="28">
        <f t="shared" ref="O2995" si="10230">(D2995*J2992+E2995*I2992+F2995*J2995+G2995*I2995)</f>
        <v>-7.7750723167172742E-2</v>
      </c>
      <c r="P2995" s="26">
        <f t="shared" ref="P2995" si="10231">D2995*K2992+F2995*K2995-E2995*L2992-G2995*L2995</f>
        <v>1</v>
      </c>
      <c r="Q2995" s="27">
        <f t="shared" ref="Q2995" si="10232">(D2995*L2992+E2995*K2992+F2995*L2995+G2995*K2995)</f>
        <v>0</v>
      </c>
      <c r="S2995" s="24">
        <v>0</v>
      </c>
      <c r="T2995" s="28">
        <v>0</v>
      </c>
      <c r="U2995" s="26">
        <v>1</v>
      </c>
      <c r="V2995" s="27">
        <v>0</v>
      </c>
      <c r="X2995" s="24">
        <f t="shared" ref="X2995" si="10233">N2995*S2992+P2995*S2995-O2995*T2992-Q2995*T2995</f>
        <v>0</v>
      </c>
      <c r="Y2995" s="28">
        <f t="shared" ref="Y2995" si="10234">(N2995*T2992+O2995*S2992+P2995*T2995+Q2995*S2995)</f>
        <v>-7.7750723167172742E-2</v>
      </c>
      <c r="Z2995" s="26">
        <f t="shared" ref="Z2995" si="10235">N2995*U2992+P2995*U2995-O2995*V2992-Q2995*V2995</f>
        <v>0.51978217665938042</v>
      </c>
      <c r="AA2995" s="27">
        <f t="shared" ref="AA2995" si="10236">(N2995*V2992+O2995*U2992+P2995*V2995+Q2995*U2995)</f>
        <v>0</v>
      </c>
      <c r="AB2995" s="8"/>
      <c r="AC2995" s="39">
        <f t="shared" ref="AC2995" si="10237">(180/PI())*ATAN(-1*(($X$8*Y2992+AA2992+$X$8*Y2995+AA2995)/($X$8*X2992+Z2992+$X$8*X2995+Z2995)))</f>
        <v>83.731856583472705</v>
      </c>
      <c r="AE2995" s="218">
        <f t="shared" ref="AE2995" si="10238">20*LOG(((($X$8*X2992+Z2992-$X$8*Y2995-Z2995)^2+($X$8*Y2992+AA2992-$X$8*Y2995-AA2995)^2)/(($X$8*X2992+Z2992+$X$8*X2995+Z2995)^2+($X$8*Y2992+AA2992+$X$8*Y2995+AA2995)^2))^0.5)</f>
        <v>-0.19567300833184081</v>
      </c>
      <c r="AF2995" s="9"/>
      <c r="AG2995" s="29"/>
      <c r="AH2995" s="29"/>
      <c r="AI2995" s="29"/>
      <c r="AJ2995" s="29"/>
    </row>
    <row r="2996" spans="2:36" ht="18.649999999999999" customHeight="1">
      <c r="AE2996" s="33"/>
    </row>
    <row r="2997" spans="2:36" ht="18.649999999999999" customHeight="1" thickBot="1">
      <c r="E2997" s="21" t="s">
        <v>0</v>
      </c>
      <c r="J2997" s="21" t="s">
        <v>1</v>
      </c>
      <c r="O2997" s="21" t="s">
        <v>2</v>
      </c>
      <c r="T2997" s="21" t="s">
        <v>3</v>
      </c>
      <c r="Y2997" s="21" t="s">
        <v>4</v>
      </c>
    </row>
    <row r="2998" spans="2:36" ht="18.649999999999999" customHeight="1" thickBot="1">
      <c r="B2998" s="20"/>
      <c r="D2998" s="235" t="s">
        <v>6</v>
      </c>
      <c r="E2998" s="236"/>
      <c r="F2998" s="237" t="s">
        <v>7</v>
      </c>
      <c r="G2998" s="238"/>
      <c r="I2998" s="235" t="s">
        <v>8</v>
      </c>
      <c r="J2998" s="236"/>
      <c r="K2998" s="237" t="s">
        <v>9</v>
      </c>
      <c r="L2998" s="238"/>
      <c r="N2998" s="235" t="s">
        <v>10</v>
      </c>
      <c r="O2998" s="236"/>
      <c r="P2998" s="237" t="s">
        <v>11</v>
      </c>
      <c r="Q2998" s="238"/>
      <c r="S2998" s="235" t="s">
        <v>6</v>
      </c>
      <c r="T2998" s="236"/>
      <c r="U2998" s="237" t="s">
        <v>7</v>
      </c>
      <c r="V2998" s="238"/>
      <c r="X2998" s="235" t="s">
        <v>10</v>
      </c>
      <c r="Y2998" s="236"/>
      <c r="Z2998" s="237" t="s">
        <v>11</v>
      </c>
      <c r="AA2998" s="238"/>
      <c r="AB2998" s="4"/>
      <c r="AC2998" s="212" t="s">
        <v>70</v>
      </c>
      <c r="AE2998" s="213" t="s">
        <v>37</v>
      </c>
      <c r="AF2998" s="9"/>
      <c r="AG2998" s="29"/>
      <c r="AH2998" s="29"/>
      <c r="AI2998" s="29"/>
      <c r="AJ2998" s="29"/>
    </row>
    <row r="2999" spans="2:36" ht="18.649999999999999" customHeight="1" thickTop="1" thickBot="1">
      <c r="B2999" s="40">
        <f t="shared" ref="B2999" si="10239">B2992+$E$5</f>
        <v>1.1124999999999767</v>
      </c>
      <c r="D2999" s="24">
        <v>1</v>
      </c>
      <c r="E2999" s="25">
        <v>0</v>
      </c>
      <c r="F2999" s="26">
        <v>0</v>
      </c>
      <c r="G2999" s="27">
        <f t="shared" ref="G2999" si="10240">-1/($E$8*$B2999)</f>
        <v>-6.173601679219785</v>
      </c>
      <c r="I2999" s="24">
        <v>1</v>
      </c>
      <c r="J2999" s="28">
        <v>0</v>
      </c>
      <c r="K2999" s="26">
        <v>0</v>
      </c>
      <c r="L2999" s="27">
        <v>0</v>
      </c>
      <c r="N2999" s="24">
        <f t="shared" ref="N2999" si="10241">D2999*I2999+F2999*I3002-E2999*J2999-G2999*J3002</f>
        <v>0.52555270154368872</v>
      </c>
      <c r="O2999" s="28">
        <f t="shared" ref="O2999" si="10242">(D2999*J2999+E2999*I2999+F2999*J3002+G2999*I3002)</f>
        <v>0</v>
      </c>
      <c r="P2999" s="26">
        <f t="shared" ref="P2999" si="10243">D2999*K2999+F2999*K3002-E2999*L2999-G2999*L3002</f>
        <v>0</v>
      </c>
      <c r="Q2999" s="27">
        <f t="shared" ref="Q2999" si="10244">(D2999*L2999+E2999*K2999+F2999*L3002+G2999*K3002)</f>
        <v>-6.173601679219785</v>
      </c>
      <c r="S2999" s="24">
        <v>1</v>
      </c>
      <c r="T2999" s="25">
        <v>0</v>
      </c>
      <c r="U2999" s="26">
        <v>0</v>
      </c>
      <c r="V2999" s="27">
        <f t="shared" ref="V2999" si="10245">-1/($T$8*$B2999)</f>
        <v>-6.173601679219785</v>
      </c>
      <c r="X2999" s="24">
        <f t="shared" ref="X2999" si="10246">N2999*S2999+P2999*S3002-O2999*T2999-Q2999*T3002</f>
        <v>0.52555270154368872</v>
      </c>
      <c r="Y2999" s="28">
        <f t="shared" ref="Y2999" si="10247">(N2999*T2999+O2999*S2999+P2999*T3002+Q2999*S3002)</f>
        <v>0</v>
      </c>
      <c r="Z2999" s="26">
        <f t="shared" ref="Z2999" si="10248">N2999*U2999+P2999*U3002-O2999*V2999-Q2999*V3002</f>
        <v>0</v>
      </c>
      <c r="AA2999" s="27">
        <f t="shared" ref="AA2999" si="10249">(N2999*V2999+O2999*U2999+P2999*V3002+Q2999*U3002)</f>
        <v>-9.4181547199883955</v>
      </c>
      <c r="AB2999" s="8"/>
      <c r="AC2999" s="214">
        <f t="shared" ref="AC2999" si="10250">20*LOG((2*$X$8)/(($X$8*X2999+Z2999+$Z$8*X3002+Z3002)^2+($X$8*Y2999+AA2999+$X$8*Y3002+AA3002)^2)^0.5)</f>
        <v>-13.582202622238349</v>
      </c>
      <c r="AE2999" s="215">
        <f t="shared" ref="AE2999" si="10251">((X2999^2+Y2999^2)/(X3002^2+Y3002^2))^0.5</f>
        <v>6.8385952482504866</v>
      </c>
      <c r="AF2999" s="9"/>
      <c r="AG2999" s="29"/>
      <c r="AH2999" s="29"/>
      <c r="AI2999" s="29"/>
      <c r="AJ2999" s="29"/>
    </row>
    <row r="3000" spans="2:36" ht="18.649999999999999" customHeight="1" thickBot="1">
      <c r="D3000" s="30"/>
      <c r="G3000" s="31"/>
      <c r="I3000" s="30"/>
      <c r="K3000" s="239" t="s">
        <v>15</v>
      </c>
      <c r="L3000" s="240"/>
      <c r="N3000" s="30"/>
      <c r="P3000" s="239" t="s">
        <v>17</v>
      </c>
      <c r="Q3000" s="240"/>
      <c r="S3000" s="30"/>
      <c r="V3000" s="31"/>
      <c r="X3000" s="30"/>
      <c r="AA3000" s="31"/>
      <c r="AE3000" s="216"/>
      <c r="AF3000" s="9"/>
      <c r="AG3000" s="29"/>
      <c r="AH3000" s="29"/>
      <c r="AI3000" s="29"/>
      <c r="AJ3000" s="29"/>
    </row>
    <row r="3001" spans="2:36" ht="18.649999999999999" customHeight="1" thickBot="1">
      <c r="D3001" s="235" t="s">
        <v>12</v>
      </c>
      <c r="E3001" s="236"/>
      <c r="F3001" s="237" t="s">
        <v>13</v>
      </c>
      <c r="G3001" s="238"/>
      <c r="I3001" s="235" t="s">
        <v>14</v>
      </c>
      <c r="J3001" s="236"/>
      <c r="K3001" s="241"/>
      <c r="L3001" s="242"/>
      <c r="N3001" s="235" t="s">
        <v>16</v>
      </c>
      <c r="O3001" s="236"/>
      <c r="P3001" s="241"/>
      <c r="Q3001" s="242"/>
      <c r="S3001" s="235" t="s">
        <v>12</v>
      </c>
      <c r="T3001" s="236"/>
      <c r="U3001" s="237" t="s">
        <v>13</v>
      </c>
      <c r="V3001" s="238"/>
      <c r="X3001" s="235" t="s">
        <v>16</v>
      </c>
      <c r="Y3001" s="236"/>
      <c r="Z3001" s="237" t="s">
        <v>17</v>
      </c>
      <c r="AA3001" s="238"/>
      <c r="AB3001" s="4"/>
      <c r="AC3001" s="37" t="s">
        <v>71</v>
      </c>
      <c r="AE3001" s="217" t="s">
        <v>72</v>
      </c>
      <c r="AF3001" s="9"/>
      <c r="AG3001" s="29"/>
      <c r="AH3001" s="29"/>
      <c r="AI3001" s="29"/>
      <c r="AJ3001" s="29"/>
    </row>
    <row r="3002" spans="2:36" ht="18.649999999999999" customHeight="1" thickTop="1" thickBot="1">
      <c r="D3002" s="24">
        <v>0</v>
      </c>
      <c r="E3002" s="28">
        <v>0</v>
      </c>
      <c r="F3002" s="26">
        <v>1</v>
      </c>
      <c r="G3002" s="27">
        <v>0</v>
      </c>
      <c r="I3002" s="24">
        <v>0</v>
      </c>
      <c r="J3002" s="28">
        <f t="shared" ref="J3002" si="10252">IF(0=(1-$J$8*$K$8*$B2999^2),0,-1*(1-$J$8*$K$8*$B2999^2)/($B2999*$K$8))</f>
        <v>-7.6850973403951708E-2</v>
      </c>
      <c r="K3002" s="26">
        <v>1</v>
      </c>
      <c r="L3002" s="27">
        <v>0</v>
      </c>
      <c r="N3002" s="24">
        <f t="shared" ref="N3002" si="10253">D3002*I2999+F3002*I3002-E3002*J2999-G3002*J3002</f>
        <v>0</v>
      </c>
      <c r="O3002" s="28">
        <f t="shared" ref="O3002" si="10254">(D3002*J2999+E3002*I2999+F3002*J3002+G3002*I3002)</f>
        <v>-7.6850973403951708E-2</v>
      </c>
      <c r="P3002" s="26">
        <f t="shared" ref="P3002" si="10255">D3002*K2999+F3002*K3002-E3002*L2999-G3002*L3002</f>
        <v>1</v>
      </c>
      <c r="Q3002" s="27">
        <f t="shared" ref="Q3002" si="10256">(D3002*L2999+E3002*K2999+F3002*L3002+G3002*K3002)</f>
        <v>0</v>
      </c>
      <c r="S3002" s="24">
        <v>0</v>
      </c>
      <c r="T3002" s="28">
        <v>0</v>
      </c>
      <c r="U3002" s="26">
        <v>1</v>
      </c>
      <c r="V3002" s="27">
        <v>0</v>
      </c>
      <c r="X3002" s="24">
        <f t="shared" ref="X3002" si="10257">N3002*S2999+P3002*S3002-O3002*T2999-Q3002*T3002</f>
        <v>0</v>
      </c>
      <c r="Y3002" s="28">
        <f t="shared" ref="Y3002" si="10258">(N3002*T2999+O3002*S2999+P3002*T3002+Q3002*S3002)</f>
        <v>-7.6850973403951708E-2</v>
      </c>
      <c r="Z3002" s="26">
        <f t="shared" ref="Z3002" si="10259">N3002*U2999+P3002*U3002-O3002*V2999-Q3002*V3002</f>
        <v>0.52555270154368872</v>
      </c>
      <c r="AA3002" s="27">
        <f t="shared" ref="AA3002" si="10260">(N3002*V2999+O3002*U2999+P3002*V3002+Q3002*U3002)</f>
        <v>0</v>
      </c>
      <c r="AB3002" s="8"/>
      <c r="AC3002" s="39">
        <f t="shared" ref="AC3002" si="10261">(180/PI())*ATAN(-1*(($X$8*Y2999+AA2999+$X$8*Y3002+AA3002)/($X$8*X2999+Z2999+$X$8*X3002+Z3002)))</f>
        <v>83.683027662619011</v>
      </c>
      <c r="AE3002" s="218">
        <f t="shared" ref="AE3002" si="10262">20*LOG(((($X$8*X2999+Z2999-$X$8*Y3002-Z3002)^2+($X$8*Y2999+AA2999-$X$8*Y3002-AA3002)^2)/(($X$8*X2999+Z2999+$X$8*X3002+Z3002)^2+($X$8*Y2999+AA2999+$X$8*Y3002+AA3002)^2))^0.5)</f>
        <v>-0.19435871812749717</v>
      </c>
      <c r="AF3002" s="9"/>
      <c r="AG3002" s="29"/>
      <c r="AH3002" s="29"/>
      <c r="AI3002" s="29"/>
      <c r="AJ3002" s="29"/>
    </row>
    <row r="3003" spans="2:36" ht="18.649999999999999" customHeight="1">
      <c r="AE3003" s="33"/>
    </row>
    <row r="3004" spans="2:36" ht="18.649999999999999" customHeight="1" thickBot="1">
      <c r="E3004" s="21" t="s">
        <v>0</v>
      </c>
      <c r="J3004" s="21" t="s">
        <v>1</v>
      </c>
      <c r="O3004" s="21" t="s">
        <v>2</v>
      </c>
      <c r="T3004" s="21" t="s">
        <v>3</v>
      </c>
      <c r="Y3004" s="21" t="s">
        <v>4</v>
      </c>
    </row>
    <row r="3005" spans="2:36" ht="18.649999999999999" customHeight="1" thickBot="1">
      <c r="B3005" s="20"/>
      <c r="D3005" s="235" t="s">
        <v>6</v>
      </c>
      <c r="E3005" s="236"/>
      <c r="F3005" s="237" t="s">
        <v>7</v>
      </c>
      <c r="G3005" s="238"/>
      <c r="I3005" s="235" t="s">
        <v>8</v>
      </c>
      <c r="J3005" s="236"/>
      <c r="K3005" s="237" t="s">
        <v>9</v>
      </c>
      <c r="L3005" s="238"/>
      <c r="N3005" s="235" t="s">
        <v>10</v>
      </c>
      <c r="O3005" s="236"/>
      <c r="P3005" s="237" t="s">
        <v>11</v>
      </c>
      <c r="Q3005" s="238"/>
      <c r="S3005" s="235" t="s">
        <v>6</v>
      </c>
      <c r="T3005" s="236"/>
      <c r="U3005" s="237" t="s">
        <v>7</v>
      </c>
      <c r="V3005" s="238"/>
      <c r="X3005" s="235" t="s">
        <v>10</v>
      </c>
      <c r="Y3005" s="236"/>
      <c r="Z3005" s="237" t="s">
        <v>11</v>
      </c>
      <c r="AA3005" s="238"/>
      <c r="AB3005" s="4"/>
      <c r="AC3005" s="212" t="s">
        <v>70</v>
      </c>
      <c r="AE3005" s="213" t="s">
        <v>37</v>
      </c>
      <c r="AF3005" s="9"/>
      <c r="AG3005" s="29"/>
      <c r="AH3005" s="29"/>
      <c r="AI3005" s="29"/>
      <c r="AJ3005" s="29"/>
    </row>
    <row r="3006" spans="2:36" ht="18.649999999999999" customHeight="1" thickTop="1" thickBot="1">
      <c r="B3006" s="40">
        <f t="shared" ref="B3006" si="10263">B2999+$E$5</f>
        <v>1.1129999999999767</v>
      </c>
      <c r="D3006" s="24">
        <v>1</v>
      </c>
      <c r="E3006" s="25">
        <v>0</v>
      </c>
      <c r="F3006" s="26">
        <v>0</v>
      </c>
      <c r="G3006" s="27">
        <f t="shared" ref="G3006" si="10264">-1/($E$8*$B3006)</f>
        <v>-6.1708282732542781</v>
      </c>
      <c r="I3006" s="24">
        <v>1</v>
      </c>
      <c r="J3006" s="28">
        <v>0</v>
      </c>
      <c r="K3006" s="26">
        <v>0</v>
      </c>
      <c r="L3006" s="27">
        <v>0</v>
      </c>
      <c r="N3006" s="24">
        <f t="shared" ref="N3006" si="10265">D3006*I3006+F3006*I3009-E3006*J3006-G3006*J3009</f>
        <v>0.5313154511872662</v>
      </c>
      <c r="O3006" s="28">
        <f t="shared" ref="O3006" si="10266">(D3006*J3006+E3006*I3006+F3006*J3009+G3006*I3009)</f>
        <v>0</v>
      </c>
      <c r="P3006" s="26">
        <f t="shared" ref="P3006" si="10267">D3006*K3006+F3006*K3009-E3006*L3006-G3006*L3009</f>
        <v>0</v>
      </c>
      <c r="Q3006" s="27">
        <f t="shared" ref="Q3006" si="10268">(D3006*L3006+E3006*K3006+F3006*L3009+G3006*K3009)</f>
        <v>-6.1708282732542781</v>
      </c>
      <c r="S3006" s="24">
        <v>1</v>
      </c>
      <c r="T3006" s="25">
        <v>0</v>
      </c>
      <c r="U3006" s="26">
        <v>0</v>
      </c>
      <c r="V3006" s="27">
        <f t="shared" ref="V3006" si="10269">-1/($T$8*$B3006)</f>
        <v>-6.1708282732542781</v>
      </c>
      <c r="X3006" s="24">
        <f t="shared" ref="X3006" si="10270">N3006*S3006+P3006*S3009-O3006*T3006-Q3006*T3009</f>
        <v>0.5313154511872662</v>
      </c>
      <c r="Y3006" s="28">
        <f t="shared" ref="Y3006" si="10271">(N3006*T3006+O3006*S3006+P3006*T3009+Q3006*S3009)</f>
        <v>0</v>
      </c>
      <c r="Z3006" s="26">
        <f t="shared" ref="Z3006" si="10272">N3006*U3006+P3006*U3009-O3006*V3006-Q3006*V3009</f>
        <v>0</v>
      </c>
      <c r="AA3006" s="27">
        <f t="shared" ref="AA3006" si="10273">(N3006*V3006+O3006*U3006+P3006*V3009+Q3006*U3009)</f>
        <v>-9.4494846814575126</v>
      </c>
      <c r="AB3006" s="8"/>
      <c r="AC3006" s="214">
        <f t="shared" ref="AC3006" si="10274">20*LOG((2*$X$8)/(($X$8*X3006+Z3006+$Z$8*X3009+Z3009)^2+($X$8*Y3006+AA3006+$X$8*Y3009+AA3009)^2)^0.5)</f>
        <v>-13.610812078309511</v>
      </c>
      <c r="AE3006" s="215">
        <f t="shared" ref="AE3006" si="10275">((X3006^2+Y3006^2)/(X3009^2+Y3009^2))^0.5</f>
        <v>6.9954437723809964</v>
      </c>
      <c r="AF3006" s="9"/>
      <c r="AG3006" s="29"/>
      <c r="AH3006" s="29"/>
      <c r="AI3006" s="29"/>
      <c r="AJ3006" s="29"/>
    </row>
    <row r="3007" spans="2:36" ht="18.649999999999999" customHeight="1" thickBot="1">
      <c r="D3007" s="30"/>
      <c r="G3007" s="31"/>
      <c r="I3007" s="30"/>
      <c r="K3007" s="239" t="s">
        <v>15</v>
      </c>
      <c r="L3007" s="240"/>
      <c r="N3007" s="30"/>
      <c r="P3007" s="239" t="s">
        <v>17</v>
      </c>
      <c r="Q3007" s="240"/>
      <c r="S3007" s="30"/>
      <c r="V3007" s="31"/>
      <c r="X3007" s="30"/>
      <c r="AA3007" s="31"/>
      <c r="AE3007" s="216"/>
      <c r="AF3007" s="9"/>
      <c r="AG3007" s="29"/>
      <c r="AH3007" s="29"/>
      <c r="AI3007" s="29"/>
      <c r="AJ3007" s="29"/>
    </row>
    <row r="3008" spans="2:36" ht="18.649999999999999" customHeight="1" thickBot="1">
      <c r="D3008" s="235" t="s">
        <v>12</v>
      </c>
      <c r="E3008" s="236"/>
      <c r="F3008" s="237" t="s">
        <v>13</v>
      </c>
      <c r="G3008" s="238"/>
      <c r="I3008" s="235" t="s">
        <v>14</v>
      </c>
      <c r="J3008" s="236"/>
      <c r="K3008" s="241"/>
      <c r="L3008" s="242"/>
      <c r="N3008" s="235" t="s">
        <v>16</v>
      </c>
      <c r="O3008" s="236"/>
      <c r="P3008" s="241"/>
      <c r="Q3008" s="242"/>
      <c r="S3008" s="235" t="s">
        <v>12</v>
      </c>
      <c r="T3008" s="236"/>
      <c r="U3008" s="237" t="s">
        <v>13</v>
      </c>
      <c r="V3008" s="238"/>
      <c r="X3008" s="235" t="s">
        <v>16</v>
      </c>
      <c r="Y3008" s="236"/>
      <c r="Z3008" s="237" t="s">
        <v>17</v>
      </c>
      <c r="AA3008" s="238"/>
      <c r="AB3008" s="4"/>
      <c r="AC3008" s="37" t="s">
        <v>71</v>
      </c>
      <c r="AE3008" s="217" t="s">
        <v>72</v>
      </c>
      <c r="AF3008" s="9"/>
      <c r="AG3008" s="29"/>
      <c r="AH3008" s="29"/>
      <c r="AI3008" s="29"/>
      <c r="AJ3008" s="29"/>
    </row>
    <row r="3009" spans="2:36" ht="18.649999999999999" customHeight="1" thickTop="1" thickBot="1">
      <c r="D3009" s="24">
        <v>0</v>
      </c>
      <c r="E3009" s="28">
        <v>0</v>
      </c>
      <c r="F3009" s="26">
        <v>1</v>
      </c>
      <c r="G3009" s="27">
        <v>0</v>
      </c>
      <c r="I3009" s="24">
        <v>0</v>
      </c>
      <c r="J3009" s="28">
        <f t="shared" ref="J3009" si="10276">IF(0=(1-$J$8*$K$8*$B3006^2),0,-1*(1-$J$8*$K$8*$B3006^2)/($B3006*$K$8))</f>
        <v>-7.5951643451838594E-2</v>
      </c>
      <c r="K3009" s="26">
        <v>1</v>
      </c>
      <c r="L3009" s="27">
        <v>0</v>
      </c>
      <c r="N3009" s="24">
        <f t="shared" ref="N3009" si="10277">D3009*I3006+F3009*I3009-E3009*J3006-G3009*J3009</f>
        <v>0</v>
      </c>
      <c r="O3009" s="28">
        <f t="shared" ref="O3009" si="10278">(D3009*J3006+E3009*I3006+F3009*J3009+G3009*I3009)</f>
        <v>-7.5951643451838594E-2</v>
      </c>
      <c r="P3009" s="26">
        <f t="shared" ref="P3009" si="10279">D3009*K3006+F3009*K3009-E3009*L3006-G3009*L3009</f>
        <v>1</v>
      </c>
      <c r="Q3009" s="27">
        <f t="shared" ref="Q3009" si="10280">(D3009*L3006+E3009*K3006+F3009*L3009+G3009*K3009)</f>
        <v>0</v>
      </c>
      <c r="S3009" s="24">
        <v>0</v>
      </c>
      <c r="T3009" s="28">
        <v>0</v>
      </c>
      <c r="U3009" s="26">
        <v>1</v>
      </c>
      <c r="V3009" s="27">
        <v>0</v>
      </c>
      <c r="X3009" s="24">
        <f t="shared" ref="X3009" si="10281">N3009*S3006+P3009*S3009-O3009*T3006-Q3009*T3009</f>
        <v>0</v>
      </c>
      <c r="Y3009" s="28">
        <f t="shared" ref="Y3009" si="10282">(N3009*T3006+O3009*S3006+P3009*T3009+Q3009*S3009)</f>
        <v>-7.5951643451838594E-2</v>
      </c>
      <c r="Z3009" s="26">
        <f t="shared" ref="Z3009" si="10283">N3009*U3006+P3009*U3009-O3009*V3006-Q3009*V3009</f>
        <v>0.5313154511872662</v>
      </c>
      <c r="AA3009" s="27">
        <f t="shared" ref="AA3009" si="10284">(N3009*V3006+O3009*U3006+P3009*V3009+Q3009*U3009)</f>
        <v>0</v>
      </c>
      <c r="AB3009" s="8"/>
      <c r="AC3009" s="39">
        <f t="shared" ref="AC3009" si="10285">(180/PI())*ATAN(-1*(($X$8*Y3006+AA3006+$X$8*Y3009+AA3009)/($X$8*X3006+Z3006+$X$8*X3009+Z3009)))</f>
        <v>83.634562787234628</v>
      </c>
      <c r="AE3009" s="218">
        <f t="shared" ref="AE3009" si="10286">20*LOG(((($X$8*X3006+Z3006-$X$8*Y3009-Z3009)^2+($X$8*Y3006+AA3006-$X$8*Y3009-AA3009)^2)/(($X$8*X3006+Z3006+$X$8*X3009+Z3009)^2+($X$8*Y3006+AA3006+$X$8*Y3009+AA3009)^2))^0.5)</f>
        <v>-0.19306057611188965</v>
      </c>
      <c r="AF3009" s="9"/>
      <c r="AG3009" s="29"/>
      <c r="AH3009" s="29"/>
      <c r="AI3009" s="29"/>
      <c r="AJ3009" s="29"/>
    </row>
    <row r="3010" spans="2:36" ht="18.649999999999999" customHeight="1">
      <c r="AE3010" s="33"/>
    </row>
    <row r="3011" spans="2:36" ht="18.649999999999999" customHeight="1" thickBot="1">
      <c r="E3011" s="21" t="s">
        <v>0</v>
      </c>
      <c r="J3011" s="21" t="s">
        <v>1</v>
      </c>
      <c r="O3011" s="21" t="s">
        <v>2</v>
      </c>
      <c r="T3011" s="21" t="s">
        <v>3</v>
      </c>
      <c r="Y3011" s="21" t="s">
        <v>4</v>
      </c>
    </row>
    <row r="3012" spans="2:36" ht="18.649999999999999" customHeight="1" thickBot="1">
      <c r="B3012" s="20"/>
      <c r="D3012" s="235" t="s">
        <v>6</v>
      </c>
      <c r="E3012" s="236"/>
      <c r="F3012" s="237" t="s">
        <v>7</v>
      </c>
      <c r="G3012" s="238"/>
      <c r="I3012" s="235" t="s">
        <v>8</v>
      </c>
      <c r="J3012" s="236"/>
      <c r="K3012" s="237" t="s">
        <v>9</v>
      </c>
      <c r="L3012" s="238"/>
      <c r="N3012" s="235" t="s">
        <v>10</v>
      </c>
      <c r="O3012" s="236"/>
      <c r="P3012" s="237" t="s">
        <v>11</v>
      </c>
      <c r="Q3012" s="238"/>
      <c r="S3012" s="235" t="s">
        <v>6</v>
      </c>
      <c r="T3012" s="236"/>
      <c r="U3012" s="237" t="s">
        <v>7</v>
      </c>
      <c r="V3012" s="238"/>
      <c r="X3012" s="235" t="s">
        <v>10</v>
      </c>
      <c r="Y3012" s="236"/>
      <c r="Z3012" s="237" t="s">
        <v>11</v>
      </c>
      <c r="AA3012" s="238"/>
      <c r="AB3012" s="4"/>
      <c r="AC3012" s="212" t="s">
        <v>70</v>
      </c>
      <c r="AE3012" s="213" t="s">
        <v>37</v>
      </c>
      <c r="AF3012" s="9"/>
      <c r="AG3012" s="29"/>
      <c r="AH3012" s="29"/>
      <c r="AI3012" s="29"/>
      <c r="AJ3012" s="29"/>
    </row>
    <row r="3013" spans="2:36" ht="18.649999999999999" customHeight="1" thickTop="1" thickBot="1">
      <c r="B3013" s="40">
        <f t="shared" ref="B3013" si="10287">B3006+$E$5</f>
        <v>1.1134999999999766</v>
      </c>
      <c r="D3013" s="24">
        <v>1</v>
      </c>
      <c r="E3013" s="25">
        <v>0</v>
      </c>
      <c r="F3013" s="26">
        <v>0</v>
      </c>
      <c r="G3013" s="27">
        <f t="shared" ref="G3013" si="10288">-1/($E$8*$B3013)</f>
        <v>-6.1680573579991131</v>
      </c>
      <c r="I3013" s="24">
        <v>1</v>
      </c>
      <c r="J3013" s="28">
        <v>0</v>
      </c>
      <c r="K3013" s="26">
        <v>0</v>
      </c>
      <c r="L3013" s="27">
        <v>0</v>
      </c>
      <c r="N3013" s="24">
        <f t="shared" ref="N3013" si="10289">D3013*I3013+F3013*I3016-E3013*J3013-G3013*J3016</f>
        <v>0.5370704395523842</v>
      </c>
      <c r="O3013" s="28">
        <f t="shared" ref="O3013" si="10290">(D3013*J3013+E3013*I3013+F3013*J3016+G3013*I3016)</f>
        <v>0</v>
      </c>
      <c r="P3013" s="26">
        <f t="shared" ref="P3013" si="10291">D3013*K3013+F3013*K3016-E3013*L3013-G3013*L3016</f>
        <v>0</v>
      </c>
      <c r="Q3013" s="27">
        <f t="shared" ref="Q3013" si="10292">(D3013*L3013+E3013*K3013+F3013*L3016+G3013*K3016)</f>
        <v>-6.1680573579991131</v>
      </c>
      <c r="S3013" s="24">
        <v>1</v>
      </c>
      <c r="T3013" s="25">
        <v>0</v>
      </c>
      <c r="U3013" s="26">
        <v>0</v>
      </c>
      <c r="V3013" s="27">
        <f t="shared" ref="V3013" si="10293">-1/($T$8*$B3013)</f>
        <v>-6.1680573579991131</v>
      </c>
      <c r="X3013" s="24">
        <f t="shared" ref="X3013" si="10294">N3013*S3013+P3013*S3016-O3013*T3013-Q3013*T3016</f>
        <v>0.5370704395523842</v>
      </c>
      <c r="Y3013" s="28">
        <f t="shared" ref="Y3013" si="10295">(N3013*T3013+O3013*S3013+P3013*T3016+Q3013*S3016)</f>
        <v>0</v>
      </c>
      <c r="Z3013" s="26">
        <f t="shared" ref="Z3013" si="10296">N3013*U3013+P3013*U3016-O3013*V3013-Q3013*V3016</f>
        <v>0</v>
      </c>
      <c r="AA3013" s="27">
        <f t="shared" ref="AA3013" si="10297">(N3013*V3013+O3013*U3013+P3013*V3016+Q3013*U3016)</f>
        <v>-9.4807386344440143</v>
      </c>
      <c r="AB3013" s="8"/>
      <c r="AC3013" s="214">
        <f t="shared" ref="AC3013" si="10298">20*LOG((2*$X$8)/(($X$8*X3013+Z3013+$Z$8*X3016+Z3016)^2+($X$8*Y3013+AA3013+$X$8*Y3016+AA3016)^2)^0.5)</f>
        <v>-13.639264347349236</v>
      </c>
      <c r="AE3013" s="215">
        <f t="shared" ref="AE3013" si="10299">((X3013^2+Y3013^2)/(X3016^2+Y3016^2))^0.5</f>
        <v>7.155907851816167</v>
      </c>
      <c r="AF3013" s="9"/>
      <c r="AG3013" s="29"/>
      <c r="AH3013" s="29"/>
      <c r="AI3013" s="29"/>
      <c r="AJ3013" s="29"/>
    </row>
    <row r="3014" spans="2:36" ht="18.649999999999999" customHeight="1" thickBot="1">
      <c r="D3014" s="30"/>
      <c r="G3014" s="31"/>
      <c r="I3014" s="30"/>
      <c r="K3014" s="239" t="s">
        <v>15</v>
      </c>
      <c r="L3014" s="240"/>
      <c r="N3014" s="30"/>
      <c r="P3014" s="239" t="s">
        <v>17</v>
      </c>
      <c r="Q3014" s="240"/>
      <c r="S3014" s="30"/>
      <c r="V3014" s="31"/>
      <c r="X3014" s="30"/>
      <c r="AA3014" s="31"/>
      <c r="AE3014" s="216"/>
      <c r="AF3014" s="9"/>
      <c r="AG3014" s="29"/>
      <c r="AH3014" s="29"/>
      <c r="AI3014" s="29"/>
      <c r="AJ3014" s="29"/>
    </row>
    <row r="3015" spans="2:36" ht="18.649999999999999" customHeight="1" thickBot="1">
      <c r="D3015" s="235" t="s">
        <v>12</v>
      </c>
      <c r="E3015" s="236"/>
      <c r="F3015" s="237" t="s">
        <v>13</v>
      </c>
      <c r="G3015" s="238"/>
      <c r="I3015" s="235" t="s">
        <v>14</v>
      </c>
      <c r="J3015" s="236"/>
      <c r="K3015" s="241"/>
      <c r="L3015" s="242"/>
      <c r="N3015" s="235" t="s">
        <v>16</v>
      </c>
      <c r="O3015" s="236"/>
      <c r="P3015" s="241"/>
      <c r="Q3015" s="242"/>
      <c r="S3015" s="235" t="s">
        <v>12</v>
      </c>
      <c r="T3015" s="236"/>
      <c r="U3015" s="237" t="s">
        <v>13</v>
      </c>
      <c r="V3015" s="238"/>
      <c r="X3015" s="235" t="s">
        <v>16</v>
      </c>
      <c r="Y3015" s="236"/>
      <c r="Z3015" s="237" t="s">
        <v>17</v>
      </c>
      <c r="AA3015" s="238"/>
      <c r="AB3015" s="4"/>
      <c r="AC3015" s="37" t="s">
        <v>71</v>
      </c>
      <c r="AE3015" s="217" t="s">
        <v>72</v>
      </c>
      <c r="AF3015" s="9"/>
      <c r="AG3015" s="29"/>
      <c r="AH3015" s="29"/>
      <c r="AI3015" s="29"/>
      <c r="AJ3015" s="29"/>
    </row>
    <row r="3016" spans="2:36" ht="18.649999999999999" customHeight="1" thickTop="1" thickBot="1">
      <c r="D3016" s="24">
        <v>0</v>
      </c>
      <c r="E3016" s="28">
        <v>0</v>
      </c>
      <c r="F3016" s="26">
        <v>1</v>
      </c>
      <c r="G3016" s="27">
        <v>0</v>
      </c>
      <c r="I3016" s="24">
        <v>0</v>
      </c>
      <c r="J3016" s="28">
        <f t="shared" ref="J3016" si="10300">IF(0=(1-$J$8*$K$8*$B3013^2),0,-1*(1-$J$8*$K$8*$B3013^2)/($B3013*$K$8))</f>
        <v>-7.5052732745304412E-2</v>
      </c>
      <c r="K3016" s="26">
        <v>1</v>
      </c>
      <c r="L3016" s="27">
        <v>0</v>
      </c>
      <c r="N3016" s="24">
        <f t="shared" ref="N3016" si="10301">D3016*I3013+F3016*I3016-E3016*J3013-G3016*J3016</f>
        <v>0</v>
      </c>
      <c r="O3016" s="28">
        <f t="shared" ref="O3016" si="10302">(D3016*J3013+E3016*I3013+F3016*J3016+G3016*I3016)</f>
        <v>-7.5052732745304412E-2</v>
      </c>
      <c r="P3016" s="26">
        <f t="shared" ref="P3016" si="10303">D3016*K3013+F3016*K3016-E3016*L3013-G3016*L3016</f>
        <v>1</v>
      </c>
      <c r="Q3016" s="27">
        <f t="shared" ref="Q3016" si="10304">(D3016*L3013+E3016*K3013+F3016*L3016+G3016*K3016)</f>
        <v>0</v>
      </c>
      <c r="S3016" s="24">
        <v>0</v>
      </c>
      <c r="T3016" s="28">
        <v>0</v>
      </c>
      <c r="U3016" s="26">
        <v>1</v>
      </c>
      <c r="V3016" s="27">
        <v>0</v>
      </c>
      <c r="X3016" s="24">
        <f t="shared" ref="X3016" si="10305">N3016*S3013+P3016*S3016-O3016*T3013-Q3016*T3016</f>
        <v>0</v>
      </c>
      <c r="Y3016" s="28">
        <f t="shared" ref="Y3016" si="10306">(N3016*T3013+O3016*S3013+P3016*T3016+Q3016*S3016)</f>
        <v>-7.5052732745304412E-2</v>
      </c>
      <c r="Z3016" s="26">
        <f t="shared" ref="Z3016" si="10307">N3016*U3013+P3016*U3016-O3016*V3013-Q3016*V3016</f>
        <v>0.5370704395523842</v>
      </c>
      <c r="AA3016" s="27">
        <f t="shared" ref="AA3016" si="10308">(N3016*V3013+O3016*U3013+P3016*V3016+Q3016*U3016)</f>
        <v>0</v>
      </c>
      <c r="AB3016" s="8"/>
      <c r="AC3016" s="39">
        <f t="shared" ref="AC3016" si="10309">(180/PI())*ATAN(-1*(($X$8*Y3013+AA3013+$X$8*Y3016+AA3016)/($X$8*X3013+Z3013+$X$8*X3016+Z3016)))</f>
        <v>83.58645724192975</v>
      </c>
      <c r="AE3016" s="218">
        <f t="shared" ref="AE3016" si="10310">20*LOG(((($X$8*X3013+Z3013-$X$8*Y3016-Z3016)^2+($X$8*Y3013+AA3013-$X$8*Y3016-AA3016)^2)/(($X$8*X3013+Z3013+$X$8*X3016+Z3016)^2+($X$8*Y3013+AA3013+$X$8*Y3016+AA3016)^2))^0.5)</f>
        <v>-0.191778311178044</v>
      </c>
      <c r="AF3016" s="9"/>
      <c r="AG3016" s="29"/>
      <c r="AH3016" s="29"/>
      <c r="AI3016" s="29"/>
      <c r="AJ3016" s="29"/>
    </row>
    <row r="3017" spans="2:36" ht="18.649999999999999" customHeight="1">
      <c r="AE3017" s="33"/>
    </row>
    <row r="3018" spans="2:36" ht="18.649999999999999" customHeight="1" thickBot="1">
      <c r="E3018" s="21" t="s">
        <v>0</v>
      </c>
      <c r="J3018" s="21" t="s">
        <v>1</v>
      </c>
      <c r="O3018" s="21" t="s">
        <v>2</v>
      </c>
      <c r="T3018" s="21" t="s">
        <v>3</v>
      </c>
      <c r="Y3018" s="21" t="s">
        <v>4</v>
      </c>
    </row>
    <row r="3019" spans="2:36" ht="18.649999999999999" customHeight="1" thickBot="1">
      <c r="B3019" s="20"/>
      <c r="D3019" s="235" t="s">
        <v>6</v>
      </c>
      <c r="E3019" s="236"/>
      <c r="F3019" s="237" t="s">
        <v>7</v>
      </c>
      <c r="G3019" s="238"/>
      <c r="I3019" s="235" t="s">
        <v>8</v>
      </c>
      <c r="J3019" s="236"/>
      <c r="K3019" s="237" t="s">
        <v>9</v>
      </c>
      <c r="L3019" s="238"/>
      <c r="N3019" s="235" t="s">
        <v>10</v>
      </c>
      <c r="O3019" s="236"/>
      <c r="P3019" s="237" t="s">
        <v>11</v>
      </c>
      <c r="Q3019" s="238"/>
      <c r="S3019" s="235" t="s">
        <v>6</v>
      </c>
      <c r="T3019" s="236"/>
      <c r="U3019" s="237" t="s">
        <v>7</v>
      </c>
      <c r="V3019" s="238"/>
      <c r="X3019" s="235" t="s">
        <v>10</v>
      </c>
      <c r="Y3019" s="236"/>
      <c r="Z3019" s="237" t="s">
        <v>11</v>
      </c>
      <c r="AA3019" s="238"/>
      <c r="AB3019" s="4"/>
      <c r="AC3019" s="212" t="s">
        <v>70</v>
      </c>
      <c r="AE3019" s="213" t="s">
        <v>37</v>
      </c>
      <c r="AF3019" s="9"/>
      <c r="AG3019" s="29"/>
      <c r="AH3019" s="29"/>
      <c r="AI3019" s="29"/>
      <c r="AJ3019" s="29"/>
    </row>
    <row r="3020" spans="2:36" ht="18.649999999999999" customHeight="1" thickTop="1" thickBot="1">
      <c r="B3020" s="40">
        <f t="shared" ref="B3020" si="10311">B3013+$E$5</f>
        <v>1.1139999999999766</v>
      </c>
      <c r="D3020" s="24">
        <v>1</v>
      </c>
      <c r="E3020" s="25">
        <v>0</v>
      </c>
      <c r="F3020" s="26">
        <v>0</v>
      </c>
      <c r="G3020" s="27">
        <f t="shared" ref="G3020" si="10312">-1/($E$8*$B3020)</f>
        <v>-6.1652889301005489</v>
      </c>
      <c r="I3020" s="24">
        <v>1</v>
      </c>
      <c r="J3020" s="28">
        <v>0</v>
      </c>
      <c r="K3020" s="26">
        <v>0</v>
      </c>
      <c r="L3020" s="27">
        <v>0</v>
      </c>
      <c r="N3020" s="24">
        <f t="shared" ref="N3020" si="10313">D3020*I3020+F3020*I3023-E3020*J3020-G3020*J3023</f>
        <v>0.5428176805699878</v>
      </c>
      <c r="O3020" s="28">
        <f t="shared" ref="O3020" si="10314">(D3020*J3020+E3020*I3020+F3020*J3023+G3020*I3023)</f>
        <v>0</v>
      </c>
      <c r="P3020" s="26">
        <f t="shared" ref="P3020" si="10315">D3020*K3020+F3020*K3023-E3020*L3020-G3020*L3023</f>
        <v>0</v>
      </c>
      <c r="Q3020" s="27">
        <f t="shared" ref="Q3020" si="10316">(D3020*L3020+E3020*K3020+F3020*L3023+G3020*K3023)</f>
        <v>-6.1652889301005489</v>
      </c>
      <c r="S3020" s="24">
        <v>1</v>
      </c>
      <c r="T3020" s="25">
        <v>0</v>
      </c>
      <c r="U3020" s="26">
        <v>0</v>
      </c>
      <c r="V3020" s="27">
        <f t="shared" ref="V3020" si="10317">-1/($T$8*$B3020)</f>
        <v>-6.1652889301005489</v>
      </c>
      <c r="X3020" s="24">
        <f t="shared" ref="X3020" si="10318">N3020*S3020+P3020*S3023-O3020*T3020-Q3020*T3023</f>
        <v>0.5428176805699878</v>
      </c>
      <c r="Y3020" s="28">
        <f t="shared" ref="Y3020" si="10319">(N3020*T3020+O3020*S3020+P3020*T3023+Q3020*S3023)</f>
        <v>0</v>
      </c>
      <c r="Z3020" s="26">
        <f t="shared" ref="Z3020" si="10320">N3020*U3020+P3020*U3023-O3020*V3020-Q3020*V3023</f>
        <v>0</v>
      </c>
      <c r="AA3020" s="27">
        <f t="shared" ref="AA3020" si="10321">(N3020*V3020+O3020*U3020+P3020*V3023+Q3020*U3023)</f>
        <v>-9.5119167671815497</v>
      </c>
      <c r="AB3020" s="8"/>
      <c r="AC3020" s="214">
        <f t="shared" ref="AC3020" si="10322">20*LOG((2*$X$8)/(($X$8*X3020+Z3020+$Z$8*X3023+Z3023)^2+($X$8*Y3020+AA3020+$X$8*Y3023+AA3023)^2)^0.5)</f>
        <v>-13.667560757617302</v>
      </c>
      <c r="AE3020" s="215">
        <f t="shared" ref="AE3020" si="10323">((X3020^2+Y3020^2)/(X3023^2+Y3023^2))^0.5</f>
        <v>7.3201164936854477</v>
      </c>
      <c r="AF3020" s="9"/>
      <c r="AG3020" s="29"/>
      <c r="AH3020" s="29"/>
      <c r="AI3020" s="29"/>
      <c r="AJ3020" s="29"/>
    </row>
    <row r="3021" spans="2:36" ht="18.649999999999999" customHeight="1" thickBot="1">
      <c r="D3021" s="30"/>
      <c r="G3021" s="31"/>
      <c r="I3021" s="30"/>
      <c r="K3021" s="239" t="s">
        <v>15</v>
      </c>
      <c r="L3021" s="240"/>
      <c r="N3021" s="30"/>
      <c r="P3021" s="239" t="s">
        <v>17</v>
      </c>
      <c r="Q3021" s="240"/>
      <c r="S3021" s="30"/>
      <c r="V3021" s="31"/>
      <c r="X3021" s="30"/>
      <c r="AA3021" s="31"/>
      <c r="AE3021" s="216"/>
      <c r="AF3021" s="9"/>
      <c r="AG3021" s="29"/>
      <c r="AH3021" s="29"/>
      <c r="AI3021" s="29"/>
      <c r="AJ3021" s="29"/>
    </row>
    <row r="3022" spans="2:36" ht="18.649999999999999" customHeight="1" thickBot="1">
      <c r="D3022" s="235" t="s">
        <v>12</v>
      </c>
      <c r="E3022" s="236"/>
      <c r="F3022" s="237" t="s">
        <v>13</v>
      </c>
      <c r="G3022" s="238"/>
      <c r="I3022" s="235" t="s">
        <v>14</v>
      </c>
      <c r="J3022" s="236"/>
      <c r="K3022" s="241"/>
      <c r="L3022" s="242"/>
      <c r="N3022" s="235" t="s">
        <v>16</v>
      </c>
      <c r="O3022" s="236"/>
      <c r="P3022" s="241"/>
      <c r="Q3022" s="242"/>
      <c r="S3022" s="235" t="s">
        <v>12</v>
      </c>
      <c r="T3022" s="236"/>
      <c r="U3022" s="237" t="s">
        <v>13</v>
      </c>
      <c r="V3022" s="238"/>
      <c r="X3022" s="235" t="s">
        <v>16</v>
      </c>
      <c r="Y3022" s="236"/>
      <c r="Z3022" s="237" t="s">
        <v>17</v>
      </c>
      <c r="AA3022" s="238"/>
      <c r="AB3022" s="4"/>
      <c r="AC3022" s="37" t="s">
        <v>71</v>
      </c>
      <c r="AE3022" s="217" t="s">
        <v>72</v>
      </c>
      <c r="AF3022" s="9"/>
      <c r="AG3022" s="29"/>
      <c r="AH3022" s="29"/>
      <c r="AI3022" s="29"/>
      <c r="AJ3022" s="29"/>
    </row>
    <row r="3023" spans="2:36" ht="18.649999999999999" customHeight="1" thickTop="1" thickBot="1">
      <c r="D3023" s="24">
        <v>0</v>
      </c>
      <c r="E3023" s="28">
        <v>0</v>
      </c>
      <c r="F3023" s="26">
        <v>1</v>
      </c>
      <c r="G3023" s="27">
        <v>0</v>
      </c>
      <c r="I3023" s="24">
        <v>0</v>
      </c>
      <c r="J3023" s="28">
        <f t="shared" ref="J3023" si="10324">IF(0=(1-$J$8*$K$8*$B3020^2),0,-1*(1-$J$8*$K$8*$B3020^2)/($B3020*$K$8))</f>
        <v>-7.4154240719835354E-2</v>
      </c>
      <c r="K3023" s="26">
        <v>1</v>
      </c>
      <c r="L3023" s="27">
        <v>0</v>
      </c>
      <c r="N3023" s="24">
        <f t="shared" ref="N3023" si="10325">D3023*I3020+F3023*I3023-E3023*J3020-G3023*J3023</f>
        <v>0</v>
      </c>
      <c r="O3023" s="28">
        <f t="shared" ref="O3023" si="10326">(D3023*J3020+E3023*I3020+F3023*J3023+G3023*I3023)</f>
        <v>-7.4154240719835354E-2</v>
      </c>
      <c r="P3023" s="26">
        <f t="shared" ref="P3023" si="10327">D3023*K3020+F3023*K3023-E3023*L3020-G3023*L3023</f>
        <v>1</v>
      </c>
      <c r="Q3023" s="27">
        <f t="shared" ref="Q3023" si="10328">(D3023*L3020+E3023*K3020+F3023*L3023+G3023*K3023)</f>
        <v>0</v>
      </c>
      <c r="S3023" s="24">
        <v>0</v>
      </c>
      <c r="T3023" s="28">
        <v>0</v>
      </c>
      <c r="U3023" s="26">
        <v>1</v>
      </c>
      <c r="V3023" s="27">
        <v>0</v>
      </c>
      <c r="X3023" s="24">
        <f t="shared" ref="X3023" si="10329">N3023*S3020+P3023*S3023-O3023*T3020-Q3023*T3023</f>
        <v>0</v>
      </c>
      <c r="Y3023" s="28">
        <f t="shared" ref="Y3023" si="10330">(N3023*T3020+O3023*S3020+P3023*T3023+Q3023*S3023)</f>
        <v>-7.4154240719835354E-2</v>
      </c>
      <c r="Z3023" s="26">
        <f t="shared" ref="Z3023" si="10331">N3023*U3020+P3023*U3023-O3023*V3020-Q3023*V3023</f>
        <v>0.5428176805699878</v>
      </c>
      <c r="AA3023" s="27">
        <f t="shared" ref="AA3023" si="10332">(N3023*V3020+O3023*U3020+P3023*V3023+Q3023*U3023)</f>
        <v>0</v>
      </c>
      <c r="AB3023" s="8"/>
      <c r="AC3023" s="39">
        <f t="shared" ref="AC3023" si="10333">(180/PI())*ATAN(-1*(($X$8*Y3020+AA3020+$X$8*Y3023+AA3023)/($X$8*X3020+Z3020+$X$8*X3023+Z3023)))</f>
        <v>83.538706391713134</v>
      </c>
      <c r="AE3023" s="218">
        <f t="shared" ref="AE3023" si="10334">20*LOG(((($X$8*X3020+Z3020-$X$8*Y3023-Z3023)^2+($X$8*Y3020+AA3020-$X$8*Y3023-AA3023)^2)/(($X$8*X3020+Z3020+$X$8*X3023+Z3023)^2+($X$8*Y3020+AA3020+$X$8*Y3023+AA3023)^2))^0.5)</f>
        <v>-0.19051165794693822</v>
      </c>
      <c r="AF3023" s="9"/>
      <c r="AG3023" s="29"/>
      <c r="AH3023" s="29"/>
      <c r="AI3023" s="29"/>
      <c r="AJ3023" s="29"/>
    </row>
    <row r="3024" spans="2:36" ht="18.649999999999999" customHeight="1">
      <c r="AE3024" s="33"/>
    </row>
    <row r="3025" spans="2:36" ht="18.649999999999999" customHeight="1" thickBot="1">
      <c r="E3025" s="21" t="s">
        <v>0</v>
      </c>
      <c r="J3025" s="21" t="s">
        <v>1</v>
      </c>
      <c r="O3025" s="21" t="s">
        <v>2</v>
      </c>
      <c r="T3025" s="21" t="s">
        <v>3</v>
      </c>
      <c r="Y3025" s="21" t="s">
        <v>4</v>
      </c>
    </row>
    <row r="3026" spans="2:36" ht="18.649999999999999" customHeight="1" thickBot="1">
      <c r="B3026" s="20"/>
      <c r="D3026" s="235" t="s">
        <v>6</v>
      </c>
      <c r="E3026" s="236"/>
      <c r="F3026" s="237" t="s">
        <v>7</v>
      </c>
      <c r="G3026" s="238"/>
      <c r="I3026" s="235" t="s">
        <v>8</v>
      </c>
      <c r="J3026" s="236"/>
      <c r="K3026" s="237" t="s">
        <v>9</v>
      </c>
      <c r="L3026" s="238"/>
      <c r="N3026" s="235" t="s">
        <v>10</v>
      </c>
      <c r="O3026" s="236"/>
      <c r="P3026" s="237" t="s">
        <v>11</v>
      </c>
      <c r="Q3026" s="238"/>
      <c r="S3026" s="235" t="s">
        <v>6</v>
      </c>
      <c r="T3026" s="236"/>
      <c r="U3026" s="237" t="s">
        <v>7</v>
      </c>
      <c r="V3026" s="238"/>
      <c r="X3026" s="235" t="s">
        <v>10</v>
      </c>
      <c r="Y3026" s="236"/>
      <c r="Z3026" s="237" t="s">
        <v>11</v>
      </c>
      <c r="AA3026" s="238"/>
      <c r="AB3026" s="4"/>
      <c r="AC3026" s="212" t="s">
        <v>70</v>
      </c>
      <c r="AE3026" s="213" t="s">
        <v>37</v>
      </c>
      <c r="AF3026" s="9"/>
      <c r="AG3026" s="29"/>
      <c r="AH3026" s="29"/>
      <c r="AI3026" s="29"/>
      <c r="AJ3026" s="29"/>
    </row>
    <row r="3027" spans="2:36" ht="18.649999999999999" customHeight="1" thickTop="1" thickBot="1">
      <c r="B3027" s="40">
        <f t="shared" ref="B3027" si="10335">B3020+$E$5</f>
        <v>1.1144999999999765</v>
      </c>
      <c r="D3027" s="24">
        <v>1</v>
      </c>
      <c r="E3027" s="25">
        <v>0</v>
      </c>
      <c r="F3027" s="26">
        <v>0</v>
      </c>
      <c r="G3027" s="27">
        <f t="shared" ref="G3027" si="10336">-1/($E$8*$B3027)</f>
        <v>-6.1625229862108677</v>
      </c>
      <c r="I3027" s="24">
        <v>1</v>
      </c>
      <c r="J3027" s="28">
        <v>0</v>
      </c>
      <c r="K3027" s="26">
        <v>0</v>
      </c>
      <c r="L3027" s="27">
        <v>0</v>
      </c>
      <c r="N3027" s="24">
        <f t="shared" ref="N3027" si="10337">D3027*I3027+F3027*I3030-E3027*J3027-G3027*J3030</f>
        <v>0.54855718813978016</v>
      </c>
      <c r="O3027" s="28">
        <f t="shared" ref="O3027" si="10338">(D3027*J3027+E3027*I3027+F3027*J3030+G3027*I3030)</f>
        <v>0</v>
      </c>
      <c r="P3027" s="26">
        <f t="shared" ref="P3027" si="10339">D3027*K3027+F3027*K3030-E3027*L3027-G3027*L3030</f>
        <v>0</v>
      </c>
      <c r="Q3027" s="27">
        <f t="shared" ref="Q3027" si="10340">(D3027*L3027+E3027*K3027+F3027*L3030+G3027*K3030)</f>
        <v>-6.1625229862108677</v>
      </c>
      <c r="S3027" s="24">
        <v>1</v>
      </c>
      <c r="T3027" s="25">
        <v>0</v>
      </c>
      <c r="U3027" s="26">
        <v>0</v>
      </c>
      <c r="V3027" s="27">
        <f t="shared" ref="V3027" si="10341">-1/($T$8*$B3027)</f>
        <v>-6.1625229862108677</v>
      </c>
      <c r="X3027" s="24">
        <f t="shared" ref="X3027" si="10342">N3027*S3027+P3027*S3030-O3027*T3027-Q3027*T3030</f>
        <v>0.54855718813978016</v>
      </c>
      <c r="Y3027" s="28">
        <f t="shared" ref="Y3027" si="10343">(N3027*T3027+O3027*S3027+P3027*T3030+Q3027*S3030)</f>
        <v>0</v>
      </c>
      <c r="Z3027" s="26">
        <f t="shared" ref="Z3027" si="10344">N3027*U3027+P3027*U3030-O3027*V3027-Q3027*V3030</f>
        <v>0</v>
      </c>
      <c r="AA3027" s="27">
        <f t="shared" ref="AA3027" si="10345">(N3027*V3027+O3027*U3027+P3027*V3030+Q3027*U3030)</f>
        <v>-9.5430192673734631</v>
      </c>
      <c r="AB3027" s="8"/>
      <c r="AC3027" s="214">
        <f t="shared" ref="AC3027" si="10346">20*LOG((2*$X$8)/(($X$8*X3027+Z3027+$Z$8*X3030+Z3030)^2+($X$8*Y3027+AA3027+$X$8*Y3030+AA3030)^2)^0.5)</f>
        <v>-13.695702621536483</v>
      </c>
      <c r="AE3027" s="215">
        <f t="shared" ref="AE3027" si="10347">((X3027^2+Y3027^2)/(X3030^2+Y3030^2))^0.5</f>
        <v>7.4882049117869167</v>
      </c>
      <c r="AF3027" s="9"/>
      <c r="AG3027" s="29"/>
      <c r="AH3027" s="29"/>
      <c r="AI3027" s="29"/>
      <c r="AJ3027" s="29"/>
    </row>
    <row r="3028" spans="2:36" ht="18.649999999999999" customHeight="1" thickBot="1">
      <c r="D3028" s="30"/>
      <c r="G3028" s="31"/>
      <c r="I3028" s="30"/>
      <c r="K3028" s="239" t="s">
        <v>15</v>
      </c>
      <c r="L3028" s="240"/>
      <c r="N3028" s="30"/>
      <c r="P3028" s="239" t="s">
        <v>17</v>
      </c>
      <c r="Q3028" s="240"/>
      <c r="S3028" s="30"/>
      <c r="V3028" s="31"/>
      <c r="X3028" s="30"/>
      <c r="AA3028" s="31"/>
      <c r="AE3028" s="216"/>
      <c r="AF3028" s="9"/>
      <c r="AG3028" s="29"/>
      <c r="AH3028" s="29"/>
      <c r="AI3028" s="29"/>
      <c r="AJ3028" s="29"/>
    </row>
    <row r="3029" spans="2:36" ht="18.649999999999999" customHeight="1" thickBot="1">
      <c r="D3029" s="235" t="s">
        <v>12</v>
      </c>
      <c r="E3029" s="236"/>
      <c r="F3029" s="237" t="s">
        <v>13</v>
      </c>
      <c r="G3029" s="238"/>
      <c r="I3029" s="235" t="s">
        <v>14</v>
      </c>
      <c r="J3029" s="236"/>
      <c r="K3029" s="241"/>
      <c r="L3029" s="242"/>
      <c r="N3029" s="235" t="s">
        <v>16</v>
      </c>
      <c r="O3029" s="236"/>
      <c r="P3029" s="241"/>
      <c r="Q3029" s="242"/>
      <c r="S3029" s="235" t="s">
        <v>12</v>
      </c>
      <c r="T3029" s="236"/>
      <c r="U3029" s="237" t="s">
        <v>13</v>
      </c>
      <c r="V3029" s="238"/>
      <c r="X3029" s="235" t="s">
        <v>16</v>
      </c>
      <c r="Y3029" s="236"/>
      <c r="Z3029" s="237" t="s">
        <v>17</v>
      </c>
      <c r="AA3029" s="238"/>
      <c r="AB3029" s="4"/>
      <c r="AC3029" s="37" t="s">
        <v>71</v>
      </c>
      <c r="AE3029" s="217" t="s">
        <v>72</v>
      </c>
      <c r="AF3029" s="9"/>
      <c r="AG3029" s="29"/>
      <c r="AH3029" s="29"/>
      <c r="AI3029" s="29"/>
      <c r="AJ3029" s="29"/>
    </row>
    <row r="3030" spans="2:36" ht="18.649999999999999" customHeight="1" thickTop="1" thickBot="1">
      <c r="D3030" s="24">
        <v>0</v>
      </c>
      <c r="E3030" s="28">
        <v>0</v>
      </c>
      <c r="F3030" s="26">
        <v>1</v>
      </c>
      <c r="G3030" s="27">
        <v>0</v>
      </c>
      <c r="I3030" s="24">
        <v>0</v>
      </c>
      <c r="J3030" s="28">
        <f t="shared" ref="J3030" si="10348">IF(0=(1-$J$8*$K$8*$B3027^2),0,-1*(1-$J$8*$K$8*$B3027^2)/($B3027*$K$8))</f>
        <v>-7.3256166811930562E-2</v>
      </c>
      <c r="K3030" s="26">
        <v>1</v>
      </c>
      <c r="L3030" s="27">
        <v>0</v>
      </c>
      <c r="N3030" s="24">
        <f t="shared" ref="N3030" si="10349">D3030*I3027+F3030*I3030-E3030*J3027-G3030*J3030</f>
        <v>0</v>
      </c>
      <c r="O3030" s="28">
        <f t="shared" ref="O3030" si="10350">(D3030*J3027+E3030*I3027+F3030*J3030+G3030*I3030)</f>
        <v>-7.3256166811930562E-2</v>
      </c>
      <c r="P3030" s="26">
        <f t="shared" ref="P3030" si="10351">D3030*K3027+F3030*K3030-E3030*L3027-G3030*L3030</f>
        <v>1</v>
      </c>
      <c r="Q3030" s="27">
        <f t="shared" ref="Q3030" si="10352">(D3030*L3027+E3030*K3027+F3030*L3030+G3030*K3030)</f>
        <v>0</v>
      </c>
      <c r="S3030" s="24">
        <v>0</v>
      </c>
      <c r="T3030" s="28">
        <v>0</v>
      </c>
      <c r="U3030" s="26">
        <v>1</v>
      </c>
      <c r="V3030" s="27">
        <v>0</v>
      </c>
      <c r="X3030" s="24">
        <f t="shared" ref="X3030" si="10353">N3030*S3027+P3030*S3030-O3030*T3027-Q3030*T3030</f>
        <v>0</v>
      </c>
      <c r="Y3030" s="28">
        <f t="shared" ref="Y3030" si="10354">(N3030*T3027+O3030*S3027+P3030*T3030+Q3030*S3030)</f>
        <v>-7.3256166811930562E-2</v>
      </c>
      <c r="Z3030" s="26">
        <f t="shared" ref="Z3030" si="10355">N3030*U3027+P3030*U3030-O3030*V3027-Q3030*V3030</f>
        <v>0.54855718813978016</v>
      </c>
      <c r="AA3030" s="27">
        <f t="shared" ref="AA3030" si="10356">(N3030*V3027+O3030*U3027+P3030*V3030+Q3030*U3030)</f>
        <v>0</v>
      </c>
      <c r="AB3030" s="8"/>
      <c r="AC3030" s="39">
        <f t="shared" ref="AC3030" si="10357">(180/PI())*ATAN(-1*(($X$8*Y3027+AA3027+$X$8*Y3030+AA3030)/($X$8*X3027+Z3027+$X$8*X3030+Z3030)))</f>
        <v>83.491305680301906</v>
      </c>
      <c r="AE3030" s="218">
        <f t="shared" ref="AE3030" si="10358">20*LOG(((($X$8*X3027+Z3027-$X$8*Y3030-Z3030)^2+($X$8*Y3027+AA3027-$X$8*Y3030-AA3030)^2)/(($X$8*X3027+Z3027+$X$8*X3030+Z3030)^2+($X$8*Y3027+AA3027+$X$8*Y3030+AA3030)^2))^0.5)</f>
        <v>-0.1892603566223291</v>
      </c>
      <c r="AF3030" s="9"/>
      <c r="AG3030" s="29"/>
      <c r="AH3030" s="29"/>
      <c r="AI3030" s="29"/>
      <c r="AJ3030" s="29"/>
    </row>
    <row r="3031" spans="2:36" ht="18.649999999999999" customHeight="1">
      <c r="AE3031" s="33"/>
    </row>
    <row r="3032" spans="2:36" ht="18.649999999999999" customHeight="1" thickBot="1">
      <c r="E3032" s="21" t="s">
        <v>0</v>
      </c>
      <c r="J3032" s="21" t="s">
        <v>1</v>
      </c>
      <c r="O3032" s="21" t="s">
        <v>2</v>
      </c>
      <c r="T3032" s="21" t="s">
        <v>3</v>
      </c>
      <c r="Y3032" s="21" t="s">
        <v>4</v>
      </c>
    </row>
    <row r="3033" spans="2:36" ht="18.649999999999999" customHeight="1" thickBot="1">
      <c r="B3033" s="20"/>
      <c r="D3033" s="235" t="s">
        <v>6</v>
      </c>
      <c r="E3033" s="236"/>
      <c r="F3033" s="237" t="s">
        <v>7</v>
      </c>
      <c r="G3033" s="238"/>
      <c r="I3033" s="235" t="s">
        <v>8</v>
      </c>
      <c r="J3033" s="236"/>
      <c r="K3033" s="237" t="s">
        <v>9</v>
      </c>
      <c r="L3033" s="238"/>
      <c r="N3033" s="235" t="s">
        <v>10</v>
      </c>
      <c r="O3033" s="236"/>
      <c r="P3033" s="237" t="s">
        <v>11</v>
      </c>
      <c r="Q3033" s="238"/>
      <c r="S3033" s="235" t="s">
        <v>6</v>
      </c>
      <c r="T3033" s="236"/>
      <c r="U3033" s="237" t="s">
        <v>7</v>
      </c>
      <c r="V3033" s="238"/>
      <c r="X3033" s="235" t="s">
        <v>10</v>
      </c>
      <c r="Y3033" s="236"/>
      <c r="Z3033" s="237" t="s">
        <v>11</v>
      </c>
      <c r="AA3033" s="238"/>
      <c r="AB3033" s="4"/>
      <c r="AC3033" s="212" t="s">
        <v>70</v>
      </c>
      <c r="AE3033" s="213" t="s">
        <v>37</v>
      </c>
      <c r="AF3033" s="9"/>
      <c r="AG3033" s="29"/>
      <c r="AH3033" s="29"/>
      <c r="AI3033" s="29"/>
      <c r="AJ3033" s="29"/>
    </row>
    <row r="3034" spans="2:36" ht="18.649999999999999" customHeight="1" thickTop="1" thickBot="1">
      <c r="B3034" s="40">
        <f t="shared" ref="B3034" si="10359">B3027+$E$5</f>
        <v>1.1149999999999765</v>
      </c>
      <c r="D3034" s="24">
        <v>1</v>
      </c>
      <c r="E3034" s="25">
        <v>0</v>
      </c>
      <c r="F3034" s="26">
        <v>0</v>
      </c>
      <c r="G3034" s="27">
        <f t="shared" ref="G3034" si="10360">-1/($E$8*$B3034)</f>
        <v>-6.1597595229883524</v>
      </c>
      <c r="I3034" s="24">
        <v>1</v>
      </c>
      <c r="J3034" s="28">
        <v>0</v>
      </c>
      <c r="K3034" s="26">
        <v>0</v>
      </c>
      <c r="L3034" s="27">
        <v>0</v>
      </c>
      <c r="N3034" s="24">
        <f t="shared" ref="N3034" si="10361">D3034*I3034+F3034*I3037-E3034*J3034-G3034*J3037</f>
        <v>0.55428897613030426</v>
      </c>
      <c r="O3034" s="28">
        <f t="shared" ref="O3034" si="10362">(D3034*J3034+E3034*I3034+F3034*J3037+G3034*I3037)</f>
        <v>0</v>
      </c>
      <c r="P3034" s="26">
        <f t="shared" ref="P3034" si="10363">D3034*K3034+F3034*K3037-E3034*L3034-G3034*L3037</f>
        <v>0</v>
      </c>
      <c r="Q3034" s="27">
        <f t="shared" ref="Q3034" si="10364">(D3034*L3034+E3034*K3034+F3034*L3037+G3034*K3037)</f>
        <v>-6.1597595229883524</v>
      </c>
      <c r="S3034" s="24">
        <v>1</v>
      </c>
      <c r="T3034" s="25">
        <v>0</v>
      </c>
      <c r="U3034" s="26">
        <v>0</v>
      </c>
      <c r="V3034" s="27">
        <f t="shared" ref="V3034" si="10365">-1/($T$8*$B3034)</f>
        <v>-6.1597595229883524</v>
      </c>
      <c r="X3034" s="24">
        <f t="shared" ref="X3034" si="10366">N3034*S3034+P3034*S3037-O3034*T3034-Q3034*T3037</f>
        <v>0.55428897613030426</v>
      </c>
      <c r="Y3034" s="28">
        <f t="shared" ref="Y3034" si="10367">(N3034*T3034+O3034*S3034+P3034*T3037+Q3034*S3037)</f>
        <v>0</v>
      </c>
      <c r="Z3034" s="26">
        <f t="shared" ref="Z3034" si="10368">N3034*U3034+P3034*U3037-O3034*V3034-Q3034*V3037</f>
        <v>0</v>
      </c>
      <c r="AA3034" s="27">
        <f t="shared" ref="AA3034" si="10369">(N3034*V3034+O3034*U3034+P3034*V3037+Q3034*U3037)</f>
        <v>-9.5740463221944569</v>
      </c>
      <c r="AB3034" s="8"/>
      <c r="AC3034" s="214">
        <f t="shared" ref="AC3034" si="10370">20*LOG((2*$X$8)/(($X$8*X3034+Z3034+$Z$8*X3037+Z3037)^2+($X$8*Y3034+AA3034+$X$8*Y3037+AA3037)^2)^0.5)</f>
        <v>-13.723691235932696</v>
      </c>
      <c r="AE3034" s="215">
        <f t="shared" ref="AE3034" si="10371">((X3034^2+Y3034^2)/(X3037^2+Y3037^2))^0.5</f>
        <v>7.6603149044037924</v>
      </c>
      <c r="AF3034" s="9"/>
      <c r="AG3034" s="29"/>
      <c r="AH3034" s="29"/>
      <c r="AI3034" s="29"/>
      <c r="AJ3034" s="29"/>
    </row>
    <row r="3035" spans="2:36" ht="18.649999999999999" customHeight="1" thickBot="1">
      <c r="D3035" s="30"/>
      <c r="G3035" s="31"/>
      <c r="I3035" s="30"/>
      <c r="K3035" s="239" t="s">
        <v>15</v>
      </c>
      <c r="L3035" s="240"/>
      <c r="N3035" s="30"/>
      <c r="P3035" s="239" t="s">
        <v>17</v>
      </c>
      <c r="Q3035" s="240"/>
      <c r="S3035" s="30"/>
      <c r="V3035" s="31"/>
      <c r="X3035" s="30"/>
      <c r="AA3035" s="31"/>
      <c r="AE3035" s="216"/>
      <c r="AF3035" s="9"/>
      <c r="AG3035" s="29"/>
      <c r="AH3035" s="29"/>
      <c r="AI3035" s="29"/>
      <c r="AJ3035" s="29"/>
    </row>
    <row r="3036" spans="2:36" ht="18.649999999999999" customHeight="1" thickBot="1">
      <c r="D3036" s="235" t="s">
        <v>12</v>
      </c>
      <c r="E3036" s="236"/>
      <c r="F3036" s="237" t="s">
        <v>13</v>
      </c>
      <c r="G3036" s="238"/>
      <c r="I3036" s="235" t="s">
        <v>14</v>
      </c>
      <c r="J3036" s="236"/>
      <c r="K3036" s="241"/>
      <c r="L3036" s="242"/>
      <c r="N3036" s="235" t="s">
        <v>16</v>
      </c>
      <c r="O3036" s="236"/>
      <c r="P3036" s="241"/>
      <c r="Q3036" s="242"/>
      <c r="S3036" s="235" t="s">
        <v>12</v>
      </c>
      <c r="T3036" s="236"/>
      <c r="U3036" s="237" t="s">
        <v>13</v>
      </c>
      <c r="V3036" s="238"/>
      <c r="X3036" s="235" t="s">
        <v>16</v>
      </c>
      <c r="Y3036" s="236"/>
      <c r="Z3036" s="237" t="s">
        <v>17</v>
      </c>
      <c r="AA3036" s="238"/>
      <c r="AB3036" s="4"/>
      <c r="AC3036" s="37" t="s">
        <v>71</v>
      </c>
      <c r="AE3036" s="217" t="s">
        <v>72</v>
      </c>
      <c r="AF3036" s="9"/>
      <c r="AG3036" s="29"/>
      <c r="AH3036" s="29"/>
      <c r="AI3036" s="29"/>
      <c r="AJ3036" s="29"/>
    </row>
    <row r="3037" spans="2:36" ht="18.649999999999999" customHeight="1" thickTop="1" thickBot="1">
      <c r="D3037" s="24">
        <v>0</v>
      </c>
      <c r="E3037" s="28">
        <v>0</v>
      </c>
      <c r="F3037" s="26">
        <v>1</v>
      </c>
      <c r="G3037" s="27">
        <v>0</v>
      </c>
      <c r="I3037" s="24">
        <v>0</v>
      </c>
      <c r="J3037" s="28">
        <f t="shared" ref="J3037" si="10372">IF(0=(1-$J$8*$K$8*$B3034^2),0,-1*(1-$J$8*$K$8*$B3034^2)/($B3034*$K$8))</f>
        <v>-7.235851045910037E-2</v>
      </c>
      <c r="K3037" s="26">
        <v>1</v>
      </c>
      <c r="L3037" s="27">
        <v>0</v>
      </c>
      <c r="N3037" s="24">
        <f t="shared" ref="N3037" si="10373">D3037*I3034+F3037*I3037-E3037*J3034-G3037*J3037</f>
        <v>0</v>
      </c>
      <c r="O3037" s="28">
        <f t="shared" ref="O3037" si="10374">(D3037*J3034+E3037*I3034+F3037*J3037+G3037*I3037)</f>
        <v>-7.235851045910037E-2</v>
      </c>
      <c r="P3037" s="26">
        <f t="shared" ref="P3037" si="10375">D3037*K3034+F3037*K3037-E3037*L3034-G3037*L3037</f>
        <v>1</v>
      </c>
      <c r="Q3037" s="27">
        <f t="shared" ref="Q3037" si="10376">(D3037*L3034+E3037*K3034+F3037*L3037+G3037*K3037)</f>
        <v>0</v>
      </c>
      <c r="S3037" s="24">
        <v>0</v>
      </c>
      <c r="T3037" s="28">
        <v>0</v>
      </c>
      <c r="U3037" s="26">
        <v>1</v>
      </c>
      <c r="V3037" s="27">
        <v>0</v>
      </c>
      <c r="X3037" s="24">
        <f t="shared" ref="X3037" si="10377">N3037*S3034+P3037*S3037-O3037*T3034-Q3037*T3037</f>
        <v>0</v>
      </c>
      <c r="Y3037" s="28">
        <f t="shared" ref="Y3037" si="10378">(N3037*T3034+O3037*S3034+P3037*T3037+Q3037*S3037)</f>
        <v>-7.235851045910037E-2</v>
      </c>
      <c r="Z3037" s="26">
        <f t="shared" ref="Z3037" si="10379">N3037*U3034+P3037*U3037-O3037*V3034-Q3037*V3037</f>
        <v>0.55428897613030426</v>
      </c>
      <c r="AA3037" s="27">
        <f t="shared" ref="AA3037" si="10380">(N3037*V3034+O3037*U3034+P3037*V3037+Q3037*U3037)</f>
        <v>0</v>
      </c>
      <c r="AB3037" s="8"/>
      <c r="AC3037" s="39">
        <f t="shared" ref="AC3037" si="10381">(180/PI())*ATAN(-1*(($X$8*Y3034+AA3034+$X$8*Y3037+AA3037)/($X$8*X3034+Z3034+$X$8*X3037+Z3037)))</f>
        <v>83.444250628473</v>
      </c>
      <c r="AE3037" s="218">
        <f t="shared" ref="AE3037" si="10382">20*LOG(((($X$8*X3034+Z3034-$X$8*Y3037-Z3037)^2+($X$8*Y3034+AA3034-$X$8*Y3037-AA3037)^2)/(($X$8*X3034+Z3034+$X$8*X3037+Z3037)^2+($X$8*Y3034+AA3034+$X$8*Y3037+AA3037)^2))^0.5)</f>
        <v>-0.18802415284989191</v>
      </c>
      <c r="AF3037" s="9"/>
      <c r="AG3037" s="29"/>
      <c r="AH3037" s="29"/>
      <c r="AI3037" s="29"/>
      <c r="AJ3037" s="29"/>
    </row>
    <row r="3038" spans="2:36" ht="18.649999999999999" customHeight="1">
      <c r="AE3038" s="33"/>
    </row>
    <row r="3039" spans="2:36" ht="18.649999999999999" customHeight="1" thickBot="1">
      <c r="E3039" s="21" t="s">
        <v>0</v>
      </c>
      <c r="J3039" s="21" t="s">
        <v>1</v>
      </c>
      <c r="O3039" s="21" t="s">
        <v>2</v>
      </c>
      <c r="T3039" s="21" t="s">
        <v>3</v>
      </c>
      <c r="Y3039" s="21" t="s">
        <v>4</v>
      </c>
    </row>
    <row r="3040" spans="2:36" ht="18.649999999999999" customHeight="1" thickBot="1">
      <c r="B3040" s="20"/>
      <c r="D3040" s="235" t="s">
        <v>6</v>
      </c>
      <c r="E3040" s="236"/>
      <c r="F3040" s="237" t="s">
        <v>7</v>
      </c>
      <c r="G3040" s="238"/>
      <c r="I3040" s="235" t="s">
        <v>8</v>
      </c>
      <c r="J3040" s="236"/>
      <c r="K3040" s="237" t="s">
        <v>9</v>
      </c>
      <c r="L3040" s="238"/>
      <c r="N3040" s="235" t="s">
        <v>10</v>
      </c>
      <c r="O3040" s="236"/>
      <c r="P3040" s="237" t="s">
        <v>11</v>
      </c>
      <c r="Q3040" s="238"/>
      <c r="S3040" s="235" t="s">
        <v>6</v>
      </c>
      <c r="T3040" s="236"/>
      <c r="U3040" s="237" t="s">
        <v>7</v>
      </c>
      <c r="V3040" s="238"/>
      <c r="X3040" s="235" t="s">
        <v>10</v>
      </c>
      <c r="Y3040" s="236"/>
      <c r="Z3040" s="237" t="s">
        <v>11</v>
      </c>
      <c r="AA3040" s="238"/>
      <c r="AB3040" s="4"/>
      <c r="AC3040" s="212" t="s">
        <v>70</v>
      </c>
      <c r="AE3040" s="213" t="s">
        <v>37</v>
      </c>
      <c r="AF3040" s="9"/>
      <c r="AG3040" s="29"/>
      <c r="AH3040" s="29"/>
      <c r="AI3040" s="29"/>
      <c r="AJ3040" s="29"/>
    </row>
    <row r="3041" spans="2:36" ht="18.649999999999999" customHeight="1" thickTop="1" thickBot="1">
      <c r="B3041" s="40">
        <f t="shared" ref="B3041" si="10383">B3034+$E$5</f>
        <v>1.1154999999999764</v>
      </c>
      <c r="D3041" s="24">
        <v>1</v>
      </c>
      <c r="E3041" s="25">
        <v>0</v>
      </c>
      <c r="F3041" s="26">
        <v>0</v>
      </c>
      <c r="G3041" s="27">
        <f t="shared" ref="G3041" si="10384">-1/($E$8*$B3041)</f>
        <v>-6.1569985370972784</v>
      </c>
      <c r="I3041" s="24">
        <v>1</v>
      </c>
      <c r="J3041" s="28">
        <v>0</v>
      </c>
      <c r="K3041" s="26">
        <v>0</v>
      </c>
      <c r="L3041" s="27">
        <v>0</v>
      </c>
      <c r="N3041" s="24">
        <f t="shared" ref="N3041" si="10385">D3041*I3041+F3041*I3044-E3041*J3041-G3041*J3044</f>
        <v>0.56001305837903326</v>
      </c>
      <c r="O3041" s="28">
        <f t="shared" ref="O3041" si="10386">(D3041*J3041+E3041*I3041+F3041*J3044+G3041*I3044)</f>
        <v>0</v>
      </c>
      <c r="P3041" s="26">
        <f t="shared" ref="P3041" si="10387">D3041*K3041+F3041*K3044-E3041*L3041-G3041*L3044</f>
        <v>0</v>
      </c>
      <c r="Q3041" s="27">
        <f t="shared" ref="Q3041" si="10388">(D3041*L3041+E3041*K3041+F3041*L3044+G3041*K3044)</f>
        <v>-6.1569985370972784</v>
      </c>
      <c r="S3041" s="24">
        <v>1</v>
      </c>
      <c r="T3041" s="25">
        <v>0</v>
      </c>
      <c r="U3041" s="26">
        <v>0</v>
      </c>
      <c r="V3041" s="27">
        <f t="shared" ref="V3041" si="10389">-1/($T$8*$B3041)</f>
        <v>-6.1569985370972784</v>
      </c>
      <c r="X3041" s="24">
        <f t="shared" ref="X3041" si="10390">N3041*S3041+P3041*S3044-O3041*T3041-Q3041*T3044</f>
        <v>0.56001305837903326</v>
      </c>
      <c r="Y3041" s="28">
        <f t="shared" ref="Y3041" si="10391">(N3041*T3041+O3041*S3041+P3041*T3044+Q3041*S3044)</f>
        <v>0</v>
      </c>
      <c r="Z3041" s="26">
        <f t="shared" ref="Z3041" si="10392">N3041*U3041+P3041*U3044-O3041*V3041-Q3041*V3044</f>
        <v>0</v>
      </c>
      <c r="AA3041" s="27">
        <f t="shared" ref="AA3041" si="10393">(N3041*V3041+O3041*U3041+P3041*V3044+Q3041*U3044)</f>
        <v>-9.6049981182923592</v>
      </c>
      <c r="AB3041" s="8"/>
      <c r="AC3041" s="214">
        <f t="shared" ref="AC3041" si="10394">20*LOG((2*$X$8)/(($X$8*X3041+Z3041+$Z$8*X3044+Z3044)^2+($X$8*Y3041+AA3041+$X$8*Y3044+AA3044)^2)^0.5)</f>
        <v>-13.751527882271004</v>
      </c>
      <c r="AE3041" s="215">
        <f t="shared" ref="AE3041" si="10395">((X3041^2+Y3041^2)/(X3044^2+Y3044^2))^0.5</f>
        <v>7.8365952600598092</v>
      </c>
      <c r="AF3041" s="9"/>
      <c r="AG3041" s="29"/>
      <c r="AH3041" s="29"/>
      <c r="AI3041" s="29"/>
      <c r="AJ3041" s="29"/>
    </row>
    <row r="3042" spans="2:36" ht="18.649999999999999" customHeight="1" thickBot="1">
      <c r="D3042" s="30"/>
      <c r="G3042" s="31"/>
      <c r="I3042" s="30"/>
      <c r="K3042" s="239" t="s">
        <v>15</v>
      </c>
      <c r="L3042" s="240"/>
      <c r="N3042" s="30"/>
      <c r="P3042" s="239" t="s">
        <v>17</v>
      </c>
      <c r="Q3042" s="240"/>
      <c r="S3042" s="30"/>
      <c r="V3042" s="31"/>
      <c r="X3042" s="30"/>
      <c r="AA3042" s="31"/>
      <c r="AE3042" s="216"/>
      <c r="AF3042" s="9"/>
      <c r="AG3042" s="29"/>
      <c r="AH3042" s="29"/>
      <c r="AI3042" s="29"/>
      <c r="AJ3042" s="29"/>
    </row>
    <row r="3043" spans="2:36" ht="18.649999999999999" customHeight="1" thickBot="1">
      <c r="D3043" s="235" t="s">
        <v>12</v>
      </c>
      <c r="E3043" s="236"/>
      <c r="F3043" s="237" t="s">
        <v>13</v>
      </c>
      <c r="G3043" s="238"/>
      <c r="I3043" s="235" t="s">
        <v>14</v>
      </c>
      <c r="J3043" s="236"/>
      <c r="K3043" s="241"/>
      <c r="L3043" s="242"/>
      <c r="N3043" s="235" t="s">
        <v>16</v>
      </c>
      <c r="O3043" s="236"/>
      <c r="P3043" s="241"/>
      <c r="Q3043" s="242"/>
      <c r="S3043" s="235" t="s">
        <v>12</v>
      </c>
      <c r="T3043" s="236"/>
      <c r="U3043" s="237" t="s">
        <v>13</v>
      </c>
      <c r="V3043" s="238"/>
      <c r="X3043" s="235" t="s">
        <v>16</v>
      </c>
      <c r="Y3043" s="236"/>
      <c r="Z3043" s="237" t="s">
        <v>17</v>
      </c>
      <c r="AA3043" s="238"/>
      <c r="AB3043" s="4"/>
      <c r="AC3043" s="37" t="s">
        <v>71</v>
      </c>
      <c r="AE3043" s="217" t="s">
        <v>72</v>
      </c>
      <c r="AF3043" s="9"/>
      <c r="AG3043" s="29"/>
      <c r="AH3043" s="29"/>
      <c r="AI3043" s="29"/>
      <c r="AJ3043" s="29"/>
    </row>
    <row r="3044" spans="2:36" ht="18.649999999999999" customHeight="1" thickTop="1" thickBot="1">
      <c r="D3044" s="24">
        <v>0</v>
      </c>
      <c r="E3044" s="28">
        <v>0</v>
      </c>
      <c r="F3044" s="26">
        <v>1</v>
      </c>
      <c r="G3044" s="27">
        <v>0</v>
      </c>
      <c r="I3044" s="24">
        <v>0</v>
      </c>
      <c r="J3044" s="28">
        <f t="shared" ref="J3044" si="10396">IF(0=(1-$J$8*$K$8*$B3041^2),0,-1*(1-$J$8*$K$8*$B3041^2)/($B3041*$K$8))</f>
        <v>-7.1461271099862722E-2</v>
      </c>
      <c r="K3044" s="26">
        <v>1</v>
      </c>
      <c r="L3044" s="27">
        <v>0</v>
      </c>
      <c r="N3044" s="24">
        <f t="shared" ref="N3044" si="10397">D3044*I3041+F3044*I3044-E3044*J3041-G3044*J3044</f>
        <v>0</v>
      </c>
      <c r="O3044" s="28">
        <f t="shared" ref="O3044" si="10398">(D3044*J3041+E3044*I3041+F3044*J3044+G3044*I3044)</f>
        <v>-7.1461271099862722E-2</v>
      </c>
      <c r="P3044" s="26">
        <f t="shared" ref="P3044" si="10399">D3044*K3041+F3044*K3044-E3044*L3041-G3044*L3044</f>
        <v>1</v>
      </c>
      <c r="Q3044" s="27">
        <f t="shared" ref="Q3044" si="10400">(D3044*L3041+E3044*K3041+F3044*L3044+G3044*K3044)</f>
        <v>0</v>
      </c>
      <c r="S3044" s="24">
        <v>0</v>
      </c>
      <c r="T3044" s="28">
        <v>0</v>
      </c>
      <c r="U3044" s="26">
        <v>1</v>
      </c>
      <c r="V3044" s="27">
        <v>0</v>
      </c>
      <c r="X3044" s="24">
        <f t="shared" ref="X3044" si="10401">N3044*S3041+P3044*S3044-O3044*T3041-Q3044*T3044</f>
        <v>0</v>
      </c>
      <c r="Y3044" s="28">
        <f t="shared" ref="Y3044" si="10402">(N3044*T3041+O3044*S3041+P3044*T3044+Q3044*S3044)</f>
        <v>-7.1461271099862722E-2</v>
      </c>
      <c r="Z3044" s="26">
        <f t="shared" ref="Z3044" si="10403">N3044*U3041+P3044*U3044-O3044*V3041-Q3044*V3044</f>
        <v>0.56001305837903326</v>
      </c>
      <c r="AA3044" s="27">
        <f t="shared" ref="AA3044" si="10404">(N3044*V3041+O3044*U3041+P3044*V3044+Q3044*U3044)</f>
        <v>0</v>
      </c>
      <c r="AB3044" s="8"/>
      <c r="AC3044" s="39">
        <f t="shared" ref="AC3044" si="10405">(180/PI())*ATAN(-1*(($X$8*Y3041+AA3041+$X$8*Y3044+AA3044)/($X$8*X3041+Z3041+$X$8*X3044+Z3044)))</f>
        <v>83.3975368324557</v>
      </c>
      <c r="AE3044" s="218">
        <f t="shared" ref="AE3044" si="10406">20*LOG(((($X$8*X3041+Z3041-$X$8*Y3044-Z3044)^2+($X$8*Y3041+AA3041-$X$8*Y3044-AA3044)^2)/(($X$8*X3041+Z3041+$X$8*X3044+Z3044)^2+($X$8*Y3041+AA3041+$X$8*Y3044+AA3044)^2))^0.5)</f>
        <v>-0.186802797580468</v>
      </c>
      <c r="AF3044" s="9"/>
      <c r="AG3044" s="29"/>
      <c r="AH3044" s="29"/>
      <c r="AI3044" s="29"/>
      <c r="AJ3044" s="29"/>
    </row>
    <row r="3045" spans="2:36" ht="18.649999999999999" customHeight="1">
      <c r="AE3045" s="33"/>
    </row>
    <row r="3046" spans="2:36" ht="18.649999999999999" customHeight="1" thickBot="1">
      <c r="E3046" s="21" t="s">
        <v>0</v>
      </c>
      <c r="J3046" s="21" t="s">
        <v>1</v>
      </c>
      <c r="O3046" s="21" t="s">
        <v>2</v>
      </c>
      <c r="T3046" s="21" t="s">
        <v>3</v>
      </c>
      <c r="Y3046" s="21" t="s">
        <v>4</v>
      </c>
    </row>
    <row r="3047" spans="2:36" ht="18.649999999999999" customHeight="1" thickBot="1">
      <c r="B3047" s="20"/>
      <c r="D3047" s="235" t="s">
        <v>6</v>
      </c>
      <c r="E3047" s="236"/>
      <c r="F3047" s="237" t="s">
        <v>7</v>
      </c>
      <c r="G3047" s="238"/>
      <c r="I3047" s="235" t="s">
        <v>8</v>
      </c>
      <c r="J3047" s="236"/>
      <c r="K3047" s="237" t="s">
        <v>9</v>
      </c>
      <c r="L3047" s="238"/>
      <c r="N3047" s="235" t="s">
        <v>10</v>
      </c>
      <c r="O3047" s="236"/>
      <c r="P3047" s="237" t="s">
        <v>11</v>
      </c>
      <c r="Q3047" s="238"/>
      <c r="S3047" s="235" t="s">
        <v>6</v>
      </c>
      <c r="T3047" s="236"/>
      <c r="U3047" s="237" t="s">
        <v>7</v>
      </c>
      <c r="V3047" s="238"/>
      <c r="X3047" s="235" t="s">
        <v>10</v>
      </c>
      <c r="Y3047" s="236"/>
      <c r="Z3047" s="237" t="s">
        <v>11</v>
      </c>
      <c r="AA3047" s="238"/>
      <c r="AB3047" s="4"/>
      <c r="AC3047" s="212" t="s">
        <v>70</v>
      </c>
      <c r="AE3047" s="213" t="s">
        <v>37</v>
      </c>
      <c r="AF3047" s="9"/>
      <c r="AG3047" s="29"/>
      <c r="AH3047" s="29"/>
      <c r="AI3047" s="29"/>
      <c r="AJ3047" s="29"/>
    </row>
    <row r="3048" spans="2:36" ht="18.649999999999999" customHeight="1" thickTop="1" thickBot="1">
      <c r="B3048" s="40">
        <f t="shared" ref="B3048" si="10407">B3041+$E$5</f>
        <v>1.1159999999999763</v>
      </c>
      <c r="D3048" s="24">
        <v>1</v>
      </c>
      <c r="E3048" s="25">
        <v>0</v>
      </c>
      <c r="F3048" s="26">
        <v>0</v>
      </c>
      <c r="G3048" s="27">
        <f t="shared" ref="G3048" si="10408">-1/($E$8*$B3048)</f>
        <v>-6.1542400252078968</v>
      </c>
      <c r="I3048" s="24">
        <v>1</v>
      </c>
      <c r="J3048" s="28">
        <v>0</v>
      </c>
      <c r="K3048" s="26">
        <v>0</v>
      </c>
      <c r="L3048" s="27">
        <v>0</v>
      </c>
      <c r="N3048" s="24">
        <f t="shared" ref="N3048" si="10409">D3048*I3048+F3048*I3051-E3048*J3048-G3048*J3051</f>
        <v>0.56572944869244379</v>
      </c>
      <c r="O3048" s="28">
        <f t="shared" ref="O3048" si="10410">(D3048*J3048+E3048*I3048+F3048*J3051+G3048*I3051)</f>
        <v>0</v>
      </c>
      <c r="P3048" s="26">
        <f t="shared" ref="P3048" si="10411">D3048*K3048+F3048*K3051-E3048*L3048-G3048*L3051</f>
        <v>0</v>
      </c>
      <c r="Q3048" s="27">
        <f t="shared" ref="Q3048" si="10412">(D3048*L3048+E3048*K3048+F3048*L3051+G3048*K3051)</f>
        <v>-6.1542400252078968</v>
      </c>
      <c r="S3048" s="24">
        <v>1</v>
      </c>
      <c r="T3048" s="25">
        <v>0</v>
      </c>
      <c r="U3048" s="26">
        <v>0</v>
      </c>
      <c r="V3048" s="27">
        <f t="shared" ref="V3048" si="10413">-1/($T$8*$B3048)</f>
        <v>-6.1542400252078968</v>
      </c>
      <c r="X3048" s="24">
        <f t="shared" ref="X3048" si="10414">N3048*S3048+P3048*S3051-O3048*T3048-Q3048*T3051</f>
        <v>0.56572944869244379</v>
      </c>
      <c r="Y3048" s="28">
        <f t="shared" ref="Y3048" si="10415">(N3048*T3048+O3048*S3048+P3048*T3051+Q3048*S3051)</f>
        <v>0</v>
      </c>
      <c r="Z3048" s="26">
        <f t="shared" ref="Z3048" si="10416">N3048*U3048+P3048*U3051-O3048*V3048-Q3048*V3051</f>
        <v>0</v>
      </c>
      <c r="AA3048" s="27">
        <f t="shared" ref="AA3048" si="10417">(N3048*V3048+O3048*U3048+P3048*V3051+Q3048*U3051)</f>
        <v>-9.6358748417897324</v>
      </c>
      <c r="AB3048" s="8"/>
      <c r="AC3048" s="214">
        <f t="shared" ref="AC3048" si="10418">20*LOG((2*$X$8)/(($X$8*X3048+Z3048+$Z$8*X3051+Z3051)^2+($X$8*Y3048+AA3048+$X$8*Y3051+AA3051)^2)^0.5)</f>
        <v>-13.77921382688722</v>
      </c>
      <c r="AE3048" s="215">
        <f t="shared" ref="AE3048" si="10419">((X3048^2+Y3048^2)/(X3051^2+Y3051^2))^0.5</f>
        <v>8.0172021936529934</v>
      </c>
      <c r="AF3048" s="9"/>
      <c r="AG3048" s="29"/>
      <c r="AH3048" s="29"/>
      <c r="AI3048" s="29"/>
      <c r="AJ3048" s="29"/>
    </row>
    <row r="3049" spans="2:36" ht="18.649999999999999" customHeight="1" thickBot="1">
      <c r="D3049" s="30"/>
      <c r="G3049" s="31"/>
      <c r="I3049" s="30"/>
      <c r="K3049" s="239" t="s">
        <v>15</v>
      </c>
      <c r="L3049" s="240"/>
      <c r="N3049" s="30"/>
      <c r="P3049" s="239" t="s">
        <v>17</v>
      </c>
      <c r="Q3049" s="240"/>
      <c r="S3049" s="30"/>
      <c r="V3049" s="31"/>
      <c r="X3049" s="30"/>
      <c r="AA3049" s="31"/>
      <c r="AE3049" s="216"/>
      <c r="AF3049" s="9"/>
      <c r="AG3049" s="29"/>
      <c r="AH3049" s="29"/>
      <c r="AI3049" s="29"/>
      <c r="AJ3049" s="29"/>
    </row>
    <row r="3050" spans="2:36" ht="18.649999999999999" customHeight="1" thickBot="1">
      <c r="D3050" s="235" t="s">
        <v>12</v>
      </c>
      <c r="E3050" s="236"/>
      <c r="F3050" s="237" t="s">
        <v>13</v>
      </c>
      <c r="G3050" s="238"/>
      <c r="I3050" s="235" t="s">
        <v>14</v>
      </c>
      <c r="J3050" s="236"/>
      <c r="K3050" s="241"/>
      <c r="L3050" s="242"/>
      <c r="N3050" s="235" t="s">
        <v>16</v>
      </c>
      <c r="O3050" s="236"/>
      <c r="P3050" s="241"/>
      <c r="Q3050" s="242"/>
      <c r="S3050" s="235" t="s">
        <v>12</v>
      </c>
      <c r="T3050" s="236"/>
      <c r="U3050" s="237" t="s">
        <v>13</v>
      </c>
      <c r="V3050" s="238"/>
      <c r="X3050" s="235" t="s">
        <v>16</v>
      </c>
      <c r="Y3050" s="236"/>
      <c r="Z3050" s="237" t="s">
        <v>17</v>
      </c>
      <c r="AA3050" s="238"/>
      <c r="AB3050" s="4"/>
      <c r="AC3050" s="37" t="s">
        <v>71</v>
      </c>
      <c r="AE3050" s="217" t="s">
        <v>72</v>
      </c>
      <c r="AF3050" s="9"/>
      <c r="AG3050" s="29"/>
      <c r="AH3050" s="29"/>
      <c r="AI3050" s="29"/>
      <c r="AJ3050" s="29"/>
    </row>
    <row r="3051" spans="2:36" ht="18.649999999999999" customHeight="1" thickTop="1" thickBot="1">
      <c r="D3051" s="24">
        <v>0</v>
      </c>
      <c r="E3051" s="28">
        <v>0</v>
      </c>
      <c r="F3051" s="26">
        <v>1</v>
      </c>
      <c r="G3051" s="27">
        <v>0</v>
      </c>
      <c r="I3051" s="24">
        <v>0</v>
      </c>
      <c r="J3051" s="28">
        <f t="shared" ref="J3051" si="10420">IF(0=(1-$J$8*$K$8*$B3048^2),0,-1*(1-$J$8*$K$8*$B3048^2)/($B3048*$K$8))</f>
        <v>-7.05644481737428E-2</v>
      </c>
      <c r="K3051" s="26">
        <v>1</v>
      </c>
      <c r="L3051" s="27">
        <v>0</v>
      </c>
      <c r="N3051" s="24">
        <f t="shared" ref="N3051" si="10421">D3051*I3048+F3051*I3051-E3051*J3048-G3051*J3051</f>
        <v>0</v>
      </c>
      <c r="O3051" s="28">
        <f t="shared" ref="O3051" si="10422">(D3051*J3048+E3051*I3048+F3051*J3051+G3051*I3051)</f>
        <v>-7.05644481737428E-2</v>
      </c>
      <c r="P3051" s="26">
        <f t="shared" ref="P3051" si="10423">D3051*K3048+F3051*K3051-E3051*L3048-G3051*L3051</f>
        <v>1</v>
      </c>
      <c r="Q3051" s="27">
        <f t="shared" ref="Q3051" si="10424">(D3051*L3048+E3051*K3048+F3051*L3051+G3051*K3051)</f>
        <v>0</v>
      </c>
      <c r="S3051" s="24">
        <v>0</v>
      </c>
      <c r="T3051" s="28">
        <v>0</v>
      </c>
      <c r="U3051" s="26">
        <v>1</v>
      </c>
      <c r="V3051" s="27">
        <v>0</v>
      </c>
      <c r="X3051" s="24">
        <f t="shared" ref="X3051" si="10425">N3051*S3048+P3051*S3051-O3051*T3048-Q3051*T3051</f>
        <v>0</v>
      </c>
      <c r="Y3051" s="28">
        <f t="shared" ref="Y3051" si="10426">(N3051*T3048+O3051*S3048+P3051*T3051+Q3051*S3051)</f>
        <v>-7.05644481737428E-2</v>
      </c>
      <c r="Z3051" s="26">
        <f t="shared" ref="Z3051" si="10427">N3051*U3048+P3051*U3051-O3051*V3048-Q3051*V3051</f>
        <v>0.56572944869244379</v>
      </c>
      <c r="AA3051" s="27">
        <f t="shared" ref="AA3051" si="10428">(N3051*V3048+O3051*U3048+P3051*V3051+Q3051*U3051)</f>
        <v>0</v>
      </c>
      <c r="AB3051" s="8"/>
      <c r="AC3051" s="39">
        <f t="shared" ref="AC3051" si="10429">(180/PI())*ATAN(-1*(($X$8*Y3048+AA3048+$X$8*Y3051+AA3051)/($X$8*X3048+Z3048+$X$8*X3051+Z3051)))</f>
        <v>83.351159962363937</v>
      </c>
      <c r="AE3051" s="218">
        <f t="shared" ref="AE3051" si="10430">20*LOG(((($X$8*X3048+Z3048-$X$8*Y3051-Z3051)^2+($X$8*Y3048+AA3048-$X$8*Y3051-AA3051)^2)/(($X$8*X3048+Z3048+$X$8*X3051+Z3051)^2+($X$8*Y3048+AA3048+$X$8*Y3051+AA3051)^2))^0.5)</f>
        <v>-0.18559604693732934</v>
      </c>
      <c r="AF3051" s="9"/>
      <c r="AG3051" s="29"/>
      <c r="AH3051" s="29"/>
      <c r="AI3051" s="29"/>
      <c r="AJ3051" s="29"/>
    </row>
    <row r="3052" spans="2:36" ht="18.649999999999999" customHeight="1">
      <c r="AE3052" s="33"/>
    </row>
    <row r="3053" spans="2:36" ht="18.649999999999999" customHeight="1" thickBot="1">
      <c r="E3053" s="21" t="s">
        <v>0</v>
      </c>
      <c r="J3053" s="21" t="s">
        <v>1</v>
      </c>
      <c r="O3053" s="21" t="s">
        <v>2</v>
      </c>
      <c r="T3053" s="21" t="s">
        <v>3</v>
      </c>
      <c r="Y3053" s="21" t="s">
        <v>4</v>
      </c>
    </row>
    <row r="3054" spans="2:36" ht="18.649999999999999" customHeight="1" thickBot="1">
      <c r="B3054" s="20"/>
      <c r="D3054" s="235" t="s">
        <v>6</v>
      </c>
      <c r="E3054" s="236"/>
      <c r="F3054" s="237" t="s">
        <v>7</v>
      </c>
      <c r="G3054" s="238"/>
      <c r="I3054" s="235" t="s">
        <v>8</v>
      </c>
      <c r="J3054" s="236"/>
      <c r="K3054" s="237" t="s">
        <v>9</v>
      </c>
      <c r="L3054" s="238"/>
      <c r="N3054" s="235" t="s">
        <v>10</v>
      </c>
      <c r="O3054" s="236"/>
      <c r="P3054" s="237" t="s">
        <v>11</v>
      </c>
      <c r="Q3054" s="238"/>
      <c r="S3054" s="235" t="s">
        <v>6</v>
      </c>
      <c r="T3054" s="236"/>
      <c r="U3054" s="237" t="s">
        <v>7</v>
      </c>
      <c r="V3054" s="238"/>
      <c r="X3054" s="235" t="s">
        <v>10</v>
      </c>
      <c r="Y3054" s="236"/>
      <c r="Z3054" s="237" t="s">
        <v>11</v>
      </c>
      <c r="AA3054" s="238"/>
      <c r="AB3054" s="4"/>
      <c r="AC3054" s="212" t="s">
        <v>70</v>
      </c>
      <c r="AE3054" s="213" t="s">
        <v>37</v>
      </c>
      <c r="AF3054" s="9"/>
      <c r="AG3054" s="29"/>
      <c r="AH3054" s="29"/>
      <c r="AI3054" s="29"/>
      <c r="AJ3054" s="29"/>
    </row>
    <row r="3055" spans="2:36" ht="18.649999999999999" customHeight="1" thickTop="1" thickBot="1">
      <c r="B3055" s="40">
        <f t="shared" ref="B3055" si="10431">B3048+$E$5</f>
        <v>1.1164999999999763</v>
      </c>
      <c r="D3055" s="24">
        <v>1</v>
      </c>
      <c r="E3055" s="25">
        <v>0</v>
      </c>
      <c r="F3055" s="26">
        <v>0</v>
      </c>
      <c r="G3055" s="27">
        <f t="shared" ref="G3055" si="10432">-1/($E$8*$B3055)</f>
        <v>-6.1514839839964299</v>
      </c>
      <c r="I3055" s="24">
        <v>1</v>
      </c>
      <c r="J3055" s="28">
        <v>0</v>
      </c>
      <c r="K3055" s="26">
        <v>0</v>
      </c>
      <c r="L3055" s="27">
        <v>0</v>
      </c>
      <c r="N3055" s="24">
        <f t="shared" ref="N3055" si="10433">D3055*I3055+F3055*I3058-E3055*J3055-G3055*J3058</f>
        <v>0.57143816084610699</v>
      </c>
      <c r="O3055" s="28">
        <f t="shared" ref="O3055" si="10434">(D3055*J3055+E3055*I3055+F3055*J3058+G3055*I3058)</f>
        <v>0</v>
      </c>
      <c r="P3055" s="26">
        <f t="shared" ref="P3055" si="10435">D3055*K3055+F3055*K3058-E3055*L3055-G3055*L3058</f>
        <v>0</v>
      </c>
      <c r="Q3055" s="27">
        <f t="shared" ref="Q3055" si="10436">(D3055*L3055+E3055*K3055+F3055*L3058+G3055*K3058)</f>
        <v>-6.1514839839964299</v>
      </c>
      <c r="S3055" s="24">
        <v>1</v>
      </c>
      <c r="T3055" s="25">
        <v>0</v>
      </c>
      <c r="U3055" s="26">
        <v>0</v>
      </c>
      <c r="V3055" s="27">
        <f t="shared" ref="V3055" si="10437">-1/($T$8*$B3055)</f>
        <v>-6.1514839839964299</v>
      </c>
      <c r="X3055" s="24">
        <f t="shared" ref="X3055" si="10438">N3055*S3055+P3055*S3058-O3055*T3055-Q3055*T3058</f>
        <v>0.57143816084610699</v>
      </c>
      <c r="Y3055" s="28">
        <f t="shared" ref="Y3055" si="10439">(N3055*T3055+O3055*S3055+P3055*T3058+Q3055*S3058)</f>
        <v>0</v>
      </c>
      <c r="Z3055" s="26">
        <f t="shared" ref="Z3055" si="10440">N3055*U3055+P3055*U3058-O3055*V3055-Q3055*V3058</f>
        <v>0</v>
      </c>
      <c r="AA3055" s="27">
        <f t="shared" ref="AA3055" si="10441">(N3055*V3055+O3055*U3055+P3055*V3058+Q3055*U3058)</f>
        <v>-9.6666766782856328</v>
      </c>
      <c r="AB3055" s="8"/>
      <c r="AC3055" s="214">
        <f t="shared" ref="AC3055" si="10442">20*LOG((2*$X$8)/(($X$8*X3055+Z3055+$Z$8*X3058+Z3058)^2+($X$8*Y3055+AA3055+$X$8*Y3058+AA3058)^2)^0.5)</f>
        <v>-13.806750321215542</v>
      </c>
      <c r="AE3055" s="215">
        <f t="shared" ref="AE3055" si="10443">((X3055^2+Y3055^2)/(X3058^2+Y3058^2))^0.5</f>
        <v>8.2022998156560689</v>
      </c>
      <c r="AF3055" s="9"/>
      <c r="AG3055" s="29"/>
      <c r="AH3055" s="29"/>
      <c r="AI3055" s="29"/>
      <c r="AJ3055" s="29"/>
    </row>
    <row r="3056" spans="2:36" ht="18.649999999999999" customHeight="1" thickBot="1">
      <c r="D3056" s="30"/>
      <c r="G3056" s="31"/>
      <c r="I3056" s="30"/>
      <c r="K3056" s="239" t="s">
        <v>15</v>
      </c>
      <c r="L3056" s="240"/>
      <c r="N3056" s="30"/>
      <c r="P3056" s="239" t="s">
        <v>17</v>
      </c>
      <c r="Q3056" s="240"/>
      <c r="S3056" s="30"/>
      <c r="V3056" s="31"/>
      <c r="X3056" s="30"/>
      <c r="AA3056" s="31"/>
      <c r="AE3056" s="216"/>
      <c r="AF3056" s="9"/>
      <c r="AG3056" s="29"/>
      <c r="AH3056" s="29"/>
      <c r="AI3056" s="29"/>
      <c r="AJ3056" s="29"/>
    </row>
    <row r="3057" spans="2:36" ht="18.649999999999999" customHeight="1" thickBot="1">
      <c r="D3057" s="235" t="s">
        <v>12</v>
      </c>
      <c r="E3057" s="236"/>
      <c r="F3057" s="237" t="s">
        <v>13</v>
      </c>
      <c r="G3057" s="238"/>
      <c r="I3057" s="235" t="s">
        <v>14</v>
      </c>
      <c r="J3057" s="236"/>
      <c r="K3057" s="241"/>
      <c r="L3057" s="242"/>
      <c r="N3057" s="235" t="s">
        <v>16</v>
      </c>
      <c r="O3057" s="236"/>
      <c r="P3057" s="241"/>
      <c r="Q3057" s="242"/>
      <c r="S3057" s="235" t="s">
        <v>12</v>
      </c>
      <c r="T3057" s="236"/>
      <c r="U3057" s="237" t="s">
        <v>13</v>
      </c>
      <c r="V3057" s="238"/>
      <c r="X3057" s="235" t="s">
        <v>16</v>
      </c>
      <c r="Y3057" s="236"/>
      <c r="Z3057" s="237" t="s">
        <v>17</v>
      </c>
      <c r="AA3057" s="238"/>
      <c r="AB3057" s="4"/>
      <c r="AC3057" s="37" t="s">
        <v>71</v>
      </c>
      <c r="AE3057" s="217" t="s">
        <v>72</v>
      </c>
      <c r="AF3057" s="9"/>
      <c r="AG3057" s="29"/>
      <c r="AH3057" s="29"/>
      <c r="AI3057" s="29"/>
      <c r="AJ3057" s="29"/>
    </row>
    <row r="3058" spans="2:36" ht="18.649999999999999" customHeight="1" thickTop="1" thickBot="1">
      <c r="D3058" s="24">
        <v>0</v>
      </c>
      <c r="E3058" s="28">
        <v>0</v>
      </c>
      <c r="F3058" s="26">
        <v>1</v>
      </c>
      <c r="G3058" s="27">
        <v>0</v>
      </c>
      <c r="I3058" s="24">
        <v>0</v>
      </c>
      <c r="J3058" s="28">
        <f t="shared" ref="J3058" si="10444">IF(0=(1-$J$8*$K$8*$B3055^2),0,-1*(1-$J$8*$K$8*$B3055^2)/($B3055*$K$8))</f>
        <v>-6.9668041121269342E-2</v>
      </c>
      <c r="K3058" s="26">
        <v>1</v>
      </c>
      <c r="L3058" s="27">
        <v>0</v>
      </c>
      <c r="N3058" s="24">
        <f t="shared" ref="N3058" si="10445">D3058*I3055+F3058*I3058-E3058*J3055-G3058*J3058</f>
        <v>0</v>
      </c>
      <c r="O3058" s="28">
        <f t="shared" ref="O3058" si="10446">(D3058*J3055+E3058*I3055+F3058*J3058+G3058*I3058)</f>
        <v>-6.9668041121269342E-2</v>
      </c>
      <c r="P3058" s="26">
        <f t="shared" ref="P3058" si="10447">D3058*K3055+F3058*K3058-E3058*L3055-G3058*L3058</f>
        <v>1</v>
      </c>
      <c r="Q3058" s="27">
        <f t="shared" ref="Q3058" si="10448">(D3058*L3055+E3058*K3055+F3058*L3058+G3058*K3058)</f>
        <v>0</v>
      </c>
      <c r="S3058" s="24">
        <v>0</v>
      </c>
      <c r="T3058" s="28">
        <v>0</v>
      </c>
      <c r="U3058" s="26">
        <v>1</v>
      </c>
      <c r="V3058" s="27">
        <v>0</v>
      </c>
      <c r="X3058" s="24">
        <f t="shared" ref="X3058" si="10449">N3058*S3055+P3058*S3058-O3058*T3055-Q3058*T3058</f>
        <v>0</v>
      </c>
      <c r="Y3058" s="28">
        <f t="shared" ref="Y3058" si="10450">(N3058*T3055+O3058*S3055+P3058*T3058+Q3058*S3058)</f>
        <v>-6.9668041121269342E-2</v>
      </c>
      <c r="Z3058" s="26">
        <f t="shared" ref="Z3058" si="10451">N3058*U3055+P3058*U3058-O3058*V3055-Q3058*V3058</f>
        <v>0.57143816084610699</v>
      </c>
      <c r="AA3058" s="27">
        <f t="shared" ref="AA3058" si="10452">(N3058*V3055+O3058*U3055+P3058*V3058+Q3058*U3058)</f>
        <v>0</v>
      </c>
      <c r="AB3058" s="8"/>
      <c r="AC3058" s="39">
        <f t="shared" ref="AC3058" si="10453">(180/PI())*ATAN(-1*(($X$8*Y3055+AA3055+$X$8*Y3058+AA3058)/($X$8*X3055+Z3055+$X$8*X3058+Z3058)))</f>
        <v>83.305115760666851</v>
      </c>
      <c r="AE3058" s="218">
        <f t="shared" ref="AE3058" si="10454">20*LOG(((($X$8*X3055+Z3055-$X$8*Y3058-Z3058)^2+($X$8*Y3055+AA3055-$X$8*Y3058-AA3058)^2)/(($X$8*X3055+Z3055+$X$8*X3058+Z3058)^2+($X$8*Y3055+AA3055+$X$8*Y3058+AA3058)^2))^0.5)</f>
        <v>-0.18440366208727449</v>
      </c>
      <c r="AF3058" s="9"/>
      <c r="AG3058" s="29"/>
      <c r="AH3058" s="29"/>
      <c r="AI3058" s="29"/>
      <c r="AJ3058" s="29"/>
    </row>
    <row r="3059" spans="2:36" ht="18.649999999999999" customHeight="1">
      <c r="AE3059" s="33"/>
    </row>
    <row r="3060" spans="2:36" ht="18.649999999999999" customHeight="1" thickBot="1">
      <c r="E3060" s="21" t="s">
        <v>0</v>
      </c>
      <c r="J3060" s="21" t="s">
        <v>1</v>
      </c>
      <c r="O3060" s="21" t="s">
        <v>2</v>
      </c>
      <c r="T3060" s="21" t="s">
        <v>3</v>
      </c>
      <c r="Y3060" s="21" t="s">
        <v>4</v>
      </c>
    </row>
    <row r="3061" spans="2:36" ht="18.649999999999999" customHeight="1" thickBot="1">
      <c r="B3061" s="20"/>
      <c r="D3061" s="235" t="s">
        <v>6</v>
      </c>
      <c r="E3061" s="236"/>
      <c r="F3061" s="237" t="s">
        <v>7</v>
      </c>
      <c r="G3061" s="238"/>
      <c r="I3061" s="235" t="s">
        <v>8</v>
      </c>
      <c r="J3061" s="236"/>
      <c r="K3061" s="237" t="s">
        <v>9</v>
      </c>
      <c r="L3061" s="238"/>
      <c r="N3061" s="235" t="s">
        <v>10</v>
      </c>
      <c r="O3061" s="236"/>
      <c r="P3061" s="237" t="s">
        <v>11</v>
      </c>
      <c r="Q3061" s="238"/>
      <c r="S3061" s="235" t="s">
        <v>6</v>
      </c>
      <c r="T3061" s="236"/>
      <c r="U3061" s="237" t="s">
        <v>7</v>
      </c>
      <c r="V3061" s="238"/>
      <c r="X3061" s="235" t="s">
        <v>10</v>
      </c>
      <c r="Y3061" s="236"/>
      <c r="Z3061" s="237" t="s">
        <v>11</v>
      </c>
      <c r="AA3061" s="238"/>
      <c r="AB3061" s="4"/>
      <c r="AC3061" s="212" t="s">
        <v>70</v>
      </c>
      <c r="AE3061" s="213" t="s">
        <v>37</v>
      </c>
      <c r="AF3061" s="9"/>
      <c r="AG3061" s="29"/>
      <c r="AH3061" s="29"/>
      <c r="AI3061" s="29"/>
      <c r="AJ3061" s="29"/>
    </row>
    <row r="3062" spans="2:36" ht="18.649999999999999" customHeight="1" thickTop="1" thickBot="1">
      <c r="B3062" s="40">
        <f t="shared" ref="B3062" si="10455">B3055+$E$5</f>
        <v>1.1169999999999762</v>
      </c>
      <c r="D3062" s="24">
        <v>1</v>
      </c>
      <c r="E3062" s="25">
        <v>0</v>
      </c>
      <c r="F3062" s="26">
        <v>0</v>
      </c>
      <c r="G3062" s="27">
        <f t="shared" ref="G3062" si="10456">-1/($E$8*$B3062)</f>
        <v>-6.1487304101450437</v>
      </c>
      <c r="I3062" s="24">
        <v>1</v>
      </c>
      <c r="J3062" s="28">
        <v>0</v>
      </c>
      <c r="K3062" s="26">
        <v>0</v>
      </c>
      <c r="L3062" s="27">
        <v>0</v>
      </c>
      <c r="N3062" s="24">
        <f t="shared" ref="N3062" si="10457">D3062*I3062+F3062*I3065-E3062*J3062-G3062*J3065</f>
        <v>0.57713920858477252</v>
      </c>
      <c r="O3062" s="28">
        <f t="shared" ref="O3062" si="10458">(D3062*J3062+E3062*I3062+F3062*J3065+G3062*I3065)</f>
        <v>0</v>
      </c>
      <c r="P3062" s="26">
        <f t="shared" ref="P3062" si="10459">D3062*K3062+F3062*K3065-E3062*L3062-G3062*L3065</f>
        <v>0</v>
      </c>
      <c r="Q3062" s="27">
        <f t="shared" ref="Q3062" si="10460">(D3062*L3062+E3062*K3062+F3062*L3065+G3062*K3065)</f>
        <v>-6.1487304101450437</v>
      </c>
      <c r="S3062" s="24">
        <v>1</v>
      </c>
      <c r="T3062" s="25">
        <v>0</v>
      </c>
      <c r="U3062" s="26">
        <v>0</v>
      </c>
      <c r="V3062" s="27">
        <f t="shared" ref="V3062" si="10461">-1/($T$8*$B3062)</f>
        <v>-6.1487304101450437</v>
      </c>
      <c r="X3062" s="24">
        <f t="shared" ref="X3062" si="10462">N3062*S3062+P3062*S3065-O3062*T3062-Q3062*T3065</f>
        <v>0.57713920858477252</v>
      </c>
      <c r="Y3062" s="28">
        <f t="shared" ref="Y3062" si="10463">(N3062*T3062+O3062*S3062+P3062*T3065+Q3062*S3065)</f>
        <v>0</v>
      </c>
      <c r="Z3062" s="26">
        <f t="shared" ref="Z3062" si="10464">N3062*U3062+P3062*U3065-O3062*V3062-Q3062*V3065</f>
        <v>0</v>
      </c>
      <c r="AA3062" s="27">
        <f t="shared" ref="AA3062" si="10465">(N3062*V3062+O3062*U3062+P3062*V3065+Q3062*U3065)</f>
        <v>-9.6974038128572779</v>
      </c>
      <c r="AB3062" s="8"/>
      <c r="AC3062" s="214">
        <f t="shared" ref="AC3062" si="10466">20*LOG((2*$X$8)/(($X$8*X3062+Z3062+$Z$8*X3065+Z3065)^2+($X$8*Y3062+AA3062+$X$8*Y3065+AA3065)^2)^0.5)</f>
        <v>-13.834138602012056</v>
      </c>
      <c r="AE3062" s="215">
        <f t="shared" ref="AE3062" si="10467">((X3062^2+Y3062^2)/(X3065^2+Y3065^2))^0.5</f>
        <v>8.3920606373448798</v>
      </c>
      <c r="AF3062" s="9"/>
      <c r="AG3062" s="29"/>
      <c r="AH3062" s="29"/>
      <c r="AI3062" s="29"/>
      <c r="AJ3062" s="29"/>
    </row>
    <row r="3063" spans="2:36" ht="18.649999999999999" customHeight="1" thickBot="1">
      <c r="D3063" s="30"/>
      <c r="G3063" s="31"/>
      <c r="I3063" s="30"/>
      <c r="K3063" s="239" t="s">
        <v>15</v>
      </c>
      <c r="L3063" s="240"/>
      <c r="N3063" s="30"/>
      <c r="P3063" s="239" t="s">
        <v>17</v>
      </c>
      <c r="Q3063" s="240"/>
      <c r="S3063" s="30"/>
      <c r="V3063" s="31"/>
      <c r="X3063" s="30"/>
      <c r="AA3063" s="31"/>
      <c r="AE3063" s="216"/>
      <c r="AF3063" s="9"/>
      <c r="AG3063" s="29"/>
      <c r="AH3063" s="29"/>
      <c r="AI3063" s="29"/>
      <c r="AJ3063" s="29"/>
    </row>
    <row r="3064" spans="2:36" ht="18.649999999999999" customHeight="1" thickBot="1">
      <c r="D3064" s="235" t="s">
        <v>12</v>
      </c>
      <c r="E3064" s="236"/>
      <c r="F3064" s="237" t="s">
        <v>13</v>
      </c>
      <c r="G3064" s="238"/>
      <c r="I3064" s="235" t="s">
        <v>14</v>
      </c>
      <c r="J3064" s="236"/>
      <c r="K3064" s="241"/>
      <c r="L3064" s="242"/>
      <c r="N3064" s="235" t="s">
        <v>16</v>
      </c>
      <c r="O3064" s="236"/>
      <c r="P3064" s="241"/>
      <c r="Q3064" s="242"/>
      <c r="S3064" s="235" t="s">
        <v>12</v>
      </c>
      <c r="T3064" s="236"/>
      <c r="U3064" s="237" t="s">
        <v>13</v>
      </c>
      <c r="V3064" s="238"/>
      <c r="X3064" s="235" t="s">
        <v>16</v>
      </c>
      <c r="Y3064" s="236"/>
      <c r="Z3064" s="237" t="s">
        <v>17</v>
      </c>
      <c r="AA3064" s="238"/>
      <c r="AB3064" s="4"/>
      <c r="AC3064" s="37" t="s">
        <v>71</v>
      </c>
      <c r="AE3064" s="217" t="s">
        <v>72</v>
      </c>
      <c r="AF3064" s="9"/>
      <c r="AG3064" s="29"/>
      <c r="AH3064" s="29"/>
      <c r="AI3064" s="29"/>
      <c r="AJ3064" s="29"/>
    </row>
    <row r="3065" spans="2:36" ht="18.649999999999999" customHeight="1" thickTop="1" thickBot="1">
      <c r="D3065" s="24">
        <v>0</v>
      </c>
      <c r="E3065" s="28">
        <v>0</v>
      </c>
      <c r="F3065" s="26">
        <v>1</v>
      </c>
      <c r="G3065" s="27">
        <v>0</v>
      </c>
      <c r="I3065" s="24">
        <v>0</v>
      </c>
      <c r="J3065" s="28">
        <f t="shared" ref="J3065" si="10468">IF(0=(1-$J$8*$K$8*$B3062^2),0,-1*(1-$J$8*$K$8*$B3062^2)/($B3062*$K$8))</f>
        <v>-6.8772049383972342E-2</v>
      </c>
      <c r="K3065" s="26">
        <v>1</v>
      </c>
      <c r="L3065" s="27">
        <v>0</v>
      </c>
      <c r="N3065" s="24">
        <f t="shared" ref="N3065" si="10469">D3065*I3062+F3065*I3065-E3065*J3062-G3065*J3065</f>
        <v>0</v>
      </c>
      <c r="O3065" s="28">
        <f t="shared" ref="O3065" si="10470">(D3065*J3062+E3065*I3062+F3065*J3065+G3065*I3065)</f>
        <v>-6.8772049383972342E-2</v>
      </c>
      <c r="P3065" s="26">
        <f t="shared" ref="P3065" si="10471">D3065*K3062+F3065*K3065-E3065*L3062-G3065*L3065</f>
        <v>1</v>
      </c>
      <c r="Q3065" s="27">
        <f t="shared" ref="Q3065" si="10472">(D3065*L3062+E3065*K3062+F3065*L3065+G3065*K3065)</f>
        <v>0</v>
      </c>
      <c r="S3065" s="24">
        <v>0</v>
      </c>
      <c r="T3065" s="28">
        <v>0</v>
      </c>
      <c r="U3065" s="26">
        <v>1</v>
      </c>
      <c r="V3065" s="27">
        <v>0</v>
      </c>
      <c r="X3065" s="24">
        <f t="shared" ref="X3065" si="10473">N3065*S3062+P3065*S3065-O3065*T3062-Q3065*T3065</f>
        <v>0</v>
      </c>
      <c r="Y3065" s="28">
        <f t="shared" ref="Y3065" si="10474">(N3065*T3062+O3065*S3062+P3065*T3065+Q3065*S3065)</f>
        <v>-6.8772049383972342E-2</v>
      </c>
      <c r="Z3065" s="26">
        <f t="shared" ref="Z3065" si="10475">N3065*U3062+P3065*U3065-O3065*V3062-Q3065*V3065</f>
        <v>0.57713920858477252</v>
      </c>
      <c r="AA3065" s="27">
        <f t="shared" ref="AA3065" si="10476">(N3065*V3062+O3065*U3062+P3065*V3065+Q3065*U3065)</f>
        <v>0</v>
      </c>
      <c r="AB3065" s="8"/>
      <c r="AC3065" s="39">
        <f t="shared" ref="AC3065" si="10477">(180/PI())*ATAN(-1*(($X$8*Y3062+AA3062+$X$8*Y3065+AA3065)/($X$8*X3062+Z3062+$X$8*X3065+Z3065)))</f>
        <v>83.259400040697145</v>
      </c>
      <c r="AE3065" s="218">
        <f t="shared" ref="AE3065" si="10478">20*LOG(((($X$8*X3062+Z3062-$X$8*Y3065-Z3065)^2+($X$8*Y3062+AA3062-$X$8*Y3065-AA3065)^2)/(($X$8*X3062+Z3062+$X$8*X3065+Z3065)^2+($X$8*Y3062+AA3062+$X$8*Y3065+AA3065)^2))^0.5)</f>
        <v>-0.18322540911547933</v>
      </c>
      <c r="AF3065" s="9"/>
      <c r="AG3065" s="29"/>
      <c r="AH3065" s="29"/>
      <c r="AI3065" s="29"/>
      <c r="AJ3065" s="29"/>
    </row>
    <row r="3066" spans="2:36" ht="18.649999999999999" customHeight="1">
      <c r="AE3066" s="33"/>
    </row>
    <row r="3067" spans="2:36" ht="18.649999999999999" customHeight="1" thickBot="1">
      <c r="E3067" s="21" t="s">
        <v>0</v>
      </c>
      <c r="J3067" s="21" t="s">
        <v>1</v>
      </c>
      <c r="O3067" s="21" t="s">
        <v>2</v>
      </c>
      <c r="T3067" s="21" t="s">
        <v>3</v>
      </c>
      <c r="Y3067" s="21" t="s">
        <v>4</v>
      </c>
    </row>
    <row r="3068" spans="2:36" ht="18.649999999999999" customHeight="1" thickBot="1">
      <c r="B3068" s="20"/>
      <c r="D3068" s="235" t="s">
        <v>6</v>
      </c>
      <c r="E3068" s="236"/>
      <c r="F3068" s="237" t="s">
        <v>7</v>
      </c>
      <c r="G3068" s="238"/>
      <c r="I3068" s="235" t="s">
        <v>8</v>
      </c>
      <c r="J3068" s="236"/>
      <c r="K3068" s="237" t="s">
        <v>9</v>
      </c>
      <c r="L3068" s="238"/>
      <c r="N3068" s="235" t="s">
        <v>10</v>
      </c>
      <c r="O3068" s="236"/>
      <c r="P3068" s="237" t="s">
        <v>11</v>
      </c>
      <c r="Q3068" s="238"/>
      <c r="S3068" s="235" t="s">
        <v>6</v>
      </c>
      <c r="T3068" s="236"/>
      <c r="U3068" s="237" t="s">
        <v>7</v>
      </c>
      <c r="V3068" s="238"/>
      <c r="X3068" s="235" t="s">
        <v>10</v>
      </c>
      <c r="Y3068" s="236"/>
      <c r="Z3068" s="237" t="s">
        <v>11</v>
      </c>
      <c r="AA3068" s="238"/>
      <c r="AB3068" s="4"/>
      <c r="AC3068" s="212" t="s">
        <v>70</v>
      </c>
      <c r="AE3068" s="213" t="s">
        <v>37</v>
      </c>
      <c r="AF3068" s="9"/>
      <c r="AG3068" s="29"/>
      <c r="AH3068" s="29"/>
      <c r="AI3068" s="29"/>
      <c r="AJ3068" s="29"/>
    </row>
    <row r="3069" spans="2:36" ht="18.649999999999999" customHeight="1" thickTop="1" thickBot="1">
      <c r="B3069" s="40">
        <f t="shared" ref="B3069" si="10479">B3062+$E$5</f>
        <v>1.1174999999999762</v>
      </c>
      <c r="D3069" s="24">
        <v>1</v>
      </c>
      <c r="E3069" s="25">
        <v>0</v>
      </c>
      <c r="F3069" s="26">
        <v>0</v>
      </c>
      <c r="G3069" s="27">
        <f t="shared" ref="G3069" si="10480">-1/($E$8*$B3069)</f>
        <v>-6.145979300341847</v>
      </c>
      <c r="I3069" s="24">
        <v>1</v>
      </c>
      <c r="J3069" s="28">
        <v>0</v>
      </c>
      <c r="K3069" s="26">
        <v>0</v>
      </c>
      <c r="L3069" s="27">
        <v>0</v>
      </c>
      <c r="N3069" s="24">
        <f t="shared" ref="N3069" si="10481">D3069*I3069+F3069*I3072-E3069*J3069-G3069*J3072</f>
        <v>0.58283260562244144</v>
      </c>
      <c r="O3069" s="28">
        <f t="shared" ref="O3069" si="10482">(D3069*J3069+E3069*I3069+F3069*J3072+G3069*I3072)</f>
        <v>0</v>
      </c>
      <c r="P3069" s="26">
        <f t="shared" ref="P3069" si="10483">D3069*K3069+F3069*K3072-E3069*L3069-G3069*L3072</f>
        <v>0</v>
      </c>
      <c r="Q3069" s="27">
        <f t="shared" ref="Q3069" si="10484">(D3069*L3069+E3069*K3069+F3069*L3072+G3069*K3072)</f>
        <v>-6.145979300341847</v>
      </c>
      <c r="S3069" s="24">
        <v>1</v>
      </c>
      <c r="T3069" s="25">
        <v>0</v>
      </c>
      <c r="U3069" s="26">
        <v>0</v>
      </c>
      <c r="V3069" s="27">
        <f t="shared" ref="V3069" si="10485">-1/($T$8*$B3069)</f>
        <v>-6.145979300341847</v>
      </c>
      <c r="X3069" s="24">
        <f t="shared" ref="X3069" si="10486">N3069*S3069+P3069*S3072-O3069*T3069-Q3069*T3072</f>
        <v>0.58283260562244144</v>
      </c>
      <c r="Y3069" s="28">
        <f t="shared" ref="Y3069" si="10487">(N3069*T3069+O3069*S3069+P3069*T3072+Q3069*S3072)</f>
        <v>0</v>
      </c>
      <c r="Z3069" s="26">
        <f t="shared" ref="Z3069" si="10488">N3069*U3069+P3069*U3072-O3069*V3069-Q3069*V3072</f>
        <v>0</v>
      </c>
      <c r="AA3069" s="27">
        <f t="shared" ref="AA3069" si="10489">(N3069*V3069+O3069*U3069+P3069*V3072+Q3069*U3072)</f>
        <v>-9.7280564300616756</v>
      </c>
      <c r="AB3069" s="8"/>
      <c r="AC3069" s="214">
        <f t="shared" ref="AC3069" si="10490">20*LOG((2*$X$8)/(($X$8*X3069+Z3069+$Z$8*X3072+Z3072)^2+($X$8*Y3069+AA3069+$X$8*Y3072+AA3072)^2)^0.5)</f>
        <v>-13.861379891574249</v>
      </c>
      <c r="AE3069" s="215">
        <f t="shared" ref="AE3069" si="10491">((X3069^2+Y3069^2)/(X3072^2+Y3072^2))^0.5</f>
        <v>8.5866661153241015</v>
      </c>
      <c r="AF3069" s="9"/>
      <c r="AG3069" s="29"/>
      <c r="AH3069" s="29"/>
      <c r="AI3069" s="29"/>
      <c r="AJ3069" s="29"/>
    </row>
    <row r="3070" spans="2:36" ht="18.649999999999999" customHeight="1" thickBot="1">
      <c r="D3070" s="30"/>
      <c r="G3070" s="31"/>
      <c r="I3070" s="30"/>
      <c r="K3070" s="239" t="s">
        <v>15</v>
      </c>
      <c r="L3070" s="240"/>
      <c r="N3070" s="30"/>
      <c r="P3070" s="239" t="s">
        <v>17</v>
      </c>
      <c r="Q3070" s="240"/>
      <c r="S3070" s="30"/>
      <c r="V3070" s="31"/>
      <c r="X3070" s="30"/>
      <c r="AA3070" s="31"/>
      <c r="AE3070" s="216"/>
      <c r="AF3070" s="9"/>
      <c r="AG3070" s="29"/>
      <c r="AH3070" s="29"/>
      <c r="AI3070" s="29"/>
      <c r="AJ3070" s="29"/>
    </row>
    <row r="3071" spans="2:36" ht="18.649999999999999" customHeight="1" thickBot="1">
      <c r="D3071" s="235" t="s">
        <v>12</v>
      </c>
      <c r="E3071" s="236"/>
      <c r="F3071" s="237" t="s">
        <v>13</v>
      </c>
      <c r="G3071" s="238"/>
      <c r="I3071" s="235" t="s">
        <v>14</v>
      </c>
      <c r="J3071" s="236"/>
      <c r="K3071" s="241"/>
      <c r="L3071" s="242"/>
      <c r="N3071" s="235" t="s">
        <v>16</v>
      </c>
      <c r="O3071" s="236"/>
      <c r="P3071" s="241"/>
      <c r="Q3071" s="242"/>
      <c r="S3071" s="235" t="s">
        <v>12</v>
      </c>
      <c r="T3071" s="236"/>
      <c r="U3071" s="237" t="s">
        <v>13</v>
      </c>
      <c r="V3071" s="238"/>
      <c r="X3071" s="235" t="s">
        <v>16</v>
      </c>
      <c r="Y3071" s="236"/>
      <c r="Z3071" s="237" t="s">
        <v>17</v>
      </c>
      <c r="AA3071" s="238"/>
      <c r="AB3071" s="4"/>
      <c r="AC3071" s="37" t="s">
        <v>71</v>
      </c>
      <c r="AE3071" s="217" t="s">
        <v>72</v>
      </c>
      <c r="AF3071" s="9"/>
      <c r="AG3071" s="29"/>
      <c r="AH3071" s="29"/>
      <c r="AI3071" s="29"/>
      <c r="AJ3071" s="29"/>
    </row>
    <row r="3072" spans="2:36" ht="18.649999999999999" customHeight="1" thickTop="1" thickBot="1">
      <c r="D3072" s="24">
        <v>0</v>
      </c>
      <c r="E3072" s="28">
        <v>0</v>
      </c>
      <c r="F3072" s="26">
        <v>1</v>
      </c>
      <c r="G3072" s="27">
        <v>0</v>
      </c>
      <c r="I3072" s="24">
        <v>0</v>
      </c>
      <c r="J3072" s="28">
        <f t="shared" ref="J3072" si="10492">IF(0=(1-$J$8*$K$8*$B3069^2),0,-1*(1-$J$8*$K$8*$B3069^2)/($B3069*$K$8))</f>
        <v>-6.7876472404382354E-2</v>
      </c>
      <c r="K3072" s="26">
        <v>1</v>
      </c>
      <c r="L3072" s="27">
        <v>0</v>
      </c>
      <c r="N3072" s="24">
        <f t="shared" ref="N3072" si="10493">D3072*I3069+F3072*I3072-E3072*J3069-G3072*J3072</f>
        <v>0</v>
      </c>
      <c r="O3072" s="28">
        <f t="shared" ref="O3072" si="10494">(D3072*J3069+E3072*I3069+F3072*J3072+G3072*I3072)</f>
        <v>-6.7876472404382354E-2</v>
      </c>
      <c r="P3072" s="26">
        <f t="shared" ref="P3072" si="10495">D3072*K3069+F3072*K3072-E3072*L3069-G3072*L3072</f>
        <v>1</v>
      </c>
      <c r="Q3072" s="27">
        <f t="shared" ref="Q3072" si="10496">(D3072*L3069+E3072*K3069+F3072*L3072+G3072*K3072)</f>
        <v>0</v>
      </c>
      <c r="S3072" s="24">
        <v>0</v>
      </c>
      <c r="T3072" s="28">
        <v>0</v>
      </c>
      <c r="U3072" s="26">
        <v>1</v>
      </c>
      <c r="V3072" s="27">
        <v>0</v>
      </c>
      <c r="X3072" s="24">
        <f t="shared" ref="X3072" si="10497">N3072*S3069+P3072*S3072-O3072*T3069-Q3072*T3072</f>
        <v>0</v>
      </c>
      <c r="Y3072" s="28">
        <f t="shared" ref="Y3072" si="10498">(N3072*T3069+O3072*S3069+P3072*T3072+Q3072*S3072)</f>
        <v>-6.7876472404382354E-2</v>
      </c>
      <c r="Z3072" s="26">
        <f t="shared" ref="Z3072" si="10499">N3072*U3069+P3072*U3072-O3072*V3069-Q3072*V3072</f>
        <v>0.58283260562244144</v>
      </c>
      <c r="AA3072" s="27">
        <f t="shared" ref="AA3072" si="10500">(N3072*V3069+O3072*U3069+P3072*V3072+Q3072*U3072)</f>
        <v>0</v>
      </c>
      <c r="AB3072" s="8"/>
      <c r="AC3072" s="39">
        <f t="shared" ref="AC3072" si="10501">(180/PI())*ATAN(-1*(($X$8*Y3069+AA3069+$X$8*Y3072+AA3072)/($X$8*X3069+Z3069+$X$8*X3072+Z3072)))</f>
        <v>83.214008685195708</v>
      </c>
      <c r="AE3072" s="218">
        <f t="shared" ref="AE3072" si="10502">20*LOG(((($X$8*X3069+Z3069-$X$8*Y3072-Z3072)^2+($X$8*Y3069+AA3069-$X$8*Y3072-AA3072)^2)/(($X$8*X3069+Z3069+$X$8*X3072+Z3072)^2+($X$8*Y3069+AA3069+$X$8*Y3072+AA3072)^2))^0.5)</f>
        <v>-0.18206105890396879</v>
      </c>
      <c r="AF3072" s="9"/>
      <c r="AG3072" s="29"/>
      <c r="AH3072" s="29"/>
      <c r="AI3072" s="29"/>
      <c r="AJ3072" s="29"/>
    </row>
    <row r="3073" spans="2:36" ht="18.649999999999999" customHeight="1">
      <c r="AE3073" s="33"/>
    </row>
    <row r="3074" spans="2:36" ht="18.649999999999999" customHeight="1" thickBot="1">
      <c r="E3074" s="21" t="s">
        <v>0</v>
      </c>
      <c r="J3074" s="21" t="s">
        <v>1</v>
      </c>
      <c r="O3074" s="21" t="s">
        <v>2</v>
      </c>
      <c r="T3074" s="21" t="s">
        <v>3</v>
      </c>
      <c r="Y3074" s="21" t="s">
        <v>4</v>
      </c>
    </row>
    <row r="3075" spans="2:36" ht="18.649999999999999" customHeight="1" thickBot="1">
      <c r="B3075" s="20"/>
      <c r="D3075" s="235" t="s">
        <v>6</v>
      </c>
      <c r="E3075" s="236"/>
      <c r="F3075" s="237" t="s">
        <v>7</v>
      </c>
      <c r="G3075" s="238"/>
      <c r="I3075" s="235" t="s">
        <v>8</v>
      </c>
      <c r="J3075" s="236"/>
      <c r="K3075" s="237" t="s">
        <v>9</v>
      </c>
      <c r="L3075" s="238"/>
      <c r="N3075" s="235" t="s">
        <v>10</v>
      </c>
      <c r="O3075" s="236"/>
      <c r="P3075" s="237" t="s">
        <v>11</v>
      </c>
      <c r="Q3075" s="238"/>
      <c r="S3075" s="235" t="s">
        <v>6</v>
      </c>
      <c r="T3075" s="236"/>
      <c r="U3075" s="237" t="s">
        <v>7</v>
      </c>
      <c r="V3075" s="238"/>
      <c r="X3075" s="235" t="s">
        <v>10</v>
      </c>
      <c r="Y3075" s="236"/>
      <c r="Z3075" s="237" t="s">
        <v>11</v>
      </c>
      <c r="AA3075" s="238"/>
      <c r="AB3075" s="4"/>
      <c r="AC3075" s="212" t="s">
        <v>70</v>
      </c>
      <c r="AE3075" s="213" t="s">
        <v>37</v>
      </c>
      <c r="AF3075" s="9"/>
      <c r="AG3075" s="29"/>
      <c r="AH3075" s="29"/>
      <c r="AI3075" s="29"/>
      <c r="AJ3075" s="29"/>
    </row>
    <row r="3076" spans="2:36" ht="18.649999999999999" customHeight="1" thickTop="1" thickBot="1">
      <c r="B3076" s="40">
        <f t="shared" ref="B3076" si="10503">B3069+$E$5</f>
        <v>1.1179999999999761</v>
      </c>
      <c r="D3076" s="24">
        <v>1</v>
      </c>
      <c r="E3076" s="25">
        <v>0</v>
      </c>
      <c r="F3076" s="26">
        <v>0</v>
      </c>
      <c r="G3076" s="27">
        <f t="shared" ref="G3076" si="10504">-1/($E$8*$B3076)</f>
        <v>-6.1432306512808719</v>
      </c>
      <c r="I3076" s="24">
        <v>1</v>
      </c>
      <c r="J3076" s="28">
        <v>0</v>
      </c>
      <c r="K3076" s="26">
        <v>0</v>
      </c>
      <c r="L3076" s="27">
        <v>0</v>
      </c>
      <c r="N3076" s="24">
        <f t="shared" ref="N3076" si="10505">D3076*I3076+F3076*I3079-E3076*J3076-G3076*J3079</f>
        <v>0.58851836564246041</v>
      </c>
      <c r="O3076" s="28">
        <f t="shared" ref="O3076" si="10506">(D3076*J3076+E3076*I3076+F3076*J3079+G3076*I3079)</f>
        <v>0</v>
      </c>
      <c r="P3076" s="26">
        <f t="shared" ref="P3076" si="10507">D3076*K3076+F3076*K3079-E3076*L3076-G3076*L3079</f>
        <v>0</v>
      </c>
      <c r="Q3076" s="27">
        <f t="shared" ref="Q3076" si="10508">(D3076*L3076+E3076*K3076+F3076*L3079+G3076*K3079)</f>
        <v>-6.1432306512808719</v>
      </c>
      <c r="S3076" s="24">
        <v>1</v>
      </c>
      <c r="T3076" s="25">
        <v>0</v>
      </c>
      <c r="U3076" s="26">
        <v>0</v>
      </c>
      <c r="V3076" s="27">
        <f t="shared" ref="V3076" si="10509">-1/($T$8*$B3076)</f>
        <v>-6.1432306512808719</v>
      </c>
      <c r="X3076" s="24">
        <f t="shared" ref="X3076" si="10510">N3076*S3076+P3076*S3079-O3076*T3076-Q3076*T3079</f>
        <v>0.58851836564246041</v>
      </c>
      <c r="Y3076" s="28">
        <f t="shared" ref="Y3076" si="10511">(N3076*T3076+O3076*S3076+P3076*T3079+Q3076*S3079)</f>
        <v>0</v>
      </c>
      <c r="Z3076" s="26">
        <f t="shared" ref="Z3076" si="10512">N3076*U3076+P3076*U3079-O3076*V3076-Q3076*V3079</f>
        <v>0</v>
      </c>
      <c r="AA3076" s="27">
        <f t="shared" ref="AA3076" si="10513">(N3076*V3076+O3076*U3076+P3076*V3079+Q3076*U3079)</f>
        <v>-9.7586347139373579</v>
      </c>
      <c r="AB3076" s="8"/>
      <c r="AC3076" s="214">
        <f t="shared" ref="AC3076" si="10514">20*LOG((2*$X$8)/(($X$8*X3076+Z3076+$Z$8*X3079+Z3079)^2+($X$8*Y3076+AA3076+$X$8*Y3079+AA3079)^2)^0.5)</f>
        <v>-13.888475397956714</v>
      </c>
      <c r="AE3076" s="215">
        <f t="shared" ref="AE3076" si="10515">((X3076^2+Y3076^2)/(X3079^2+Y3079^2))^0.5</f>
        <v>8.7863072389642376</v>
      </c>
      <c r="AF3076" s="9"/>
      <c r="AG3076" s="29"/>
      <c r="AH3076" s="29"/>
      <c r="AI3076" s="29"/>
      <c r="AJ3076" s="29"/>
    </row>
    <row r="3077" spans="2:36" ht="18.649999999999999" customHeight="1" thickBot="1">
      <c r="D3077" s="30"/>
      <c r="G3077" s="31"/>
      <c r="I3077" s="30"/>
      <c r="K3077" s="239" t="s">
        <v>15</v>
      </c>
      <c r="L3077" s="240"/>
      <c r="N3077" s="30"/>
      <c r="P3077" s="239" t="s">
        <v>17</v>
      </c>
      <c r="Q3077" s="240"/>
      <c r="S3077" s="30"/>
      <c r="V3077" s="31"/>
      <c r="X3077" s="30"/>
      <c r="AA3077" s="31"/>
      <c r="AE3077" s="216"/>
      <c r="AF3077" s="9"/>
      <c r="AG3077" s="29"/>
      <c r="AH3077" s="29"/>
      <c r="AI3077" s="29"/>
      <c r="AJ3077" s="29"/>
    </row>
    <row r="3078" spans="2:36" ht="18.649999999999999" customHeight="1" thickBot="1">
      <c r="D3078" s="235" t="s">
        <v>12</v>
      </c>
      <c r="E3078" s="236"/>
      <c r="F3078" s="237" t="s">
        <v>13</v>
      </c>
      <c r="G3078" s="238"/>
      <c r="I3078" s="235" t="s">
        <v>14</v>
      </c>
      <c r="J3078" s="236"/>
      <c r="K3078" s="241"/>
      <c r="L3078" s="242"/>
      <c r="N3078" s="235" t="s">
        <v>16</v>
      </c>
      <c r="O3078" s="236"/>
      <c r="P3078" s="241"/>
      <c r="Q3078" s="242"/>
      <c r="S3078" s="235" t="s">
        <v>12</v>
      </c>
      <c r="T3078" s="236"/>
      <c r="U3078" s="237" t="s">
        <v>13</v>
      </c>
      <c r="V3078" s="238"/>
      <c r="X3078" s="235" t="s">
        <v>16</v>
      </c>
      <c r="Y3078" s="236"/>
      <c r="Z3078" s="237" t="s">
        <v>17</v>
      </c>
      <c r="AA3078" s="238"/>
      <c r="AB3078" s="4"/>
      <c r="AC3078" s="37" t="s">
        <v>71</v>
      </c>
      <c r="AE3078" s="217" t="s">
        <v>72</v>
      </c>
      <c r="AF3078" s="9"/>
      <c r="AG3078" s="29"/>
      <c r="AH3078" s="29"/>
      <c r="AI3078" s="29"/>
      <c r="AJ3078" s="29"/>
    </row>
    <row r="3079" spans="2:36" ht="18.649999999999999" customHeight="1" thickTop="1" thickBot="1">
      <c r="D3079" s="24">
        <v>0</v>
      </c>
      <c r="E3079" s="28">
        <v>0</v>
      </c>
      <c r="F3079" s="26">
        <v>1</v>
      </c>
      <c r="G3079" s="27">
        <v>0</v>
      </c>
      <c r="I3079" s="24">
        <v>0</v>
      </c>
      <c r="J3079" s="28">
        <f t="shared" ref="J3079" si="10516">IF(0=(1-$J$8*$K$8*$B3076^2),0,-1*(1-$J$8*$K$8*$B3076^2)/($B3076*$K$8))</f>
        <v>-6.6981309626026359E-2</v>
      </c>
      <c r="K3079" s="26">
        <v>1</v>
      </c>
      <c r="L3079" s="27">
        <v>0</v>
      </c>
      <c r="N3079" s="24">
        <f t="shared" ref="N3079" si="10517">D3079*I3076+F3079*I3079-E3079*J3076-G3079*J3079</f>
        <v>0</v>
      </c>
      <c r="O3079" s="28">
        <f t="shared" ref="O3079" si="10518">(D3079*J3076+E3079*I3076+F3079*J3079+G3079*I3079)</f>
        <v>-6.6981309626026359E-2</v>
      </c>
      <c r="P3079" s="26">
        <f t="shared" ref="P3079" si="10519">D3079*K3076+F3079*K3079-E3079*L3076-G3079*L3079</f>
        <v>1</v>
      </c>
      <c r="Q3079" s="27">
        <f t="shared" ref="Q3079" si="10520">(D3079*L3076+E3079*K3076+F3079*L3079+G3079*K3079)</f>
        <v>0</v>
      </c>
      <c r="S3079" s="24">
        <v>0</v>
      </c>
      <c r="T3079" s="28">
        <v>0</v>
      </c>
      <c r="U3079" s="26">
        <v>1</v>
      </c>
      <c r="V3079" s="27">
        <v>0</v>
      </c>
      <c r="X3079" s="24">
        <f t="shared" ref="X3079" si="10521">N3079*S3076+P3079*S3079-O3079*T3076-Q3079*T3079</f>
        <v>0</v>
      </c>
      <c r="Y3079" s="28">
        <f t="shared" ref="Y3079" si="10522">(N3079*T3076+O3079*S3076+P3079*T3079+Q3079*S3079)</f>
        <v>-6.6981309626026359E-2</v>
      </c>
      <c r="Z3079" s="26">
        <f t="shared" ref="Z3079" si="10523">N3079*U3076+P3079*U3079-O3079*V3076-Q3079*V3079</f>
        <v>0.58851836564246041</v>
      </c>
      <c r="AA3079" s="27">
        <f t="shared" ref="AA3079" si="10524">(N3079*V3076+O3079*U3076+P3079*V3079+Q3079*U3079)</f>
        <v>0</v>
      </c>
      <c r="AB3079" s="8"/>
      <c r="AC3079" s="39">
        <f t="shared" ref="AC3079" si="10525">(180/PI())*ATAN(-1*(($X$8*Y3076+AA3076+$X$8*Y3079+AA3079)/($X$8*X3076+Z3076+$X$8*X3079+Z3079)))</f>
        <v>83.168937644891585</v>
      </c>
      <c r="AE3079" s="218">
        <f t="shared" ref="AE3079" si="10526">20*LOG(((($X$8*X3076+Z3076-$X$8*Y3079-Z3079)^2+($X$8*Y3076+AA3076-$X$8*Y3079-AA3079)^2)/(($X$8*X3076+Z3076+$X$8*X3079+Z3079)^2+($X$8*Y3076+AA3076+$X$8*Y3079+AA3079)^2))^0.5)</f>
        <v>-0.18091038701354506</v>
      </c>
      <c r="AF3079" s="9"/>
      <c r="AG3079" s="29"/>
      <c r="AH3079" s="29"/>
      <c r="AI3079" s="29"/>
      <c r="AJ3079" s="29"/>
    </row>
    <row r="3080" spans="2:36" ht="18.649999999999999" customHeight="1">
      <c r="AE3080" s="33"/>
    </row>
    <row r="3081" spans="2:36" ht="18.649999999999999" customHeight="1" thickBot="1">
      <c r="E3081" s="21" t="s">
        <v>0</v>
      </c>
      <c r="J3081" s="21" t="s">
        <v>1</v>
      </c>
      <c r="O3081" s="21" t="s">
        <v>2</v>
      </c>
      <c r="T3081" s="21" t="s">
        <v>3</v>
      </c>
      <c r="Y3081" s="21" t="s">
        <v>4</v>
      </c>
    </row>
    <row r="3082" spans="2:36" ht="18.649999999999999" customHeight="1" thickBot="1">
      <c r="B3082" s="20"/>
      <c r="D3082" s="235" t="s">
        <v>6</v>
      </c>
      <c r="E3082" s="236"/>
      <c r="F3082" s="237" t="s">
        <v>7</v>
      </c>
      <c r="G3082" s="238"/>
      <c r="I3082" s="235" t="s">
        <v>8</v>
      </c>
      <c r="J3082" s="236"/>
      <c r="K3082" s="237" t="s">
        <v>9</v>
      </c>
      <c r="L3082" s="238"/>
      <c r="N3082" s="235" t="s">
        <v>10</v>
      </c>
      <c r="O3082" s="236"/>
      <c r="P3082" s="237" t="s">
        <v>11</v>
      </c>
      <c r="Q3082" s="238"/>
      <c r="S3082" s="235" t="s">
        <v>6</v>
      </c>
      <c r="T3082" s="236"/>
      <c r="U3082" s="237" t="s">
        <v>7</v>
      </c>
      <c r="V3082" s="238"/>
      <c r="X3082" s="235" t="s">
        <v>10</v>
      </c>
      <c r="Y3082" s="236"/>
      <c r="Z3082" s="237" t="s">
        <v>11</v>
      </c>
      <c r="AA3082" s="238"/>
      <c r="AB3082" s="4"/>
      <c r="AC3082" s="212" t="s">
        <v>70</v>
      </c>
      <c r="AE3082" s="213" t="s">
        <v>37</v>
      </c>
      <c r="AF3082" s="9"/>
      <c r="AG3082" s="29"/>
      <c r="AH3082" s="29"/>
      <c r="AI3082" s="29"/>
      <c r="AJ3082" s="29"/>
    </row>
    <row r="3083" spans="2:36" ht="18.649999999999999" customHeight="1" thickTop="1" thickBot="1">
      <c r="B3083" s="40">
        <f t="shared" ref="B3083" si="10527">B3076+$E$5</f>
        <v>1.1184999999999761</v>
      </c>
      <c r="D3083" s="24">
        <v>1</v>
      </c>
      <c r="E3083" s="25">
        <v>0</v>
      </c>
      <c r="F3083" s="26">
        <v>0</v>
      </c>
      <c r="G3083" s="27">
        <f t="shared" ref="G3083" si="10528">-1/($E$8*$B3083)</f>
        <v>-6.1404844596620611</v>
      </c>
      <c r="I3083" s="24">
        <v>1</v>
      </c>
      <c r="J3083" s="28">
        <v>0</v>
      </c>
      <c r="K3083" s="26">
        <v>0</v>
      </c>
      <c r="L3083" s="27">
        <v>0</v>
      </c>
      <c r="N3083" s="24">
        <f t="shared" ref="N3083" si="10529">D3083*I3083+F3083*I3086-E3083*J3083-G3083*J3086</f>
        <v>0.59419650229759768</v>
      </c>
      <c r="O3083" s="28">
        <f t="shared" ref="O3083" si="10530">(D3083*J3083+E3083*I3083+F3083*J3086+G3083*I3086)</f>
        <v>0</v>
      </c>
      <c r="P3083" s="26">
        <f t="shared" ref="P3083" si="10531">D3083*K3083+F3083*K3086-E3083*L3083-G3083*L3086</f>
        <v>0</v>
      </c>
      <c r="Q3083" s="27">
        <f t="shared" ref="Q3083" si="10532">(D3083*L3083+E3083*K3083+F3083*L3086+G3083*K3086)</f>
        <v>-6.1404844596620611</v>
      </c>
      <c r="S3083" s="24">
        <v>1</v>
      </c>
      <c r="T3083" s="25">
        <v>0</v>
      </c>
      <c r="U3083" s="26">
        <v>0</v>
      </c>
      <c r="V3083" s="27">
        <f t="shared" ref="V3083" si="10533">-1/($T$8*$B3083)</f>
        <v>-6.1404844596620611</v>
      </c>
      <c r="X3083" s="24">
        <f t="shared" ref="X3083" si="10534">N3083*S3083+P3083*S3086-O3083*T3083-Q3083*T3086</f>
        <v>0.59419650229759768</v>
      </c>
      <c r="Y3083" s="28">
        <f t="shared" ref="Y3083" si="10535">(N3083*T3083+O3083*S3083+P3083*T3086+Q3083*S3086)</f>
        <v>0</v>
      </c>
      <c r="Z3083" s="26">
        <f t="shared" ref="Z3083" si="10536">N3083*U3083+P3083*U3086-O3083*V3083-Q3083*V3086</f>
        <v>0</v>
      </c>
      <c r="AA3083" s="27">
        <f t="shared" ref="AA3083" si="10537">(N3083*V3083+O3083*U3083+P3083*V3086+Q3083*U3086)</f>
        <v>-9.7891388480060115</v>
      </c>
      <c r="AB3083" s="8"/>
      <c r="AC3083" s="214">
        <f t="shared" ref="AC3083" si="10538">20*LOG((2*$X$8)/(($X$8*X3083+Z3083+$Z$8*X3086+Z3086)^2+($X$8*Y3083+AA3083+$X$8*Y3086+AA3086)^2)^0.5)</f>
        <v>-13.915426315182968</v>
      </c>
      <c r="AE3083" s="215">
        <f t="shared" ref="AE3083" si="10539">((X3083^2+Y3083^2)/(X3086^2+Y3086^2))^0.5</f>
        <v>8.9911851647461827</v>
      </c>
      <c r="AF3083" s="9"/>
      <c r="AG3083" s="29"/>
      <c r="AH3083" s="29"/>
      <c r="AI3083" s="29"/>
      <c r="AJ3083" s="29"/>
    </row>
    <row r="3084" spans="2:36" ht="18.649999999999999" customHeight="1" thickBot="1">
      <c r="D3084" s="30"/>
      <c r="G3084" s="31"/>
      <c r="I3084" s="30"/>
      <c r="K3084" s="239" t="s">
        <v>15</v>
      </c>
      <c r="L3084" s="240"/>
      <c r="N3084" s="30"/>
      <c r="P3084" s="239" t="s">
        <v>17</v>
      </c>
      <c r="Q3084" s="240"/>
      <c r="S3084" s="30"/>
      <c r="V3084" s="31"/>
      <c r="X3084" s="30"/>
      <c r="AA3084" s="31"/>
      <c r="AE3084" s="216"/>
      <c r="AF3084" s="9"/>
      <c r="AG3084" s="29"/>
      <c r="AH3084" s="29"/>
      <c r="AI3084" s="29"/>
      <c r="AJ3084" s="29"/>
    </row>
    <row r="3085" spans="2:36" ht="18.649999999999999" customHeight="1" thickBot="1">
      <c r="D3085" s="235" t="s">
        <v>12</v>
      </c>
      <c r="E3085" s="236"/>
      <c r="F3085" s="237" t="s">
        <v>13</v>
      </c>
      <c r="G3085" s="238"/>
      <c r="I3085" s="235" t="s">
        <v>14</v>
      </c>
      <c r="J3085" s="236"/>
      <c r="K3085" s="241"/>
      <c r="L3085" s="242"/>
      <c r="N3085" s="235" t="s">
        <v>16</v>
      </c>
      <c r="O3085" s="236"/>
      <c r="P3085" s="241"/>
      <c r="Q3085" s="242"/>
      <c r="S3085" s="235" t="s">
        <v>12</v>
      </c>
      <c r="T3085" s="236"/>
      <c r="U3085" s="237" t="s">
        <v>13</v>
      </c>
      <c r="V3085" s="238"/>
      <c r="X3085" s="235" t="s">
        <v>16</v>
      </c>
      <c r="Y3085" s="236"/>
      <c r="Z3085" s="237" t="s">
        <v>17</v>
      </c>
      <c r="AA3085" s="238"/>
      <c r="AB3085" s="4"/>
      <c r="AC3085" s="37" t="s">
        <v>71</v>
      </c>
      <c r="AE3085" s="217" t="s">
        <v>72</v>
      </c>
      <c r="AF3085" s="9"/>
      <c r="AG3085" s="29"/>
      <c r="AH3085" s="29"/>
      <c r="AI3085" s="29"/>
      <c r="AJ3085" s="29"/>
    </row>
    <row r="3086" spans="2:36" ht="18.649999999999999" customHeight="1" thickTop="1" thickBot="1">
      <c r="D3086" s="24">
        <v>0</v>
      </c>
      <c r="E3086" s="28">
        <v>0</v>
      </c>
      <c r="F3086" s="26">
        <v>1</v>
      </c>
      <c r="G3086" s="27">
        <v>0</v>
      </c>
      <c r="I3086" s="24">
        <v>0</v>
      </c>
      <c r="J3086" s="28">
        <f t="shared" ref="J3086" si="10540">IF(0=(1-$J$8*$K$8*$B3083^2),0,-1*(1-$J$8*$K$8*$B3083^2)/($B3083*$K$8))</f>
        <v>-6.6086560493426524E-2</v>
      </c>
      <c r="K3086" s="26">
        <v>1</v>
      </c>
      <c r="L3086" s="27">
        <v>0</v>
      </c>
      <c r="N3086" s="24">
        <f t="shared" ref="N3086" si="10541">D3086*I3083+F3086*I3086-E3086*J3083-G3086*J3086</f>
        <v>0</v>
      </c>
      <c r="O3086" s="28">
        <f t="shared" ref="O3086" si="10542">(D3086*J3083+E3086*I3083+F3086*J3086+G3086*I3086)</f>
        <v>-6.6086560493426524E-2</v>
      </c>
      <c r="P3086" s="26">
        <f t="shared" ref="P3086" si="10543">D3086*K3083+F3086*K3086-E3086*L3083-G3086*L3086</f>
        <v>1</v>
      </c>
      <c r="Q3086" s="27">
        <f t="shared" ref="Q3086" si="10544">(D3086*L3083+E3086*K3083+F3086*L3086+G3086*K3086)</f>
        <v>0</v>
      </c>
      <c r="S3086" s="24">
        <v>0</v>
      </c>
      <c r="T3086" s="28">
        <v>0</v>
      </c>
      <c r="U3086" s="26">
        <v>1</v>
      </c>
      <c r="V3086" s="27">
        <v>0</v>
      </c>
      <c r="X3086" s="24">
        <f t="shared" ref="X3086" si="10545">N3086*S3083+P3086*S3086-O3086*T3083-Q3086*T3086</f>
        <v>0</v>
      </c>
      <c r="Y3086" s="28">
        <f t="shared" ref="Y3086" si="10546">(N3086*T3083+O3086*S3083+P3086*T3086+Q3086*S3086)</f>
        <v>-6.6086560493426524E-2</v>
      </c>
      <c r="Z3086" s="26">
        <f t="shared" ref="Z3086" si="10547">N3086*U3083+P3086*U3086-O3086*V3083-Q3086*V3086</f>
        <v>0.59419650229759768</v>
      </c>
      <c r="AA3086" s="27">
        <f t="shared" ref="AA3086" si="10548">(N3086*V3083+O3086*U3083+P3086*V3086+Q3086*U3086)</f>
        <v>0</v>
      </c>
      <c r="AB3086" s="8"/>
      <c r="AC3086" s="39">
        <f t="shared" ref="AC3086" si="10549">(180/PI())*ATAN(-1*(($X$8*Y3083+AA3083+$X$8*Y3086+AA3086)/($X$8*X3083+Z3083+$X$8*X3086+Z3086)))</f>
        <v>83.124182937116515</v>
      </c>
      <c r="AE3086" s="218">
        <f t="shared" ref="AE3086" si="10550">20*LOG(((($X$8*X3083+Z3083-$X$8*Y3086-Z3086)^2+($X$8*Y3083+AA3083-$X$8*Y3086-AA3086)^2)/(($X$8*X3083+Z3083+$X$8*X3086+Z3086)^2+($X$8*Y3083+AA3083+$X$8*Y3086+AA3086)^2))^0.5)</f>
        <v>-0.17977317356912467</v>
      </c>
      <c r="AF3086" s="9"/>
      <c r="AG3086" s="29"/>
      <c r="AH3086" s="29"/>
      <c r="AI3086" s="29"/>
      <c r="AJ3086" s="29"/>
    </row>
    <row r="3087" spans="2:36" ht="18.649999999999999" customHeight="1">
      <c r="AE3087" s="33"/>
    </row>
    <row r="3088" spans="2:36" ht="18.649999999999999" customHeight="1" thickBot="1">
      <c r="E3088" s="21" t="s">
        <v>0</v>
      </c>
      <c r="J3088" s="21" t="s">
        <v>1</v>
      </c>
      <c r="O3088" s="21" t="s">
        <v>2</v>
      </c>
      <c r="T3088" s="21" t="s">
        <v>3</v>
      </c>
      <c r="Y3088" s="21" t="s">
        <v>4</v>
      </c>
    </row>
    <row r="3089" spans="1:36" ht="18.649999999999999" customHeight="1" thickBot="1">
      <c r="B3089" s="20"/>
      <c r="D3089" s="235" t="s">
        <v>6</v>
      </c>
      <c r="E3089" s="236"/>
      <c r="F3089" s="237" t="s">
        <v>7</v>
      </c>
      <c r="G3089" s="238"/>
      <c r="I3089" s="235" t="s">
        <v>8</v>
      </c>
      <c r="J3089" s="236"/>
      <c r="K3089" s="237" t="s">
        <v>9</v>
      </c>
      <c r="L3089" s="238"/>
      <c r="N3089" s="235" t="s">
        <v>10</v>
      </c>
      <c r="O3089" s="236"/>
      <c r="P3089" s="237" t="s">
        <v>11</v>
      </c>
      <c r="Q3089" s="238"/>
      <c r="S3089" s="235" t="s">
        <v>6</v>
      </c>
      <c r="T3089" s="236"/>
      <c r="U3089" s="237" t="s">
        <v>7</v>
      </c>
      <c r="V3089" s="238"/>
      <c r="X3089" s="235" t="s">
        <v>10</v>
      </c>
      <c r="Y3089" s="236"/>
      <c r="Z3089" s="237" t="s">
        <v>11</v>
      </c>
      <c r="AA3089" s="238"/>
      <c r="AB3089" s="4"/>
      <c r="AC3089" s="212" t="s">
        <v>70</v>
      </c>
      <c r="AE3089" s="213" t="s">
        <v>37</v>
      </c>
      <c r="AF3089" s="9"/>
      <c r="AG3089" s="29"/>
      <c r="AH3089" s="29"/>
      <c r="AI3089" s="29"/>
      <c r="AJ3089" s="29"/>
    </row>
    <row r="3090" spans="1:36" ht="18.649999999999999" customHeight="1" thickTop="1" thickBot="1">
      <c r="B3090" s="40">
        <f t="shared" ref="B3090" si="10551">B3083+$E$5</f>
        <v>1.118999999999976</v>
      </c>
      <c r="D3090" s="24">
        <v>1</v>
      </c>
      <c r="E3090" s="25">
        <v>0</v>
      </c>
      <c r="F3090" s="26">
        <v>0</v>
      </c>
      <c r="G3090" s="27">
        <f t="shared" ref="G3090" si="10552">-1/($E$8*$B3090)</f>
        <v>-6.1377407221912561</v>
      </c>
      <c r="I3090" s="24">
        <v>1</v>
      </c>
      <c r="J3090" s="28">
        <v>0</v>
      </c>
      <c r="K3090" s="26">
        <v>0</v>
      </c>
      <c r="L3090" s="27">
        <v>0</v>
      </c>
      <c r="N3090" s="24">
        <f t="shared" ref="N3090" si="10553">D3090*I3090+F3090*I3093-E3090*J3090-G3090*J3093</f>
        <v>0.59986702921012547</v>
      </c>
      <c r="O3090" s="28">
        <f t="shared" ref="O3090" si="10554">(D3090*J3090+E3090*I3090+F3090*J3093+G3090*I3093)</f>
        <v>0</v>
      </c>
      <c r="P3090" s="26">
        <f t="shared" ref="P3090" si="10555">D3090*K3090+F3090*K3093-E3090*L3090-G3090*L3093</f>
        <v>0</v>
      </c>
      <c r="Q3090" s="27">
        <f t="shared" ref="Q3090" si="10556">(D3090*L3090+E3090*K3090+F3090*L3093+G3090*K3093)</f>
        <v>-6.1377407221912561</v>
      </c>
      <c r="S3090" s="24">
        <v>1</v>
      </c>
      <c r="T3090" s="25">
        <v>0</v>
      </c>
      <c r="U3090" s="26">
        <v>0</v>
      </c>
      <c r="V3090" s="27">
        <f t="shared" ref="V3090" si="10557">-1/($T$8*$B3090)</f>
        <v>-6.1377407221912561</v>
      </c>
      <c r="X3090" s="24">
        <f t="shared" ref="X3090" si="10558">N3090*S3090+P3090*S3093-O3090*T3090-Q3090*T3093</f>
        <v>0.59986702921012547</v>
      </c>
      <c r="Y3090" s="28">
        <f t="shared" ref="Y3090" si="10559">(N3090*T3090+O3090*S3090+P3090*T3093+Q3090*S3093)</f>
        <v>0</v>
      </c>
      <c r="Z3090" s="26">
        <f t="shared" ref="Z3090" si="10560">N3090*U3090+P3090*U3093-O3090*V3090-Q3090*V3093</f>
        <v>0</v>
      </c>
      <c r="AA3090" s="27">
        <f t="shared" ref="AA3090" si="10561">(N3090*V3090+O3090*U3090+P3090*V3093+Q3090*U3093)</f>
        <v>-9.8195690152741353</v>
      </c>
      <c r="AB3090" s="8"/>
      <c r="AC3090" s="214">
        <f t="shared" ref="AC3090" si="10562">20*LOG((2*$X$8)/(($X$8*X3090+Z3090+$Z$8*X3093+Z3093)^2+($X$8*Y3090+AA3090+$X$8*Y3093+AA3093)^2)^0.5)</f>
        <v>-13.942233823453559</v>
      </c>
      <c r="AE3090" s="215">
        <f t="shared" ref="AE3090" si="10563">((X3090^2+Y3090^2)/(X3093^2+Y3093^2))^0.5</f>
        <v>9.2015119019430927</v>
      </c>
      <c r="AF3090" s="9"/>
      <c r="AG3090" s="29"/>
      <c r="AH3090" s="29"/>
      <c r="AI3090" s="29"/>
      <c r="AJ3090" s="29"/>
    </row>
    <row r="3091" spans="1:36" ht="18.649999999999999" customHeight="1" thickBot="1">
      <c r="D3091" s="30"/>
      <c r="G3091" s="31"/>
      <c r="I3091" s="30"/>
      <c r="K3091" s="239" t="s">
        <v>15</v>
      </c>
      <c r="L3091" s="240"/>
      <c r="N3091" s="30"/>
      <c r="P3091" s="239" t="s">
        <v>17</v>
      </c>
      <c r="Q3091" s="240"/>
      <c r="S3091" s="30"/>
      <c r="V3091" s="31"/>
      <c r="X3091" s="30"/>
      <c r="AA3091" s="31"/>
      <c r="AE3091" s="216"/>
      <c r="AF3091" s="9"/>
      <c r="AG3091" s="29"/>
      <c r="AH3091" s="29"/>
      <c r="AI3091" s="29"/>
      <c r="AJ3091" s="29"/>
    </row>
    <row r="3092" spans="1:36" ht="18.649999999999999" customHeight="1" thickBot="1">
      <c r="D3092" s="235" t="s">
        <v>12</v>
      </c>
      <c r="E3092" s="236"/>
      <c r="F3092" s="237" t="s">
        <v>13</v>
      </c>
      <c r="G3092" s="238"/>
      <c r="I3092" s="235" t="s">
        <v>14</v>
      </c>
      <c r="J3092" s="236"/>
      <c r="K3092" s="241"/>
      <c r="L3092" s="242"/>
      <c r="N3092" s="235" t="s">
        <v>16</v>
      </c>
      <c r="O3092" s="236"/>
      <c r="P3092" s="241"/>
      <c r="Q3092" s="242"/>
      <c r="S3092" s="235" t="s">
        <v>12</v>
      </c>
      <c r="T3092" s="236"/>
      <c r="U3092" s="237" t="s">
        <v>13</v>
      </c>
      <c r="V3092" s="238"/>
      <c r="X3092" s="235" t="s">
        <v>16</v>
      </c>
      <c r="Y3092" s="236"/>
      <c r="Z3092" s="237" t="s">
        <v>17</v>
      </c>
      <c r="AA3092" s="238"/>
      <c r="AB3092" s="4"/>
      <c r="AC3092" s="37" t="s">
        <v>71</v>
      </c>
      <c r="AE3092" s="217" t="s">
        <v>72</v>
      </c>
      <c r="AF3092" s="9"/>
      <c r="AG3092" s="29"/>
      <c r="AH3092" s="29"/>
      <c r="AI3092" s="29"/>
      <c r="AJ3092" s="29"/>
    </row>
    <row r="3093" spans="1:36" ht="18.649999999999999" customHeight="1" thickTop="1" thickBot="1">
      <c r="D3093" s="24">
        <v>0</v>
      </c>
      <c r="E3093" s="28">
        <v>0</v>
      </c>
      <c r="F3093" s="26">
        <v>1</v>
      </c>
      <c r="G3093" s="27">
        <v>0</v>
      </c>
      <c r="I3093" s="24">
        <v>0</v>
      </c>
      <c r="J3093" s="28">
        <f t="shared" ref="J3093" si="10564">IF(0=(1-$J$8*$K$8*$B3090^2),0,-1*(1-$J$8*$K$8*$B3090^2)/($B3090*$K$8))</f>
        <v>-6.5192224452098019E-2</v>
      </c>
      <c r="K3093" s="26">
        <v>1</v>
      </c>
      <c r="L3093" s="27">
        <v>0</v>
      </c>
      <c r="N3093" s="24">
        <f t="shared" ref="N3093" si="10565">D3093*I3090+F3093*I3093-E3093*J3090-G3093*J3093</f>
        <v>0</v>
      </c>
      <c r="O3093" s="28">
        <f t="shared" ref="O3093" si="10566">(D3093*J3090+E3093*I3090+F3093*J3093+G3093*I3093)</f>
        <v>-6.5192224452098019E-2</v>
      </c>
      <c r="P3093" s="26">
        <f t="shared" ref="P3093" si="10567">D3093*K3090+F3093*K3093-E3093*L3090-G3093*L3093</f>
        <v>1</v>
      </c>
      <c r="Q3093" s="27">
        <f t="shared" ref="Q3093" si="10568">(D3093*L3090+E3093*K3090+F3093*L3093+G3093*K3093)</f>
        <v>0</v>
      </c>
      <c r="S3093" s="24">
        <v>0</v>
      </c>
      <c r="T3093" s="28">
        <v>0</v>
      </c>
      <c r="U3093" s="26">
        <v>1</v>
      </c>
      <c r="V3093" s="27">
        <v>0</v>
      </c>
      <c r="X3093" s="24">
        <f t="shared" ref="X3093" si="10569">N3093*S3090+P3093*S3093-O3093*T3090-Q3093*T3093</f>
        <v>0</v>
      </c>
      <c r="Y3093" s="28">
        <f t="shared" ref="Y3093" si="10570">(N3093*T3090+O3093*S3090+P3093*T3093+Q3093*S3093)</f>
        <v>-6.5192224452098019E-2</v>
      </c>
      <c r="Z3093" s="26">
        <f t="shared" ref="Z3093" si="10571">N3093*U3090+P3093*U3093-O3093*V3090-Q3093*V3093</f>
        <v>0.59986702921012547</v>
      </c>
      <c r="AA3093" s="27">
        <f t="shared" ref="AA3093" si="10572">(N3093*V3090+O3093*U3090+P3093*V3093+Q3093*U3093)</f>
        <v>0</v>
      </c>
      <c r="AB3093" s="8"/>
      <c r="AC3093" s="39">
        <f t="shared" ref="AC3093" si="10573">(180/PI())*ATAN(-1*(($X$8*Y3090+AA3090+$X$8*Y3093+AA3093)/($X$8*X3090+Z3090+$X$8*X3093+Z3093)))</f>
        <v>83.079740644452713</v>
      </c>
      <c r="AE3093" s="218">
        <f t="shared" ref="AE3093" si="10574">20*LOG(((($X$8*X3090+Z3090-$X$8*Y3093-Z3093)^2+($X$8*Y3090+AA3090-$X$8*Y3093-AA3093)^2)/(($X$8*X3090+Z3090+$X$8*X3093+Z3093)^2+($X$8*Y3090+AA3090+$X$8*Y3093+AA3093)^2))^0.5)</f>
        <v>-0.17864920314833363</v>
      </c>
      <c r="AF3093" s="9"/>
      <c r="AG3093" s="29"/>
      <c r="AH3093" s="29"/>
      <c r="AI3093" s="29"/>
      <c r="AJ3093" s="29"/>
    </row>
    <row r="3094" spans="1:36" ht="18.649999999999999" customHeight="1">
      <c r="AE3094" s="33"/>
    </row>
    <row r="3095" spans="1:36" ht="18.649999999999999" customHeight="1" thickBot="1">
      <c r="A3095">
        <v>0</v>
      </c>
      <c r="E3095" s="21" t="s">
        <v>0</v>
      </c>
      <c r="J3095" s="21" t="s">
        <v>1</v>
      </c>
      <c r="O3095" s="21" t="s">
        <v>2</v>
      </c>
      <c r="T3095" s="21" t="s">
        <v>3</v>
      </c>
      <c r="Y3095" s="21" t="s">
        <v>4</v>
      </c>
    </row>
    <row r="3096" spans="1:36" ht="18.649999999999999" customHeight="1" thickBot="1">
      <c r="B3096" s="20"/>
      <c r="D3096" s="235" t="s">
        <v>6</v>
      </c>
      <c r="E3096" s="236"/>
      <c r="F3096" s="237" t="s">
        <v>7</v>
      </c>
      <c r="G3096" s="238"/>
      <c r="I3096" s="235" t="s">
        <v>8</v>
      </c>
      <c r="J3096" s="236"/>
      <c r="K3096" s="237" t="s">
        <v>9</v>
      </c>
      <c r="L3096" s="238"/>
      <c r="N3096" s="235" t="s">
        <v>10</v>
      </c>
      <c r="O3096" s="236"/>
      <c r="P3096" s="237" t="s">
        <v>11</v>
      </c>
      <c r="Q3096" s="238"/>
      <c r="S3096" s="235" t="s">
        <v>6</v>
      </c>
      <c r="T3096" s="236"/>
      <c r="U3096" s="237" t="s">
        <v>7</v>
      </c>
      <c r="V3096" s="238"/>
      <c r="X3096" s="235" t="s">
        <v>10</v>
      </c>
      <c r="Y3096" s="236"/>
      <c r="Z3096" s="237" t="s">
        <v>11</v>
      </c>
      <c r="AA3096" s="238"/>
      <c r="AB3096" s="4"/>
      <c r="AC3096" s="212" t="s">
        <v>70</v>
      </c>
      <c r="AE3096" s="213" t="s">
        <v>37</v>
      </c>
      <c r="AF3096" s="9"/>
      <c r="AG3096" s="29"/>
      <c r="AH3096" s="29"/>
      <c r="AI3096" s="29"/>
      <c r="AJ3096" s="29"/>
    </row>
    <row r="3097" spans="1:36" ht="18.649999999999999" customHeight="1" thickTop="1" thickBot="1">
      <c r="B3097" s="40">
        <f t="shared" ref="B3097" si="10575">B3090+$E$5</f>
        <v>1.119499999999976</v>
      </c>
      <c r="D3097" s="24">
        <v>1</v>
      </c>
      <c r="E3097" s="25">
        <v>0</v>
      </c>
      <c r="F3097" s="26">
        <v>0</v>
      </c>
      <c r="G3097" s="27">
        <f t="shared" ref="G3097" si="10576">-1/($E$8*$B3097)</f>
        <v>-6.1349994355801831</v>
      </c>
      <c r="I3097" s="24">
        <v>1</v>
      </c>
      <c r="J3097" s="28">
        <v>0</v>
      </c>
      <c r="K3097" s="26">
        <v>0</v>
      </c>
      <c r="L3097" s="27">
        <v>0</v>
      </c>
      <c r="N3097" s="24">
        <f t="shared" ref="N3097" si="10577">D3097*I3097+F3097*I3100-E3097*J3097-G3097*J3100</f>
        <v>0.60552995997190306</v>
      </c>
      <c r="O3097" s="28">
        <f t="shared" ref="O3097" si="10578">(D3097*J3097+E3097*I3097+F3097*J3100+G3097*I3100)</f>
        <v>0</v>
      </c>
      <c r="P3097" s="26">
        <f t="shared" ref="P3097" si="10579">D3097*K3097+F3097*K3100-E3097*L3097-G3097*L3100</f>
        <v>0</v>
      </c>
      <c r="Q3097" s="27">
        <f t="shared" ref="Q3097" si="10580">(D3097*L3097+E3097*K3097+F3097*L3100+G3097*K3100)</f>
        <v>-6.1349994355801831</v>
      </c>
      <c r="S3097" s="24">
        <v>1</v>
      </c>
      <c r="T3097" s="25">
        <v>0</v>
      </c>
      <c r="U3097" s="26">
        <v>0</v>
      </c>
      <c r="V3097" s="27">
        <f t="shared" ref="V3097" si="10581">-1/($T$8*$B3097)</f>
        <v>-6.1349994355801831</v>
      </c>
      <c r="X3097" s="24">
        <f t="shared" ref="X3097" si="10582">N3097*S3097+P3097*S3100-O3097*T3097-Q3097*T3100</f>
        <v>0.60552995997190306</v>
      </c>
      <c r="Y3097" s="28">
        <f t="shared" ref="Y3097" si="10583">(N3097*T3097+O3097*S3097+P3097*T3100+Q3097*S3100)</f>
        <v>0</v>
      </c>
      <c r="Z3097" s="26">
        <f t="shared" ref="Z3097" si="10584">N3097*U3097+P3097*U3100-O3097*V3097-Q3097*V3100</f>
        <v>0</v>
      </c>
      <c r="AA3097" s="27">
        <f t="shared" ref="AA3097" si="10585">(N3097*V3097+O3097*U3097+P3097*V3100+Q3097*U3100)</f>
        <v>-9.8499253982346993</v>
      </c>
      <c r="AB3097" s="8"/>
      <c r="AC3097" s="214">
        <f t="shared" ref="AC3097" si="10586">20*LOG((2*$X$8)/(($X$8*X3097+Z3097+$Z$8*X3100+Z3100)^2+($X$8*Y3097+AA3097+$X$8*Y3100+AA3100)^2)^0.5)</f>
        <v>-13.968899089350511</v>
      </c>
      <c r="AE3097" s="215">
        <f t="shared" ref="AE3097" si="10587">((X3097^2+Y3097^2)/(X3100^2+Y3100^2))^0.5</f>
        <v>9.4175110545528717</v>
      </c>
      <c r="AF3097" s="9"/>
      <c r="AG3097" s="29"/>
      <c r="AH3097" s="29"/>
      <c r="AI3097" s="29"/>
      <c r="AJ3097" s="29"/>
    </row>
    <row r="3098" spans="1:36" ht="18.649999999999999" customHeight="1" thickBot="1">
      <c r="D3098" s="30"/>
      <c r="G3098" s="31"/>
      <c r="I3098" s="30"/>
      <c r="K3098" s="239" t="s">
        <v>15</v>
      </c>
      <c r="L3098" s="240"/>
      <c r="N3098" s="30"/>
      <c r="P3098" s="239" t="s">
        <v>17</v>
      </c>
      <c r="Q3098" s="240"/>
      <c r="S3098" s="30"/>
      <c r="V3098" s="31"/>
      <c r="X3098" s="30"/>
      <c r="AA3098" s="31"/>
      <c r="AE3098" s="216"/>
      <c r="AF3098" s="9"/>
      <c r="AG3098" s="29"/>
      <c r="AH3098" s="29"/>
      <c r="AI3098" s="29"/>
      <c r="AJ3098" s="29"/>
    </row>
    <row r="3099" spans="1:36" ht="18.649999999999999" customHeight="1" thickBot="1">
      <c r="D3099" s="235" t="s">
        <v>12</v>
      </c>
      <c r="E3099" s="236"/>
      <c r="F3099" s="237" t="s">
        <v>13</v>
      </c>
      <c r="G3099" s="238"/>
      <c r="I3099" s="235" t="s">
        <v>14</v>
      </c>
      <c r="J3099" s="236"/>
      <c r="K3099" s="241"/>
      <c r="L3099" s="242"/>
      <c r="N3099" s="235" t="s">
        <v>16</v>
      </c>
      <c r="O3099" s="236"/>
      <c r="P3099" s="241"/>
      <c r="Q3099" s="242"/>
      <c r="S3099" s="235" t="s">
        <v>12</v>
      </c>
      <c r="T3099" s="236"/>
      <c r="U3099" s="237" t="s">
        <v>13</v>
      </c>
      <c r="V3099" s="238"/>
      <c r="X3099" s="235" t="s">
        <v>16</v>
      </c>
      <c r="Y3099" s="236"/>
      <c r="Z3099" s="237" t="s">
        <v>17</v>
      </c>
      <c r="AA3099" s="238"/>
      <c r="AB3099" s="4"/>
      <c r="AC3099" s="37" t="s">
        <v>71</v>
      </c>
      <c r="AE3099" s="217" t="s">
        <v>72</v>
      </c>
      <c r="AF3099" s="9"/>
      <c r="AG3099" s="29"/>
      <c r="AH3099" s="29"/>
      <c r="AI3099" s="29"/>
      <c r="AJ3099" s="29"/>
    </row>
    <row r="3100" spans="1:36" ht="18.649999999999999" customHeight="1" thickTop="1" thickBot="1">
      <c r="D3100" s="24">
        <v>0</v>
      </c>
      <c r="E3100" s="28">
        <v>0</v>
      </c>
      <c r="F3100" s="26">
        <v>1</v>
      </c>
      <c r="G3100" s="27">
        <v>0</v>
      </c>
      <c r="I3100" s="24">
        <v>0</v>
      </c>
      <c r="J3100" s="28">
        <f t="shared" ref="J3100" si="10588">IF(0=(1-$J$8*$K$8*$B3097^2),0,-1*(1-$J$8*$K$8*$B3097^2)/($B3097*$K$8))</f>
        <v>-6.4298300948546397E-2</v>
      </c>
      <c r="K3100" s="26">
        <v>1</v>
      </c>
      <c r="L3100" s="27">
        <v>0</v>
      </c>
      <c r="N3100" s="24">
        <f t="shared" ref="N3100" si="10589">D3100*I3097+F3100*I3100-E3100*J3097-G3100*J3100</f>
        <v>0</v>
      </c>
      <c r="O3100" s="28">
        <f t="shared" ref="O3100" si="10590">(D3100*J3097+E3100*I3097+F3100*J3100+G3100*I3100)</f>
        <v>-6.4298300948546397E-2</v>
      </c>
      <c r="P3100" s="26">
        <f t="shared" ref="P3100" si="10591">D3100*K3097+F3100*K3100-E3100*L3097-G3100*L3100</f>
        <v>1</v>
      </c>
      <c r="Q3100" s="27">
        <f t="shared" ref="Q3100" si="10592">(D3100*L3097+E3100*K3097+F3100*L3100+G3100*K3100)</f>
        <v>0</v>
      </c>
      <c r="S3100" s="24">
        <v>0</v>
      </c>
      <c r="T3100" s="28">
        <v>0</v>
      </c>
      <c r="U3100" s="26">
        <v>1</v>
      </c>
      <c r="V3100" s="27">
        <v>0</v>
      </c>
      <c r="X3100" s="24">
        <f t="shared" ref="X3100" si="10593">N3100*S3097+P3100*S3100-O3100*T3097-Q3100*T3100</f>
        <v>0</v>
      </c>
      <c r="Y3100" s="28">
        <f t="shared" ref="Y3100" si="10594">(N3100*T3097+O3100*S3097+P3100*T3100+Q3100*S3100)</f>
        <v>-6.4298300948546397E-2</v>
      </c>
      <c r="Z3100" s="26">
        <f t="shared" ref="Z3100" si="10595">N3100*U3097+P3100*U3100-O3100*V3097-Q3100*V3100</f>
        <v>0.60552995997190306</v>
      </c>
      <c r="AA3100" s="27">
        <f t="shared" ref="AA3100" si="10596">(N3100*V3097+O3100*U3097+P3100*V3100+Q3100*U3100)</f>
        <v>0</v>
      </c>
      <c r="AB3100" s="8"/>
      <c r="AC3100" s="39">
        <f t="shared" ref="AC3100" si="10597">(180/PI())*ATAN(-1*(($X$8*Y3097+AA3097+$X$8*Y3100+AA3100)/($X$8*X3097+Z3097+$X$8*X3100+Z3100)))</f>
        <v>83.035606913413403</v>
      </c>
      <c r="AE3100" s="218">
        <f t="shared" ref="AE3100" si="10598">20*LOG(((($X$8*X3097+Z3097-$X$8*Y3100-Z3100)^2+($X$8*Y3097+AA3097-$X$8*Y3100-AA3100)^2)/(($X$8*X3097+Z3097+$X$8*X3100+Z3100)^2+($X$8*Y3097+AA3097+$X$8*Y3100+AA3100)^2))^0.5)</f>
        <v>-0.17753826467327211</v>
      </c>
      <c r="AF3100" s="9"/>
      <c r="AG3100" s="29"/>
      <c r="AH3100" s="29"/>
      <c r="AI3100" s="29"/>
      <c r="AJ3100" s="29"/>
    </row>
    <row r="3101" spans="1:36" ht="18.649999999999999" customHeight="1">
      <c r="AE3101" s="33"/>
    </row>
    <row r="3102" spans="1:36" ht="18.649999999999999" customHeight="1" thickBot="1">
      <c r="E3102" s="21" t="s">
        <v>0</v>
      </c>
      <c r="J3102" s="21" t="s">
        <v>1</v>
      </c>
      <c r="O3102" s="21" t="s">
        <v>2</v>
      </c>
      <c r="T3102" s="21" t="s">
        <v>3</v>
      </c>
      <c r="Y3102" s="21" t="s">
        <v>4</v>
      </c>
    </row>
    <row r="3103" spans="1:36" ht="18.649999999999999" customHeight="1" thickBot="1">
      <c r="B3103" s="20"/>
      <c r="D3103" s="235" t="s">
        <v>6</v>
      </c>
      <c r="E3103" s="236"/>
      <c r="F3103" s="237" t="s">
        <v>7</v>
      </c>
      <c r="G3103" s="238"/>
      <c r="I3103" s="235" t="s">
        <v>8</v>
      </c>
      <c r="J3103" s="236"/>
      <c r="K3103" s="237" t="s">
        <v>9</v>
      </c>
      <c r="L3103" s="238"/>
      <c r="N3103" s="235" t="s">
        <v>10</v>
      </c>
      <c r="O3103" s="236"/>
      <c r="P3103" s="237" t="s">
        <v>11</v>
      </c>
      <c r="Q3103" s="238"/>
      <c r="S3103" s="235" t="s">
        <v>6</v>
      </c>
      <c r="T3103" s="236"/>
      <c r="U3103" s="237" t="s">
        <v>7</v>
      </c>
      <c r="V3103" s="238"/>
      <c r="X3103" s="235" t="s">
        <v>10</v>
      </c>
      <c r="Y3103" s="236"/>
      <c r="Z3103" s="237" t="s">
        <v>11</v>
      </c>
      <c r="AA3103" s="238"/>
      <c r="AB3103" s="4"/>
      <c r="AC3103" s="212" t="s">
        <v>70</v>
      </c>
      <c r="AE3103" s="213" t="s">
        <v>37</v>
      </c>
      <c r="AF3103" s="9"/>
      <c r="AG3103" s="29"/>
      <c r="AH3103" s="29"/>
      <c r="AI3103" s="29"/>
      <c r="AJ3103" s="29"/>
    </row>
    <row r="3104" spans="1:36" ht="18.649999999999999" customHeight="1" thickTop="1" thickBot="1">
      <c r="B3104" s="40">
        <f t="shared" ref="B3104" si="10599">B3097+$E$5</f>
        <v>1.1199999999999759</v>
      </c>
      <c r="D3104" s="24">
        <v>1</v>
      </c>
      <c r="E3104" s="25">
        <v>0</v>
      </c>
      <c r="F3104" s="26">
        <v>0</v>
      </c>
      <c r="G3104" s="27">
        <f t="shared" ref="G3104" si="10600">-1/($E$8*$B3104)</f>
        <v>-6.132260596546443</v>
      </c>
      <c r="I3104" s="24">
        <v>1</v>
      </c>
      <c r="J3104" s="28">
        <v>0</v>
      </c>
      <c r="K3104" s="26">
        <v>0</v>
      </c>
      <c r="L3104" s="27">
        <v>0</v>
      </c>
      <c r="N3104" s="24">
        <f t="shared" ref="N3104" si="10601">D3104*I3104+F3104*I3107-E3104*J3104-G3104*J3107</f>
        <v>0.61118530814445582</v>
      </c>
      <c r="O3104" s="28">
        <f t="shared" ref="O3104" si="10602">(D3104*J3104+E3104*I3104+F3104*J3107+G3104*I3107)</f>
        <v>0</v>
      </c>
      <c r="P3104" s="26">
        <f t="shared" ref="P3104" si="10603">D3104*K3104+F3104*K3107-E3104*L3104-G3104*L3107</f>
        <v>0</v>
      </c>
      <c r="Q3104" s="27">
        <f t="shared" ref="Q3104" si="10604">(D3104*L3104+E3104*K3104+F3104*L3107+G3104*K3107)</f>
        <v>-6.132260596546443</v>
      </c>
      <c r="S3104" s="24">
        <v>1</v>
      </c>
      <c r="T3104" s="25">
        <v>0</v>
      </c>
      <c r="U3104" s="26">
        <v>0</v>
      </c>
      <c r="V3104" s="27">
        <f t="shared" ref="V3104" si="10605">-1/($T$8*$B3104)</f>
        <v>-6.132260596546443</v>
      </c>
      <c r="X3104" s="24">
        <f t="shared" ref="X3104" si="10606">N3104*S3104+P3104*S3107-O3104*T3104-Q3104*T3107</f>
        <v>0.61118530814445582</v>
      </c>
      <c r="Y3104" s="28">
        <f t="shared" ref="Y3104" si="10607">(N3104*T3104+O3104*S3104+P3104*T3107+Q3104*S3107)</f>
        <v>0</v>
      </c>
      <c r="Z3104" s="26">
        <f t="shared" ref="Z3104" si="10608">N3104*U3104+P3104*U3107-O3104*V3104-Q3104*V3107</f>
        <v>0</v>
      </c>
      <c r="AA3104" s="27">
        <f t="shared" ref="AA3104" si="10609">(N3104*V3104+O3104*U3104+P3104*V3107+Q3104*U3107)</f>
        <v>-9.8802081788687843</v>
      </c>
      <c r="AB3104" s="8"/>
      <c r="AC3104" s="214">
        <f t="shared" ref="AC3104" si="10610">20*LOG((2*$X$8)/(($X$8*X3104+Z3104+$Z$8*X3107+Z3107)^2+($X$8*Y3104+AA3104+$X$8*Y3107+AA3107)^2)^0.5)</f>
        <v>-13.995423266038149</v>
      </c>
      <c r="AE3104" s="215">
        <f t="shared" ref="AE3104" si="10611">((X3104^2+Y3104^2)/(X3107^2+Y3107^2))^0.5</f>
        <v>9.6394186249392355</v>
      </c>
      <c r="AF3104" s="9"/>
      <c r="AG3104" s="29"/>
      <c r="AH3104" s="29"/>
      <c r="AI3104" s="29"/>
      <c r="AJ3104" s="29"/>
    </row>
    <row r="3105" spans="2:36" ht="18.649999999999999" customHeight="1" thickBot="1">
      <c r="D3105" s="30"/>
      <c r="G3105" s="31"/>
      <c r="I3105" s="30"/>
      <c r="K3105" s="239" t="s">
        <v>15</v>
      </c>
      <c r="L3105" s="240"/>
      <c r="N3105" s="30"/>
      <c r="P3105" s="239" t="s">
        <v>17</v>
      </c>
      <c r="Q3105" s="240"/>
      <c r="S3105" s="30"/>
      <c r="V3105" s="31"/>
      <c r="X3105" s="30"/>
      <c r="AA3105" s="31"/>
      <c r="AE3105" s="216"/>
      <c r="AF3105" s="9"/>
      <c r="AG3105" s="29"/>
      <c r="AH3105" s="29"/>
      <c r="AI3105" s="29"/>
      <c r="AJ3105" s="29"/>
    </row>
    <row r="3106" spans="2:36" ht="18.649999999999999" customHeight="1" thickBot="1">
      <c r="D3106" s="235" t="s">
        <v>12</v>
      </c>
      <c r="E3106" s="236"/>
      <c r="F3106" s="237" t="s">
        <v>13</v>
      </c>
      <c r="G3106" s="238"/>
      <c r="I3106" s="235" t="s">
        <v>14</v>
      </c>
      <c r="J3106" s="236"/>
      <c r="K3106" s="241"/>
      <c r="L3106" s="242"/>
      <c r="N3106" s="235" t="s">
        <v>16</v>
      </c>
      <c r="O3106" s="236"/>
      <c r="P3106" s="241"/>
      <c r="Q3106" s="242"/>
      <c r="S3106" s="235" t="s">
        <v>12</v>
      </c>
      <c r="T3106" s="236"/>
      <c r="U3106" s="237" t="s">
        <v>13</v>
      </c>
      <c r="V3106" s="238"/>
      <c r="X3106" s="235" t="s">
        <v>16</v>
      </c>
      <c r="Y3106" s="236"/>
      <c r="Z3106" s="237" t="s">
        <v>17</v>
      </c>
      <c r="AA3106" s="238"/>
      <c r="AB3106" s="4"/>
      <c r="AC3106" s="37" t="s">
        <v>71</v>
      </c>
      <c r="AE3106" s="217" t="s">
        <v>72</v>
      </c>
      <c r="AF3106" s="9"/>
      <c r="AG3106" s="29"/>
      <c r="AH3106" s="29"/>
      <c r="AI3106" s="29"/>
      <c r="AJ3106" s="29"/>
    </row>
    <row r="3107" spans="2:36" ht="18.649999999999999" customHeight="1" thickTop="1" thickBot="1">
      <c r="D3107" s="24">
        <v>0</v>
      </c>
      <c r="E3107" s="28">
        <v>0</v>
      </c>
      <c r="F3107" s="26">
        <v>1</v>
      </c>
      <c r="G3107" s="27">
        <v>0</v>
      </c>
      <c r="I3107" s="24">
        <v>0</v>
      </c>
      <c r="J3107" s="28">
        <f t="shared" ref="J3107" si="10612">IF(0=(1-$J$8*$K$8*$B3104^2),0,-1*(1-$J$8*$K$8*$B3104^2)/($B3104*$K$8))</f>
        <v>-6.3404789430265937E-2</v>
      </c>
      <c r="K3107" s="26">
        <v>1</v>
      </c>
      <c r="L3107" s="27">
        <v>0</v>
      </c>
      <c r="N3107" s="24">
        <f t="shared" ref="N3107" si="10613">D3107*I3104+F3107*I3107-E3107*J3104-G3107*J3107</f>
        <v>0</v>
      </c>
      <c r="O3107" s="28">
        <f t="shared" ref="O3107" si="10614">(D3107*J3104+E3107*I3104+F3107*J3107+G3107*I3107)</f>
        <v>-6.3404789430265937E-2</v>
      </c>
      <c r="P3107" s="26">
        <f t="shared" ref="P3107" si="10615">D3107*K3104+F3107*K3107-E3107*L3104-G3107*L3107</f>
        <v>1</v>
      </c>
      <c r="Q3107" s="27">
        <f t="shared" ref="Q3107" si="10616">(D3107*L3104+E3107*K3104+F3107*L3107+G3107*K3107)</f>
        <v>0</v>
      </c>
      <c r="S3107" s="24">
        <v>0</v>
      </c>
      <c r="T3107" s="28">
        <v>0</v>
      </c>
      <c r="U3107" s="26">
        <v>1</v>
      </c>
      <c r="V3107" s="27">
        <v>0</v>
      </c>
      <c r="X3107" s="24">
        <f t="shared" ref="X3107" si="10617">N3107*S3104+P3107*S3107-O3107*T3104-Q3107*T3107</f>
        <v>0</v>
      </c>
      <c r="Y3107" s="28">
        <f t="shared" ref="Y3107" si="10618">(N3107*T3104+O3107*S3104+P3107*T3107+Q3107*S3107)</f>
        <v>-6.3404789430265937E-2</v>
      </c>
      <c r="Z3107" s="26">
        <f t="shared" ref="Z3107" si="10619">N3107*U3104+P3107*U3107-O3107*V3104-Q3107*V3107</f>
        <v>0.61118530814445582</v>
      </c>
      <c r="AA3107" s="27">
        <f t="shared" ref="AA3107" si="10620">(N3107*V3104+O3107*U3104+P3107*V3107+Q3107*U3107)</f>
        <v>0</v>
      </c>
      <c r="AB3107" s="8"/>
      <c r="AC3107" s="39">
        <f t="shared" ref="AC3107" si="10621">(180/PI())*ATAN(-1*(($X$8*Y3104+AA3104+$X$8*Y3107+AA3107)/($X$8*X3104+Z3104+$X$8*X3107+Z3107)))</f>
        <v>82.991777953154696</v>
      </c>
      <c r="AE3107" s="218">
        <f t="shared" ref="AE3107" si="10622">20*LOG(((($X$8*X3104+Z3104-$X$8*Y3107-Z3107)^2+($X$8*Y3104+AA3104-$X$8*Y3107-AA3107)^2)/(($X$8*X3104+Z3104+$X$8*X3107+Z3107)^2+($X$8*Y3104+AA3104+$X$8*Y3107+AA3107)^2))^0.5)</f>
        <v>-0.17644015130530946</v>
      </c>
      <c r="AF3107" s="9"/>
      <c r="AG3107" s="29"/>
      <c r="AH3107" s="29"/>
      <c r="AI3107" s="29"/>
      <c r="AJ3107" s="29"/>
    </row>
    <row r="3108" spans="2:36" ht="18.649999999999999" customHeight="1">
      <c r="AE3108" s="33"/>
    </row>
    <row r="3109" spans="2:36" ht="18.649999999999999" customHeight="1" thickBot="1">
      <c r="E3109" s="21" t="s">
        <v>0</v>
      </c>
      <c r="J3109" s="21" t="s">
        <v>1</v>
      </c>
      <c r="O3109" s="21" t="s">
        <v>2</v>
      </c>
      <c r="T3109" s="21" t="s">
        <v>3</v>
      </c>
      <c r="Y3109" s="21" t="s">
        <v>4</v>
      </c>
    </row>
    <row r="3110" spans="2:36" ht="18.649999999999999" customHeight="1" thickBot="1">
      <c r="B3110" s="20"/>
      <c r="D3110" s="235" t="s">
        <v>6</v>
      </c>
      <c r="E3110" s="236"/>
      <c r="F3110" s="237" t="s">
        <v>7</v>
      </c>
      <c r="G3110" s="238"/>
      <c r="I3110" s="235" t="s">
        <v>8</v>
      </c>
      <c r="J3110" s="236"/>
      <c r="K3110" s="237" t="s">
        <v>9</v>
      </c>
      <c r="L3110" s="238"/>
      <c r="N3110" s="235" t="s">
        <v>10</v>
      </c>
      <c r="O3110" s="236"/>
      <c r="P3110" s="237" t="s">
        <v>11</v>
      </c>
      <c r="Q3110" s="238"/>
      <c r="S3110" s="235" t="s">
        <v>6</v>
      </c>
      <c r="T3110" s="236"/>
      <c r="U3110" s="237" t="s">
        <v>7</v>
      </c>
      <c r="V3110" s="238"/>
      <c r="X3110" s="235" t="s">
        <v>10</v>
      </c>
      <c r="Y3110" s="236"/>
      <c r="Z3110" s="237" t="s">
        <v>11</v>
      </c>
      <c r="AA3110" s="238"/>
      <c r="AB3110" s="4"/>
      <c r="AC3110" s="212" t="s">
        <v>70</v>
      </c>
      <c r="AE3110" s="213" t="s">
        <v>37</v>
      </c>
      <c r="AF3110" s="9"/>
      <c r="AG3110" s="29"/>
      <c r="AH3110" s="29"/>
      <c r="AI3110" s="29"/>
      <c r="AJ3110" s="29"/>
    </row>
    <row r="3111" spans="2:36" ht="18.649999999999999" customHeight="1" thickTop="1" thickBot="1">
      <c r="B3111" s="40">
        <f t="shared" ref="B3111" si="10623">B3104+$E$5</f>
        <v>1.1204999999999758</v>
      </c>
      <c r="D3111" s="24">
        <v>1</v>
      </c>
      <c r="E3111" s="25">
        <v>0</v>
      </c>
      <c r="F3111" s="26">
        <v>0</v>
      </c>
      <c r="G3111" s="27">
        <f t="shared" ref="G3111" si="10624">-1/($E$8*$B3111)</f>
        <v>-6.1295242018134903</v>
      </c>
      <c r="I3111" s="24">
        <v>1</v>
      </c>
      <c r="J3111" s="28">
        <v>0</v>
      </c>
      <c r="K3111" s="26">
        <v>0</v>
      </c>
      <c r="L3111" s="27">
        <v>0</v>
      </c>
      <c r="N3111" s="24">
        <f t="shared" ref="N3111" si="10625">D3111*I3111+F3111*I3114-E3111*J3111-G3111*J3114</f>
        <v>0.61683308725905994</v>
      </c>
      <c r="O3111" s="28">
        <f t="shared" ref="O3111" si="10626">(D3111*J3111+E3111*I3111+F3111*J3114+G3111*I3114)</f>
        <v>0</v>
      </c>
      <c r="P3111" s="26">
        <f t="shared" ref="P3111" si="10627">D3111*K3111+F3111*K3114-E3111*L3111-G3111*L3114</f>
        <v>0</v>
      </c>
      <c r="Q3111" s="27">
        <f t="shared" ref="Q3111" si="10628">(D3111*L3111+E3111*K3111+F3111*L3114+G3111*K3114)</f>
        <v>-6.1295242018134903</v>
      </c>
      <c r="S3111" s="24">
        <v>1</v>
      </c>
      <c r="T3111" s="25">
        <v>0</v>
      </c>
      <c r="U3111" s="26">
        <v>0</v>
      </c>
      <c r="V3111" s="27">
        <f t="shared" ref="V3111" si="10629">-1/($T$8*$B3111)</f>
        <v>-6.1295242018134903</v>
      </c>
      <c r="X3111" s="24">
        <f t="shared" ref="X3111" si="10630">N3111*S3111+P3111*S3114-O3111*T3111-Q3111*T3114</f>
        <v>0.61683308725905994</v>
      </c>
      <c r="Y3111" s="28">
        <f t="shared" ref="Y3111" si="10631">(N3111*T3111+O3111*S3111+P3111*T3114+Q3111*S3114)</f>
        <v>0</v>
      </c>
      <c r="Z3111" s="26">
        <f t="shared" ref="Z3111" si="10632">N3111*U3111+P3111*U3114-O3111*V3111-Q3111*V3114</f>
        <v>0</v>
      </c>
      <c r="AA3111" s="27">
        <f t="shared" ref="AA3111" si="10633">(N3111*V3111+O3111*U3111+P3111*V3114+Q3111*U3114)</f>
        <v>-9.9104175386472306</v>
      </c>
      <c r="AB3111" s="8"/>
      <c r="AC3111" s="214">
        <f t="shared" ref="AC3111" si="10634">20*LOG((2*$X$8)/(($X$8*X3111+Z3111+$Z$8*X3114+Z3114)^2+($X$8*Y3111+AA3111+$X$8*Y3114+AA3114)^2)^0.5)</f>
        <v>-14.021807493460452</v>
      </c>
      <c r="AE3111" s="215">
        <f t="shared" ref="AE3111" si="10635">((X3111^2+Y3111^2)/(X3114^2+Y3114^2))^0.5</f>
        <v>9.8674838852539715</v>
      </c>
      <c r="AF3111" s="9"/>
      <c r="AG3111" s="29"/>
      <c r="AH3111" s="29"/>
      <c r="AI3111" s="29"/>
      <c r="AJ3111" s="29"/>
    </row>
    <row r="3112" spans="2:36" ht="18.649999999999999" customHeight="1" thickBot="1">
      <c r="D3112" s="30"/>
      <c r="G3112" s="31"/>
      <c r="I3112" s="30"/>
      <c r="K3112" s="239" t="s">
        <v>15</v>
      </c>
      <c r="L3112" s="240"/>
      <c r="N3112" s="30"/>
      <c r="P3112" s="239" t="s">
        <v>17</v>
      </c>
      <c r="Q3112" s="240"/>
      <c r="S3112" s="30"/>
      <c r="V3112" s="31"/>
      <c r="X3112" s="30"/>
      <c r="AA3112" s="31"/>
      <c r="AE3112" s="216"/>
      <c r="AF3112" s="9"/>
      <c r="AG3112" s="29"/>
      <c r="AH3112" s="29"/>
      <c r="AI3112" s="29"/>
      <c r="AJ3112" s="29"/>
    </row>
    <row r="3113" spans="2:36" ht="18.649999999999999" customHeight="1" thickBot="1">
      <c r="D3113" s="235" t="s">
        <v>12</v>
      </c>
      <c r="E3113" s="236"/>
      <c r="F3113" s="237" t="s">
        <v>13</v>
      </c>
      <c r="G3113" s="238"/>
      <c r="I3113" s="235" t="s">
        <v>14</v>
      </c>
      <c r="J3113" s="236"/>
      <c r="K3113" s="241"/>
      <c r="L3113" s="242"/>
      <c r="N3113" s="235" t="s">
        <v>16</v>
      </c>
      <c r="O3113" s="236"/>
      <c r="P3113" s="241"/>
      <c r="Q3113" s="242"/>
      <c r="S3113" s="235" t="s">
        <v>12</v>
      </c>
      <c r="T3113" s="236"/>
      <c r="U3113" s="237" t="s">
        <v>13</v>
      </c>
      <c r="V3113" s="238"/>
      <c r="X3113" s="235" t="s">
        <v>16</v>
      </c>
      <c r="Y3113" s="236"/>
      <c r="Z3113" s="237" t="s">
        <v>17</v>
      </c>
      <c r="AA3113" s="238"/>
      <c r="AB3113" s="4"/>
      <c r="AC3113" s="37" t="s">
        <v>71</v>
      </c>
      <c r="AE3113" s="217" t="s">
        <v>72</v>
      </c>
      <c r="AF3113" s="9"/>
      <c r="AG3113" s="29"/>
      <c r="AH3113" s="29"/>
      <c r="AI3113" s="29"/>
      <c r="AJ3113" s="29"/>
    </row>
    <row r="3114" spans="2:36" ht="18.649999999999999" customHeight="1" thickTop="1" thickBot="1">
      <c r="D3114" s="24">
        <v>0</v>
      </c>
      <c r="E3114" s="28">
        <v>0</v>
      </c>
      <c r="F3114" s="26">
        <v>1</v>
      </c>
      <c r="G3114" s="27">
        <v>0</v>
      </c>
      <c r="I3114" s="24">
        <v>0</v>
      </c>
      <c r="J3114" s="28">
        <f t="shared" ref="J3114" si="10636">IF(0=(1-$J$8*$K$8*$B3111^2),0,-1*(1-$J$8*$K$8*$B3111^2)/($B3111*$K$8))</f>
        <v>-6.2511689345736768E-2</v>
      </c>
      <c r="K3114" s="26">
        <v>1</v>
      </c>
      <c r="L3114" s="27">
        <v>0</v>
      </c>
      <c r="N3114" s="24">
        <f t="shared" ref="N3114" si="10637">D3114*I3111+F3114*I3114-E3114*J3111-G3114*J3114</f>
        <v>0</v>
      </c>
      <c r="O3114" s="28">
        <f t="shared" ref="O3114" si="10638">(D3114*J3111+E3114*I3111+F3114*J3114+G3114*I3114)</f>
        <v>-6.2511689345736768E-2</v>
      </c>
      <c r="P3114" s="26">
        <f t="shared" ref="P3114" si="10639">D3114*K3111+F3114*K3114-E3114*L3111-G3114*L3114</f>
        <v>1</v>
      </c>
      <c r="Q3114" s="27">
        <f t="shared" ref="Q3114" si="10640">(D3114*L3111+E3114*K3111+F3114*L3114+G3114*K3114)</f>
        <v>0</v>
      </c>
      <c r="S3114" s="24">
        <v>0</v>
      </c>
      <c r="T3114" s="28">
        <v>0</v>
      </c>
      <c r="U3114" s="26">
        <v>1</v>
      </c>
      <c r="V3114" s="27">
        <v>0</v>
      </c>
      <c r="X3114" s="24">
        <f t="shared" ref="X3114" si="10641">N3114*S3111+P3114*S3114-O3114*T3111-Q3114*T3114</f>
        <v>0</v>
      </c>
      <c r="Y3114" s="28">
        <f t="shared" ref="Y3114" si="10642">(N3114*T3111+O3114*S3111+P3114*T3114+Q3114*S3114)</f>
        <v>-6.2511689345736768E-2</v>
      </c>
      <c r="Z3114" s="26">
        <f t="shared" ref="Z3114" si="10643">N3114*U3111+P3114*U3114-O3114*V3111-Q3114*V3114</f>
        <v>0.61683308725905994</v>
      </c>
      <c r="AA3114" s="27">
        <f t="shared" ref="AA3114" si="10644">(N3114*V3111+O3114*U3111+P3114*V3114+Q3114*U3114)</f>
        <v>0</v>
      </c>
      <c r="AB3114" s="8"/>
      <c r="AC3114" s="39">
        <f t="shared" ref="AC3114" si="10645">(180/PI())*ATAN(-1*(($X$8*Y3111+AA3111+$X$8*Y3114+AA3114)/($X$8*X3111+Z3111+$X$8*X3114+Z3114)))</f>
        <v>82.948250034218475</v>
      </c>
      <c r="AE3114" s="218">
        <f t="shared" ref="AE3114" si="10646">20*LOG(((($X$8*X3111+Z3111-$X$8*Y3114-Z3114)^2+($X$8*Y3111+AA3111-$X$8*Y3114-AA3114)^2)/(($X$8*X3111+Z3111+$X$8*X3114+Z3114)^2+($X$8*Y3111+AA3111+$X$8*Y3114+AA3114)^2))^0.5)</f>
        <v>-0.17535466034289751</v>
      </c>
      <c r="AF3114" s="9"/>
      <c r="AG3114" s="29"/>
      <c r="AH3114" s="29"/>
      <c r="AI3114" s="29"/>
      <c r="AJ3114" s="29"/>
    </row>
    <row r="3115" spans="2:36" ht="18.649999999999999" customHeight="1">
      <c r="AE3115" s="33"/>
    </row>
    <row r="3116" spans="2:36" ht="18.649999999999999" customHeight="1" thickBot="1">
      <c r="E3116" s="21" t="s">
        <v>0</v>
      </c>
      <c r="J3116" s="21" t="s">
        <v>1</v>
      </c>
      <c r="O3116" s="21" t="s">
        <v>2</v>
      </c>
      <c r="T3116" s="21" t="s">
        <v>3</v>
      </c>
      <c r="Y3116" s="21" t="s">
        <v>4</v>
      </c>
    </row>
    <row r="3117" spans="2:36" ht="18.649999999999999" customHeight="1" thickBot="1">
      <c r="B3117" s="20"/>
      <c r="D3117" s="235" t="s">
        <v>6</v>
      </c>
      <c r="E3117" s="236"/>
      <c r="F3117" s="237" t="s">
        <v>7</v>
      </c>
      <c r="G3117" s="238"/>
      <c r="I3117" s="235" t="s">
        <v>8</v>
      </c>
      <c r="J3117" s="236"/>
      <c r="K3117" s="237" t="s">
        <v>9</v>
      </c>
      <c r="L3117" s="238"/>
      <c r="N3117" s="235" t="s">
        <v>10</v>
      </c>
      <c r="O3117" s="236"/>
      <c r="P3117" s="237" t="s">
        <v>11</v>
      </c>
      <c r="Q3117" s="238"/>
      <c r="S3117" s="235" t="s">
        <v>6</v>
      </c>
      <c r="T3117" s="236"/>
      <c r="U3117" s="237" t="s">
        <v>7</v>
      </c>
      <c r="V3117" s="238"/>
      <c r="X3117" s="235" t="s">
        <v>10</v>
      </c>
      <c r="Y3117" s="236"/>
      <c r="Z3117" s="237" t="s">
        <v>11</v>
      </c>
      <c r="AA3117" s="238"/>
      <c r="AB3117" s="4"/>
      <c r="AC3117" s="212" t="s">
        <v>70</v>
      </c>
      <c r="AE3117" s="213" t="s">
        <v>37</v>
      </c>
      <c r="AF3117" s="9"/>
      <c r="AG3117" s="29"/>
      <c r="AH3117" s="29"/>
      <c r="AI3117" s="29"/>
      <c r="AJ3117" s="29"/>
    </row>
    <row r="3118" spans="2:36" ht="18.649999999999999" customHeight="1" thickTop="1" thickBot="1">
      <c r="B3118" s="40">
        <f t="shared" ref="B3118" si="10647">B3111+$E$5</f>
        <v>1.1209999999999758</v>
      </c>
      <c r="D3118" s="24">
        <v>1</v>
      </c>
      <c r="E3118" s="25">
        <v>0</v>
      </c>
      <c r="F3118" s="26">
        <v>0</v>
      </c>
      <c r="G3118" s="27">
        <f t="shared" ref="G3118" si="10648">-1/($E$8*$B3118)</f>
        <v>-6.1267902481106296</v>
      </c>
      <c r="I3118" s="24">
        <v>1</v>
      </c>
      <c r="J3118" s="28">
        <v>0</v>
      </c>
      <c r="K3118" s="26">
        <v>0</v>
      </c>
      <c r="L3118" s="27">
        <v>0</v>
      </c>
      <c r="N3118" s="24">
        <f t="shared" ref="N3118" si="10649">D3118*I3118+F3118*I3121-E3118*J3118-G3118*J3121</f>
        <v>0.622473310816822</v>
      </c>
      <c r="O3118" s="28">
        <f t="shared" ref="O3118" si="10650">(D3118*J3118+E3118*I3118+F3118*J3121+G3118*I3121)</f>
        <v>0</v>
      </c>
      <c r="P3118" s="26">
        <f t="shared" ref="P3118" si="10651">D3118*K3118+F3118*K3121-E3118*L3118-G3118*L3121</f>
        <v>0</v>
      </c>
      <c r="Q3118" s="27">
        <f t="shared" ref="Q3118" si="10652">(D3118*L3118+E3118*K3118+F3118*L3121+G3118*K3121)</f>
        <v>-6.1267902481106296</v>
      </c>
      <c r="S3118" s="24">
        <v>1</v>
      </c>
      <c r="T3118" s="25">
        <v>0</v>
      </c>
      <c r="U3118" s="26">
        <v>0</v>
      </c>
      <c r="V3118" s="27">
        <f t="shared" ref="V3118" si="10653">-1/($T$8*$B3118)</f>
        <v>-6.1267902481106296</v>
      </c>
      <c r="X3118" s="24">
        <f t="shared" ref="X3118" si="10654">N3118*S3118+P3118*S3121-O3118*T3118-Q3118*T3121</f>
        <v>0.622473310816822</v>
      </c>
      <c r="Y3118" s="28">
        <f t="shared" ref="Y3118" si="10655">(N3118*T3118+O3118*S3118+P3118*T3121+Q3118*S3121)</f>
        <v>0</v>
      </c>
      <c r="Z3118" s="26">
        <f t="shared" ref="Z3118" si="10656">N3118*U3118+P3118*U3121-O3118*V3118-Q3118*V3121</f>
        <v>0</v>
      </c>
      <c r="AA3118" s="27">
        <f t="shared" ref="AA3118" si="10657">(N3118*V3118+O3118*U3118+P3118*V3121+Q3118*U3121)</f>
        <v>-9.9405536585322718</v>
      </c>
      <c r="AB3118" s="8"/>
      <c r="AC3118" s="214">
        <f t="shared" ref="AC3118" si="10658">20*LOG((2*$X$8)/(($X$8*X3118+Z3118+$Z$8*X3121+Z3121)^2+($X$8*Y3118+AA3118+$X$8*Y3121+AA3121)^2)^0.5)</f>
        <v>-14.048052898534905</v>
      </c>
      <c r="AE3118" s="215">
        <f t="shared" ref="AE3118" si="10659">((X3118^2+Y3118^2)/(X3121^2+Y3121^2))^0.5</f>
        <v>10.101970323404561</v>
      </c>
      <c r="AF3118" s="9"/>
      <c r="AG3118" s="29"/>
      <c r="AH3118" s="29"/>
      <c r="AI3118" s="29"/>
      <c r="AJ3118" s="29"/>
    </row>
    <row r="3119" spans="2:36" ht="18.649999999999999" customHeight="1" thickBot="1">
      <c r="D3119" s="30"/>
      <c r="G3119" s="31"/>
      <c r="I3119" s="30"/>
      <c r="K3119" s="239" t="s">
        <v>15</v>
      </c>
      <c r="L3119" s="240"/>
      <c r="N3119" s="30"/>
      <c r="P3119" s="239" t="s">
        <v>17</v>
      </c>
      <c r="Q3119" s="240"/>
      <c r="S3119" s="30"/>
      <c r="V3119" s="31"/>
      <c r="X3119" s="30"/>
      <c r="AA3119" s="31"/>
      <c r="AE3119" s="216"/>
      <c r="AF3119" s="9"/>
      <c r="AG3119" s="29"/>
      <c r="AH3119" s="29"/>
      <c r="AI3119" s="29"/>
      <c r="AJ3119" s="29"/>
    </row>
    <row r="3120" spans="2:36" ht="18.649999999999999" customHeight="1" thickBot="1">
      <c r="D3120" s="235" t="s">
        <v>12</v>
      </c>
      <c r="E3120" s="236"/>
      <c r="F3120" s="237" t="s">
        <v>13</v>
      </c>
      <c r="G3120" s="238"/>
      <c r="I3120" s="235" t="s">
        <v>14</v>
      </c>
      <c r="J3120" s="236"/>
      <c r="K3120" s="241"/>
      <c r="L3120" s="242"/>
      <c r="N3120" s="235" t="s">
        <v>16</v>
      </c>
      <c r="O3120" s="236"/>
      <c r="P3120" s="241"/>
      <c r="Q3120" s="242"/>
      <c r="S3120" s="235" t="s">
        <v>12</v>
      </c>
      <c r="T3120" s="236"/>
      <c r="U3120" s="237" t="s">
        <v>13</v>
      </c>
      <c r="V3120" s="238"/>
      <c r="X3120" s="235" t="s">
        <v>16</v>
      </c>
      <c r="Y3120" s="236"/>
      <c r="Z3120" s="237" t="s">
        <v>17</v>
      </c>
      <c r="AA3120" s="238"/>
      <c r="AB3120" s="4"/>
      <c r="AC3120" s="37" t="s">
        <v>71</v>
      </c>
      <c r="AE3120" s="217" t="s">
        <v>72</v>
      </c>
      <c r="AF3120" s="9"/>
      <c r="AG3120" s="29"/>
      <c r="AH3120" s="29"/>
      <c r="AI3120" s="29"/>
      <c r="AJ3120" s="29"/>
    </row>
    <row r="3121" spans="2:36" ht="18.649999999999999" customHeight="1" thickTop="1" thickBot="1">
      <c r="D3121" s="24">
        <v>0</v>
      </c>
      <c r="E3121" s="28">
        <v>0</v>
      </c>
      <c r="F3121" s="26">
        <v>1</v>
      </c>
      <c r="G3121" s="27">
        <v>0</v>
      </c>
      <c r="I3121" s="24">
        <v>0</v>
      </c>
      <c r="J3121" s="28">
        <f t="shared" ref="J3121" si="10660">IF(0=(1-$J$8*$K$8*$B3118^2),0,-1*(1-$J$8*$K$8*$B3118^2)/($B3118*$K$8))</f>
        <v>-6.1619000144422946E-2</v>
      </c>
      <c r="K3121" s="26">
        <v>1</v>
      </c>
      <c r="L3121" s="27">
        <v>0</v>
      </c>
      <c r="N3121" s="24">
        <f t="shared" ref="N3121" si="10661">D3121*I3118+F3121*I3121-E3121*J3118-G3121*J3121</f>
        <v>0</v>
      </c>
      <c r="O3121" s="28">
        <f t="shared" ref="O3121" si="10662">(D3121*J3118+E3121*I3118+F3121*J3121+G3121*I3121)</f>
        <v>-6.1619000144422946E-2</v>
      </c>
      <c r="P3121" s="26">
        <f t="shared" ref="P3121" si="10663">D3121*K3118+F3121*K3121-E3121*L3118-G3121*L3121</f>
        <v>1</v>
      </c>
      <c r="Q3121" s="27">
        <f t="shared" ref="Q3121" si="10664">(D3121*L3118+E3121*K3118+F3121*L3121+G3121*K3121)</f>
        <v>0</v>
      </c>
      <c r="S3121" s="24">
        <v>0</v>
      </c>
      <c r="T3121" s="28">
        <v>0</v>
      </c>
      <c r="U3121" s="26">
        <v>1</v>
      </c>
      <c r="V3121" s="27">
        <v>0</v>
      </c>
      <c r="X3121" s="24">
        <f t="shared" ref="X3121" si="10665">N3121*S3118+P3121*S3121-O3121*T3118-Q3121*T3121</f>
        <v>0</v>
      </c>
      <c r="Y3121" s="28">
        <f t="shared" ref="Y3121" si="10666">(N3121*T3118+O3121*S3118+P3121*T3121+Q3121*S3121)</f>
        <v>-6.1619000144422946E-2</v>
      </c>
      <c r="Z3121" s="26">
        <f t="shared" ref="Z3121" si="10667">N3121*U3118+P3121*U3121-O3121*V3118-Q3121*V3121</f>
        <v>0.622473310816822</v>
      </c>
      <c r="AA3121" s="27">
        <f t="shared" ref="AA3121" si="10668">(N3121*V3118+O3121*U3118+P3121*V3121+Q3121*U3121)</f>
        <v>0</v>
      </c>
      <c r="AB3121" s="8"/>
      <c r="AC3121" s="39">
        <f t="shared" ref="AC3121" si="10669">(180/PI())*ATAN(-1*(($X$8*Y3118+AA3118+$X$8*Y3121+AA3121)/($X$8*X3118+Z3118+$X$8*X3121+Z3121)))</f>
        <v>82.905019487304912</v>
      </c>
      <c r="AE3121" s="218">
        <f t="shared" ref="AE3121" si="10670">20*LOG(((($X$8*X3118+Z3118-$X$8*Y3121-Z3121)^2+($X$8*Y3118+AA3118-$X$8*Y3121-AA3121)^2)/(($X$8*X3118+Z3118+$X$8*X3121+Z3121)^2+($X$8*Y3118+AA3118+$X$8*Y3121+AA3121)^2))^0.5)</f>
        <v>-0.17428159312219238</v>
      </c>
      <c r="AF3121" s="9"/>
      <c r="AG3121" s="29"/>
      <c r="AH3121" s="29"/>
      <c r="AI3121" s="29"/>
      <c r="AJ3121" s="29"/>
    </row>
    <row r="3122" spans="2:36" ht="18.649999999999999" customHeight="1">
      <c r="AE3122" s="33"/>
    </row>
    <row r="3123" spans="2:36" ht="18.649999999999999" customHeight="1" thickBot="1">
      <c r="E3123" s="21" t="s">
        <v>0</v>
      </c>
      <c r="J3123" s="21" t="s">
        <v>1</v>
      </c>
      <c r="O3123" s="21" t="s">
        <v>2</v>
      </c>
      <c r="T3123" s="21" t="s">
        <v>3</v>
      </c>
      <c r="Y3123" s="21" t="s">
        <v>4</v>
      </c>
    </row>
    <row r="3124" spans="2:36" ht="18.649999999999999" customHeight="1" thickBot="1">
      <c r="B3124" s="20"/>
      <c r="D3124" s="235" t="s">
        <v>6</v>
      </c>
      <c r="E3124" s="236"/>
      <c r="F3124" s="237" t="s">
        <v>7</v>
      </c>
      <c r="G3124" s="238"/>
      <c r="I3124" s="235" t="s">
        <v>8</v>
      </c>
      <c r="J3124" s="236"/>
      <c r="K3124" s="237" t="s">
        <v>9</v>
      </c>
      <c r="L3124" s="238"/>
      <c r="N3124" s="235" t="s">
        <v>10</v>
      </c>
      <c r="O3124" s="236"/>
      <c r="P3124" s="237" t="s">
        <v>11</v>
      </c>
      <c r="Q3124" s="238"/>
      <c r="S3124" s="235" t="s">
        <v>6</v>
      </c>
      <c r="T3124" s="236"/>
      <c r="U3124" s="237" t="s">
        <v>7</v>
      </c>
      <c r="V3124" s="238"/>
      <c r="X3124" s="235" t="s">
        <v>10</v>
      </c>
      <c r="Y3124" s="236"/>
      <c r="Z3124" s="237" t="s">
        <v>11</v>
      </c>
      <c r="AA3124" s="238"/>
      <c r="AB3124" s="4"/>
      <c r="AC3124" s="212" t="s">
        <v>70</v>
      </c>
      <c r="AE3124" s="213" t="s">
        <v>37</v>
      </c>
      <c r="AF3124" s="9"/>
      <c r="AG3124" s="29"/>
      <c r="AH3124" s="29"/>
      <c r="AI3124" s="29"/>
      <c r="AJ3124" s="29"/>
    </row>
    <row r="3125" spans="2:36" ht="18.649999999999999" customHeight="1" thickTop="1" thickBot="1">
      <c r="B3125" s="40">
        <f t="shared" ref="B3125" si="10671">B3118+$E$5</f>
        <v>1.1214999999999757</v>
      </c>
      <c r="D3125" s="24">
        <v>1</v>
      </c>
      <c r="E3125" s="25">
        <v>0</v>
      </c>
      <c r="F3125" s="26">
        <v>0</v>
      </c>
      <c r="G3125" s="27">
        <f t="shared" ref="G3125" si="10672">-1/($E$8*$B3125)</f>
        <v>-6.1240587321729976</v>
      </c>
      <c r="I3125" s="24">
        <v>1</v>
      </c>
      <c r="J3125" s="28">
        <v>0</v>
      </c>
      <c r="K3125" s="26">
        <v>0</v>
      </c>
      <c r="L3125" s="27">
        <v>0</v>
      </c>
      <c r="N3125" s="24">
        <f t="shared" ref="N3125" si="10673">D3125*I3125+F3125*I3128-E3125*J3125-G3125*J3128</f>
        <v>0.62810599228875796</v>
      </c>
      <c r="O3125" s="28">
        <f t="shared" ref="O3125" si="10674">(D3125*J3125+E3125*I3125+F3125*J3128+G3125*I3128)</f>
        <v>0</v>
      </c>
      <c r="P3125" s="26">
        <f t="shared" ref="P3125" si="10675">D3125*K3125+F3125*K3128-E3125*L3125-G3125*L3128</f>
        <v>0</v>
      </c>
      <c r="Q3125" s="27">
        <f t="shared" ref="Q3125" si="10676">(D3125*L3125+E3125*K3125+F3125*L3128+G3125*K3128)</f>
        <v>-6.1240587321729976</v>
      </c>
      <c r="S3125" s="24">
        <v>1</v>
      </c>
      <c r="T3125" s="25">
        <v>0</v>
      </c>
      <c r="U3125" s="26">
        <v>0</v>
      </c>
      <c r="V3125" s="27">
        <f t="shared" ref="V3125" si="10677">-1/($T$8*$B3125)</f>
        <v>-6.1240587321729976</v>
      </c>
      <c r="X3125" s="24">
        <f t="shared" ref="X3125" si="10678">N3125*S3125+P3125*S3128-O3125*T3125-Q3125*T3128</f>
        <v>0.62810599228875796</v>
      </c>
      <c r="Y3125" s="28">
        <f t="shared" ref="Y3125" si="10679">(N3125*T3125+O3125*S3125+P3125*T3128+Q3125*S3128)</f>
        <v>0</v>
      </c>
      <c r="Z3125" s="26">
        <f t="shared" ref="Z3125" si="10680">N3125*U3125+P3125*U3128-O3125*V3125-Q3125*V3128</f>
        <v>0</v>
      </c>
      <c r="AA3125" s="27">
        <f t="shared" ref="AA3125" si="10681">(N3125*V3125+O3125*U3125+P3125*V3128+Q3125*U3128)</f>
        <v>-9.9706167189791515</v>
      </c>
      <c r="AB3125" s="8"/>
      <c r="AC3125" s="214">
        <f t="shared" ref="AC3125" si="10682">20*LOG((2*$X$8)/(($X$8*X3125+Z3125+$Z$8*X3128+Z3128)^2+($X$8*Y3125+AA3125+$X$8*Y3128+AA3128)^2)^0.5)</f>
        <v>-14.074160595342986</v>
      </c>
      <c r="AE3125" s="215">
        <f t="shared" ref="AE3125" si="10683">((X3125^2+Y3125^2)/(X3128^2+Y3128^2))^0.5</f>
        <v>10.343156671114803</v>
      </c>
      <c r="AF3125" s="9"/>
      <c r="AG3125" s="29"/>
      <c r="AH3125" s="29"/>
      <c r="AI3125" s="29"/>
      <c r="AJ3125" s="29"/>
    </row>
    <row r="3126" spans="2:36" ht="18.649999999999999" customHeight="1" thickBot="1">
      <c r="D3126" s="30"/>
      <c r="G3126" s="31"/>
      <c r="I3126" s="30"/>
      <c r="K3126" s="239" t="s">
        <v>15</v>
      </c>
      <c r="L3126" s="240"/>
      <c r="N3126" s="30"/>
      <c r="P3126" s="239" t="s">
        <v>17</v>
      </c>
      <c r="Q3126" s="240"/>
      <c r="S3126" s="30"/>
      <c r="V3126" s="31"/>
      <c r="X3126" s="30"/>
      <c r="AA3126" s="31"/>
      <c r="AE3126" s="216"/>
      <c r="AF3126" s="9"/>
      <c r="AG3126" s="29"/>
      <c r="AH3126" s="29"/>
      <c r="AI3126" s="29"/>
      <c r="AJ3126" s="29"/>
    </row>
    <row r="3127" spans="2:36" ht="18.649999999999999" customHeight="1" thickBot="1">
      <c r="D3127" s="235" t="s">
        <v>12</v>
      </c>
      <c r="E3127" s="236"/>
      <c r="F3127" s="237" t="s">
        <v>13</v>
      </c>
      <c r="G3127" s="238"/>
      <c r="I3127" s="235" t="s">
        <v>14</v>
      </c>
      <c r="J3127" s="236"/>
      <c r="K3127" s="241"/>
      <c r="L3127" s="242"/>
      <c r="N3127" s="235" t="s">
        <v>16</v>
      </c>
      <c r="O3127" s="236"/>
      <c r="P3127" s="241"/>
      <c r="Q3127" s="242"/>
      <c r="S3127" s="235" t="s">
        <v>12</v>
      </c>
      <c r="T3127" s="236"/>
      <c r="U3127" s="237" t="s">
        <v>13</v>
      </c>
      <c r="V3127" s="238"/>
      <c r="X3127" s="235" t="s">
        <v>16</v>
      </c>
      <c r="Y3127" s="236"/>
      <c r="Z3127" s="237" t="s">
        <v>17</v>
      </c>
      <c r="AA3127" s="238"/>
      <c r="AB3127" s="4"/>
      <c r="AC3127" s="37" t="s">
        <v>71</v>
      </c>
      <c r="AE3127" s="217" t="s">
        <v>72</v>
      </c>
      <c r="AF3127" s="9"/>
      <c r="AG3127" s="29"/>
      <c r="AH3127" s="29"/>
      <c r="AI3127" s="29"/>
      <c r="AJ3127" s="29"/>
    </row>
    <row r="3128" spans="2:36" ht="18.649999999999999" customHeight="1" thickTop="1" thickBot="1">
      <c r="D3128" s="24">
        <v>0</v>
      </c>
      <c r="E3128" s="28">
        <v>0</v>
      </c>
      <c r="F3128" s="26">
        <v>1</v>
      </c>
      <c r="G3128" s="27">
        <v>0</v>
      </c>
      <c r="I3128" s="24">
        <v>0</v>
      </c>
      <c r="J3128" s="28">
        <f t="shared" ref="J3128" si="10684">IF(0=(1-$J$8*$K$8*$B3125^2),0,-1*(1-$J$8*$K$8*$B3125^2)/($B3125*$K$8))</f>
        <v>-6.0726721276770493E-2</v>
      </c>
      <c r="K3128" s="26">
        <v>1</v>
      </c>
      <c r="L3128" s="27">
        <v>0</v>
      </c>
      <c r="N3128" s="24">
        <f t="shared" ref="N3128" si="10685">D3128*I3125+F3128*I3128-E3128*J3125-G3128*J3128</f>
        <v>0</v>
      </c>
      <c r="O3128" s="28">
        <f t="shared" ref="O3128" si="10686">(D3128*J3125+E3128*I3125+F3128*J3128+G3128*I3128)</f>
        <v>-6.0726721276770493E-2</v>
      </c>
      <c r="P3128" s="26">
        <f t="shared" ref="P3128" si="10687">D3128*K3125+F3128*K3128-E3128*L3125-G3128*L3128</f>
        <v>1</v>
      </c>
      <c r="Q3128" s="27">
        <f t="shared" ref="Q3128" si="10688">(D3128*L3125+E3128*K3125+F3128*L3128+G3128*K3128)</f>
        <v>0</v>
      </c>
      <c r="S3128" s="24">
        <v>0</v>
      </c>
      <c r="T3128" s="28">
        <v>0</v>
      </c>
      <c r="U3128" s="26">
        <v>1</v>
      </c>
      <c r="V3128" s="27">
        <v>0</v>
      </c>
      <c r="X3128" s="24">
        <f t="shared" ref="X3128" si="10689">N3128*S3125+P3128*S3128-O3128*T3125-Q3128*T3128</f>
        <v>0</v>
      </c>
      <c r="Y3128" s="28">
        <f t="shared" ref="Y3128" si="10690">(N3128*T3125+O3128*S3125+P3128*T3128+Q3128*S3128)</f>
        <v>-6.0726721276770493E-2</v>
      </c>
      <c r="Z3128" s="26">
        <f t="shared" ref="Z3128" si="10691">N3128*U3125+P3128*U3128-O3128*V3125-Q3128*V3128</f>
        <v>0.62810599228875796</v>
      </c>
      <c r="AA3128" s="27">
        <f t="shared" ref="AA3128" si="10692">(N3128*V3125+O3128*U3125+P3128*V3128+Q3128*U3128)</f>
        <v>0</v>
      </c>
      <c r="AB3128" s="8"/>
      <c r="AC3128" s="39">
        <f t="shared" ref="AC3128" si="10693">(180/PI())*ATAN(-1*(($X$8*Y3125+AA3125+$X$8*Y3128+AA3128)/($X$8*X3125+Z3125+$X$8*X3128+Z3128)))</f>
        <v>82.862082702074389</v>
      </c>
      <c r="AE3128" s="218">
        <f t="shared" ref="AE3128" si="10694">20*LOG(((($X$8*X3125+Z3125-$X$8*Y3128-Z3128)^2+($X$8*Y3125+AA3125-$X$8*Y3128-AA3128)^2)/(($X$8*X3125+Z3125+$X$8*X3128+Z3128)^2+($X$8*Y3125+AA3125+$X$8*Y3128+AA3128)^2))^0.5)</f>
        <v>-0.17322075492048419</v>
      </c>
      <c r="AF3128" s="9"/>
      <c r="AG3128" s="29"/>
      <c r="AH3128" s="29"/>
      <c r="AI3128" s="29"/>
      <c r="AJ3128" s="29"/>
    </row>
    <row r="3129" spans="2:36" ht="18.649999999999999" customHeight="1">
      <c r="AE3129" s="33"/>
    </row>
    <row r="3130" spans="2:36" ht="18.649999999999999" customHeight="1" thickBot="1">
      <c r="E3130" s="21" t="s">
        <v>0</v>
      </c>
      <c r="J3130" s="21" t="s">
        <v>1</v>
      </c>
      <c r="O3130" s="21" t="s">
        <v>2</v>
      </c>
      <c r="T3130" s="21" t="s">
        <v>3</v>
      </c>
      <c r="Y3130" s="21" t="s">
        <v>4</v>
      </c>
    </row>
    <row r="3131" spans="2:36" ht="18.649999999999999" customHeight="1" thickBot="1">
      <c r="B3131" s="20"/>
      <c r="D3131" s="235" t="s">
        <v>6</v>
      </c>
      <c r="E3131" s="236"/>
      <c r="F3131" s="237" t="s">
        <v>7</v>
      </c>
      <c r="G3131" s="238"/>
      <c r="I3131" s="235" t="s">
        <v>8</v>
      </c>
      <c r="J3131" s="236"/>
      <c r="K3131" s="237" t="s">
        <v>9</v>
      </c>
      <c r="L3131" s="238"/>
      <c r="N3131" s="235" t="s">
        <v>10</v>
      </c>
      <c r="O3131" s="236"/>
      <c r="P3131" s="237" t="s">
        <v>11</v>
      </c>
      <c r="Q3131" s="238"/>
      <c r="S3131" s="235" t="s">
        <v>6</v>
      </c>
      <c r="T3131" s="236"/>
      <c r="U3131" s="237" t="s">
        <v>7</v>
      </c>
      <c r="V3131" s="238"/>
      <c r="X3131" s="235" t="s">
        <v>10</v>
      </c>
      <c r="Y3131" s="236"/>
      <c r="Z3131" s="237" t="s">
        <v>11</v>
      </c>
      <c r="AA3131" s="238"/>
      <c r="AB3131" s="4"/>
      <c r="AC3131" s="212" t="s">
        <v>70</v>
      </c>
      <c r="AE3131" s="213" t="s">
        <v>37</v>
      </c>
      <c r="AF3131" s="9"/>
      <c r="AG3131" s="29"/>
      <c r="AH3131" s="29"/>
      <c r="AI3131" s="29"/>
      <c r="AJ3131" s="29"/>
    </row>
    <row r="3132" spans="2:36" ht="18.649999999999999" customHeight="1" thickTop="1" thickBot="1">
      <c r="B3132" s="40">
        <f t="shared" ref="B3132" si="10695">B3125+$E$5</f>
        <v>1.1219999999999757</v>
      </c>
      <c r="D3132" s="24">
        <v>1</v>
      </c>
      <c r="E3132" s="25">
        <v>0</v>
      </c>
      <c r="F3132" s="26">
        <v>0</v>
      </c>
      <c r="G3132" s="27">
        <f t="shared" ref="G3132" si="10696">-1/($E$8*$B3132)</f>
        <v>-6.121329650741548</v>
      </c>
      <c r="I3132" s="24">
        <v>1</v>
      </c>
      <c r="J3132" s="28">
        <v>0</v>
      </c>
      <c r="K3132" s="26">
        <v>0</v>
      </c>
      <c r="L3132" s="27">
        <v>0</v>
      </c>
      <c r="N3132" s="24">
        <f t="shared" ref="N3132" si="10697">D3132*I3132+F3132*I3135-E3132*J3132-G3132*J3135</f>
        <v>0.63373114511587381</v>
      </c>
      <c r="O3132" s="28">
        <f t="shared" ref="O3132" si="10698">(D3132*J3132+E3132*I3132+F3132*J3135+G3132*I3135)</f>
        <v>0</v>
      </c>
      <c r="P3132" s="26">
        <f t="shared" ref="P3132" si="10699">D3132*K3132+F3132*K3135-E3132*L3132-G3132*L3135</f>
        <v>0</v>
      </c>
      <c r="Q3132" s="27">
        <f t="shared" ref="Q3132" si="10700">(D3132*L3132+E3132*K3132+F3132*L3135+G3132*K3135)</f>
        <v>-6.121329650741548</v>
      </c>
      <c r="S3132" s="24">
        <v>1</v>
      </c>
      <c r="T3132" s="25">
        <v>0</v>
      </c>
      <c r="U3132" s="26">
        <v>0</v>
      </c>
      <c r="V3132" s="27">
        <f t="shared" ref="V3132" si="10701">-1/($T$8*$B3132)</f>
        <v>-6.121329650741548</v>
      </c>
      <c r="X3132" s="24">
        <f t="shared" ref="X3132" si="10702">N3132*S3132+P3132*S3135-O3132*T3132-Q3132*T3135</f>
        <v>0.63373114511587381</v>
      </c>
      <c r="Y3132" s="28">
        <f t="shared" ref="Y3132" si="10703">(N3132*T3132+O3132*S3132+P3132*T3135+Q3132*S3135)</f>
        <v>0</v>
      </c>
      <c r="Z3132" s="26">
        <f t="shared" ref="Z3132" si="10704">N3132*U3132+P3132*U3135-O3132*V3132-Q3132*V3135</f>
        <v>0</v>
      </c>
      <c r="AA3132" s="27">
        <f t="shared" ref="AA3132" si="10705">(N3132*V3132+O3132*U3132+P3132*V3135+Q3132*U3135)</f>
        <v>-10.000606899937742</v>
      </c>
      <c r="AB3132" s="8"/>
      <c r="AC3132" s="214">
        <f t="shared" ref="AC3132" si="10706">20*LOG((2*$X$8)/(($X$8*X3132+Z3132+$Z$8*X3135+Z3135)^2+($X$8*Y3132+AA3132+$X$8*Y3135+AA3135)^2)^0.5)</f>
        <v>-14.10013168531732</v>
      </c>
      <c r="AE3132" s="215">
        <f t="shared" ref="AE3132" si="10707">((X3132^2+Y3132^2)/(X3135^2+Y3135^2))^0.5</f>
        <v>10.591338022512044</v>
      </c>
      <c r="AF3132" s="9"/>
      <c r="AG3132" s="29"/>
      <c r="AH3132" s="29"/>
      <c r="AI3132" s="29"/>
      <c r="AJ3132" s="29"/>
    </row>
    <row r="3133" spans="2:36" ht="18.649999999999999" customHeight="1" thickBot="1">
      <c r="D3133" s="30"/>
      <c r="G3133" s="31"/>
      <c r="I3133" s="30"/>
      <c r="K3133" s="239" t="s">
        <v>15</v>
      </c>
      <c r="L3133" s="240"/>
      <c r="N3133" s="30"/>
      <c r="P3133" s="239" t="s">
        <v>17</v>
      </c>
      <c r="Q3133" s="240"/>
      <c r="S3133" s="30"/>
      <c r="V3133" s="31"/>
      <c r="X3133" s="30"/>
      <c r="AA3133" s="31"/>
      <c r="AE3133" s="216"/>
      <c r="AF3133" s="9"/>
      <c r="AG3133" s="29"/>
      <c r="AH3133" s="29"/>
      <c r="AI3133" s="29"/>
      <c r="AJ3133" s="29"/>
    </row>
    <row r="3134" spans="2:36" ht="18.649999999999999" customHeight="1" thickBot="1">
      <c r="D3134" s="235" t="s">
        <v>12</v>
      </c>
      <c r="E3134" s="236"/>
      <c r="F3134" s="237" t="s">
        <v>13</v>
      </c>
      <c r="G3134" s="238"/>
      <c r="I3134" s="235" t="s">
        <v>14</v>
      </c>
      <c r="J3134" s="236"/>
      <c r="K3134" s="241"/>
      <c r="L3134" s="242"/>
      <c r="N3134" s="235" t="s">
        <v>16</v>
      </c>
      <c r="O3134" s="236"/>
      <c r="P3134" s="241"/>
      <c r="Q3134" s="242"/>
      <c r="S3134" s="235" t="s">
        <v>12</v>
      </c>
      <c r="T3134" s="236"/>
      <c r="U3134" s="237" t="s">
        <v>13</v>
      </c>
      <c r="V3134" s="238"/>
      <c r="X3134" s="235" t="s">
        <v>16</v>
      </c>
      <c r="Y3134" s="236"/>
      <c r="Z3134" s="237" t="s">
        <v>17</v>
      </c>
      <c r="AA3134" s="238"/>
      <c r="AB3134" s="4"/>
      <c r="AC3134" s="37" t="s">
        <v>71</v>
      </c>
      <c r="AE3134" s="217" t="s">
        <v>72</v>
      </c>
      <c r="AF3134" s="9"/>
      <c r="AG3134" s="29"/>
      <c r="AH3134" s="29"/>
      <c r="AI3134" s="29"/>
      <c r="AJ3134" s="29"/>
    </row>
    <row r="3135" spans="2:36" ht="18.649999999999999" customHeight="1" thickTop="1" thickBot="1">
      <c r="D3135" s="24">
        <v>0</v>
      </c>
      <c r="E3135" s="28">
        <v>0</v>
      </c>
      <c r="F3135" s="26">
        <v>1</v>
      </c>
      <c r="G3135" s="27">
        <v>0</v>
      </c>
      <c r="I3135" s="24">
        <v>0</v>
      </c>
      <c r="J3135" s="28">
        <f t="shared" ref="J3135" si="10708">IF(0=(1-$J$8*$K$8*$B3132^2),0,-1*(1-$J$8*$K$8*$B3132^2)/($B3132*$K$8))</f>
        <v>-5.9834852194205201E-2</v>
      </c>
      <c r="K3135" s="26">
        <v>1</v>
      </c>
      <c r="L3135" s="27">
        <v>0</v>
      </c>
      <c r="N3135" s="24">
        <f t="shared" ref="N3135" si="10709">D3135*I3132+F3135*I3135-E3135*J3132-G3135*J3135</f>
        <v>0</v>
      </c>
      <c r="O3135" s="28">
        <f t="shared" ref="O3135" si="10710">(D3135*J3132+E3135*I3132+F3135*J3135+G3135*I3135)</f>
        <v>-5.9834852194205201E-2</v>
      </c>
      <c r="P3135" s="26">
        <f t="shared" ref="P3135" si="10711">D3135*K3132+F3135*K3135-E3135*L3132-G3135*L3135</f>
        <v>1</v>
      </c>
      <c r="Q3135" s="27">
        <f t="shared" ref="Q3135" si="10712">(D3135*L3132+E3135*K3132+F3135*L3135+G3135*K3135)</f>
        <v>0</v>
      </c>
      <c r="S3135" s="24">
        <v>0</v>
      </c>
      <c r="T3135" s="28">
        <v>0</v>
      </c>
      <c r="U3135" s="26">
        <v>1</v>
      </c>
      <c r="V3135" s="27">
        <v>0</v>
      </c>
      <c r="X3135" s="24">
        <f t="shared" ref="X3135" si="10713">N3135*S3132+P3135*S3135-O3135*T3132-Q3135*T3135</f>
        <v>0</v>
      </c>
      <c r="Y3135" s="28">
        <f t="shared" ref="Y3135" si="10714">(N3135*T3132+O3135*S3132+P3135*T3135+Q3135*S3135)</f>
        <v>-5.9834852194205201E-2</v>
      </c>
      <c r="Z3135" s="26">
        <f t="shared" ref="Z3135" si="10715">N3135*U3132+P3135*U3135-O3135*V3132-Q3135*V3135</f>
        <v>0.63373114511587381</v>
      </c>
      <c r="AA3135" s="27">
        <f t="shared" ref="AA3135" si="10716">(N3135*V3132+O3135*U3132+P3135*V3135+Q3135*U3135)</f>
        <v>0</v>
      </c>
      <c r="AB3135" s="8"/>
      <c r="AC3135" s="39">
        <f t="shared" ref="AC3135" si="10717">(180/PI())*ATAN(-1*(($X$8*Y3132+AA3132+$X$8*Y3135+AA3135)/($X$8*X3132+Z3132+$X$8*X3135+Z3135)))</f>
        <v>82.819436125977361</v>
      </c>
      <c r="AE3135" s="218">
        <f t="shared" ref="AE3135" si="10718">20*LOG(((($X$8*X3132+Z3132-$X$8*Y3135-Z3135)^2+($X$8*Y3132+AA3132-$X$8*Y3135-AA3135)^2)/(($X$8*X3132+Z3132+$X$8*X3135+Z3135)^2+($X$8*Y3132+AA3132+$X$8*Y3135+AA3135)^2))^0.5)</f>
        <v>-0.17217195486231401</v>
      </c>
      <c r="AF3135" s="9"/>
      <c r="AG3135" s="29"/>
      <c r="AH3135" s="29"/>
      <c r="AI3135" s="29"/>
      <c r="AJ3135" s="29"/>
    </row>
    <row r="3136" spans="2:36" ht="18.649999999999999" customHeight="1">
      <c r="AE3136" s="33"/>
    </row>
    <row r="3137" spans="2:36" ht="18.649999999999999" customHeight="1" thickBot="1">
      <c r="E3137" s="21" t="s">
        <v>0</v>
      </c>
      <c r="J3137" s="21" t="s">
        <v>1</v>
      </c>
      <c r="O3137" s="21" t="s">
        <v>2</v>
      </c>
      <c r="T3137" s="21" t="s">
        <v>3</v>
      </c>
      <c r="Y3137" s="21" t="s">
        <v>4</v>
      </c>
    </row>
    <row r="3138" spans="2:36" ht="18.649999999999999" customHeight="1" thickBot="1">
      <c r="B3138" s="20"/>
      <c r="D3138" s="235" t="s">
        <v>6</v>
      </c>
      <c r="E3138" s="236"/>
      <c r="F3138" s="237" t="s">
        <v>7</v>
      </c>
      <c r="G3138" s="238"/>
      <c r="I3138" s="235" t="s">
        <v>8</v>
      </c>
      <c r="J3138" s="236"/>
      <c r="K3138" s="237" t="s">
        <v>9</v>
      </c>
      <c r="L3138" s="238"/>
      <c r="N3138" s="235" t="s">
        <v>10</v>
      </c>
      <c r="O3138" s="236"/>
      <c r="P3138" s="237" t="s">
        <v>11</v>
      </c>
      <c r="Q3138" s="238"/>
      <c r="S3138" s="235" t="s">
        <v>6</v>
      </c>
      <c r="T3138" s="236"/>
      <c r="U3138" s="237" t="s">
        <v>7</v>
      </c>
      <c r="V3138" s="238"/>
      <c r="X3138" s="235" t="s">
        <v>10</v>
      </c>
      <c r="Y3138" s="236"/>
      <c r="Z3138" s="237" t="s">
        <v>11</v>
      </c>
      <c r="AA3138" s="238"/>
      <c r="AB3138" s="4"/>
      <c r="AC3138" s="212" t="s">
        <v>70</v>
      </c>
      <c r="AE3138" s="213" t="s">
        <v>37</v>
      </c>
      <c r="AF3138" s="9"/>
      <c r="AG3138" s="29"/>
      <c r="AH3138" s="29"/>
      <c r="AI3138" s="29"/>
      <c r="AJ3138" s="29"/>
    </row>
    <row r="3139" spans="2:36" ht="18.649999999999999" customHeight="1" thickTop="1" thickBot="1">
      <c r="B3139" s="40">
        <f t="shared" ref="B3139" si="10719">B3132+$E$5</f>
        <v>1.1224999999999756</v>
      </c>
      <c r="D3139" s="24">
        <v>1</v>
      </c>
      <c r="E3139" s="25">
        <v>0</v>
      </c>
      <c r="F3139" s="26">
        <v>0</v>
      </c>
      <c r="G3139" s="27">
        <f t="shared" ref="G3139" si="10720">-1/($E$8*$B3139)</f>
        <v>-6.1186030005630432</v>
      </c>
      <c r="I3139" s="24">
        <v>1</v>
      </c>
      <c r="J3139" s="28">
        <v>0</v>
      </c>
      <c r="K3139" s="26">
        <v>0</v>
      </c>
      <c r="L3139" s="27">
        <v>0</v>
      </c>
      <c r="N3139" s="24">
        <f t="shared" ref="N3139" si="10721">D3139*I3139+F3139*I3142-E3139*J3139-G3139*J3142</f>
        <v>0.63934878270924855</v>
      </c>
      <c r="O3139" s="28">
        <f t="shared" ref="O3139" si="10722">(D3139*J3139+E3139*I3139+F3139*J3142+G3139*I3142)</f>
        <v>0</v>
      </c>
      <c r="P3139" s="26">
        <f t="shared" ref="P3139" si="10723">D3139*K3139+F3139*K3142-E3139*L3139-G3139*L3142</f>
        <v>0</v>
      </c>
      <c r="Q3139" s="27">
        <f t="shared" ref="Q3139" si="10724">(D3139*L3139+E3139*K3139+F3139*L3142+G3139*K3142)</f>
        <v>-6.1186030005630432</v>
      </c>
      <c r="S3139" s="24">
        <v>1</v>
      </c>
      <c r="T3139" s="25">
        <v>0</v>
      </c>
      <c r="U3139" s="26">
        <v>0</v>
      </c>
      <c r="V3139" s="27">
        <f t="shared" ref="V3139" si="10725">-1/($T$8*$B3139)</f>
        <v>-6.1186030005630432</v>
      </c>
      <c r="X3139" s="24">
        <f t="shared" ref="X3139" si="10726">N3139*S3139+P3139*S3142-O3139*T3139-Q3139*T3142</f>
        <v>0.63934878270924855</v>
      </c>
      <c r="Y3139" s="28">
        <f t="shared" ref="Y3139" si="10727">(N3139*T3139+O3139*S3139+P3139*T3142+Q3139*S3142)</f>
        <v>0</v>
      </c>
      <c r="Z3139" s="26">
        <f t="shared" ref="Z3139" si="10728">N3139*U3139+P3139*U3142-O3139*V3139-Q3139*V3142</f>
        <v>0</v>
      </c>
      <c r="AA3139" s="27">
        <f t="shared" ref="AA3139" si="10729">(N3139*V3139+O3139*U3139+P3139*V3142+Q3139*U3142)</f>
        <v>-10.03052438085418</v>
      </c>
      <c r="AB3139" s="8"/>
      <c r="AC3139" s="214">
        <f t="shared" ref="AC3139" si="10730">20*LOG((2*$X$8)/(($X$8*X3139+Z3139+$Z$8*X3142+Z3142)^2+($X$8*Y3139+AA3139+$X$8*Y3142+AA3142)^2)^0.5)</f>
        <v>-14.125967257425604</v>
      </c>
      <c r="AE3139" s="215">
        <f t="shared" ref="AE3139" si="10731">((X3139^2+Y3139^2)/(X3142^2+Y3142^2))^0.5</f>
        <v>10.846827052679563</v>
      </c>
      <c r="AF3139" s="9"/>
      <c r="AG3139" s="29"/>
      <c r="AH3139" s="29"/>
      <c r="AI3139" s="29"/>
      <c r="AJ3139" s="29"/>
    </row>
    <row r="3140" spans="2:36" ht="18.649999999999999" customHeight="1" thickBot="1">
      <c r="D3140" s="30"/>
      <c r="G3140" s="31"/>
      <c r="I3140" s="30"/>
      <c r="K3140" s="239" t="s">
        <v>15</v>
      </c>
      <c r="L3140" s="240"/>
      <c r="N3140" s="30"/>
      <c r="P3140" s="239" t="s">
        <v>17</v>
      </c>
      <c r="Q3140" s="240"/>
      <c r="S3140" s="30"/>
      <c r="V3140" s="31"/>
      <c r="X3140" s="30"/>
      <c r="AA3140" s="31"/>
      <c r="AE3140" s="216"/>
      <c r="AF3140" s="9"/>
      <c r="AG3140" s="29"/>
      <c r="AH3140" s="29"/>
      <c r="AI3140" s="29"/>
      <c r="AJ3140" s="29"/>
    </row>
    <row r="3141" spans="2:36" ht="18.649999999999999" customHeight="1" thickBot="1">
      <c r="D3141" s="235" t="s">
        <v>12</v>
      </c>
      <c r="E3141" s="236"/>
      <c r="F3141" s="237" t="s">
        <v>13</v>
      </c>
      <c r="G3141" s="238"/>
      <c r="I3141" s="235" t="s">
        <v>14</v>
      </c>
      <c r="J3141" s="236"/>
      <c r="K3141" s="241"/>
      <c r="L3141" s="242"/>
      <c r="N3141" s="235" t="s">
        <v>16</v>
      </c>
      <c r="O3141" s="236"/>
      <c r="P3141" s="241"/>
      <c r="Q3141" s="242"/>
      <c r="S3141" s="235" t="s">
        <v>12</v>
      </c>
      <c r="T3141" s="236"/>
      <c r="U3141" s="237" t="s">
        <v>13</v>
      </c>
      <c r="V3141" s="238"/>
      <c r="X3141" s="235" t="s">
        <v>16</v>
      </c>
      <c r="Y3141" s="236"/>
      <c r="Z3141" s="237" t="s">
        <v>17</v>
      </c>
      <c r="AA3141" s="238"/>
      <c r="AB3141" s="4"/>
      <c r="AC3141" s="37" t="s">
        <v>71</v>
      </c>
      <c r="AE3141" s="217" t="s">
        <v>72</v>
      </c>
      <c r="AF3141" s="9"/>
      <c r="AG3141" s="29"/>
      <c r="AH3141" s="29"/>
      <c r="AI3141" s="29"/>
      <c r="AJ3141" s="29"/>
    </row>
    <row r="3142" spans="2:36" ht="18.649999999999999" customHeight="1" thickTop="1" thickBot="1">
      <c r="D3142" s="24">
        <v>0</v>
      </c>
      <c r="E3142" s="28">
        <v>0</v>
      </c>
      <c r="F3142" s="26">
        <v>1</v>
      </c>
      <c r="G3142" s="27">
        <v>0</v>
      </c>
      <c r="I3142" s="24">
        <v>0</v>
      </c>
      <c r="J3142" s="28">
        <f t="shared" ref="J3142" si="10732">IF(0=(1-$J$8*$K$8*$B3139^2),0,-1*(1-$J$8*$K$8*$B3139^2)/($B3139*$K$8))</f>
        <v>-5.8943392349129972E-2</v>
      </c>
      <c r="K3142" s="26">
        <v>1</v>
      </c>
      <c r="L3142" s="27">
        <v>0</v>
      </c>
      <c r="N3142" s="24">
        <f t="shared" ref="N3142" si="10733">D3142*I3139+F3142*I3142-E3142*J3139-G3142*J3142</f>
        <v>0</v>
      </c>
      <c r="O3142" s="28">
        <f t="shared" ref="O3142" si="10734">(D3142*J3139+E3142*I3139+F3142*J3142+G3142*I3142)</f>
        <v>-5.8943392349129972E-2</v>
      </c>
      <c r="P3142" s="26">
        <f t="shared" ref="P3142" si="10735">D3142*K3139+F3142*K3142-E3142*L3139-G3142*L3142</f>
        <v>1</v>
      </c>
      <c r="Q3142" s="27">
        <f t="shared" ref="Q3142" si="10736">(D3142*L3139+E3142*K3139+F3142*L3142+G3142*K3142)</f>
        <v>0</v>
      </c>
      <c r="S3142" s="24">
        <v>0</v>
      </c>
      <c r="T3142" s="28">
        <v>0</v>
      </c>
      <c r="U3142" s="26">
        <v>1</v>
      </c>
      <c r="V3142" s="27">
        <v>0</v>
      </c>
      <c r="X3142" s="24">
        <f t="shared" ref="X3142" si="10737">N3142*S3139+P3142*S3142-O3142*T3139-Q3142*T3142</f>
        <v>0</v>
      </c>
      <c r="Y3142" s="28">
        <f t="shared" ref="Y3142" si="10738">(N3142*T3139+O3142*S3139+P3142*T3142+Q3142*S3142)</f>
        <v>-5.8943392349129972E-2</v>
      </c>
      <c r="Z3142" s="26">
        <f t="shared" ref="Z3142" si="10739">N3142*U3139+P3142*U3142-O3142*V3139-Q3142*V3142</f>
        <v>0.63934878270924855</v>
      </c>
      <c r="AA3142" s="27">
        <f t="shared" ref="AA3142" si="10740">(N3142*V3139+O3142*U3139+P3142*V3142+Q3142*U3142)</f>
        <v>0</v>
      </c>
      <c r="AB3142" s="8"/>
      <c r="AC3142" s="39">
        <f t="shared" ref="AC3142" si="10741">(180/PI())*ATAN(-1*(($X$8*Y3139+AA3139+$X$8*Y3142+AA3142)/($X$8*X3139+Z3139+$X$8*X3142+Z3142)))</f>
        <v>82.777076263112022</v>
      </c>
      <c r="AE3142" s="218">
        <f t="shared" ref="AE3142" si="10742">20*LOG(((($X$8*X3139+Z3139-$X$8*Y3142-Z3142)^2+($X$8*Y3139+AA3139-$X$8*Y3142-AA3142)^2)/(($X$8*X3139+Z3139+$X$8*X3142+Z3142)^2+($X$8*Y3139+AA3139+$X$8*Y3142+AA3142)^2))^0.5)</f>
        <v>-0.17113500582817853</v>
      </c>
      <c r="AF3142" s="9"/>
      <c r="AG3142" s="29"/>
      <c r="AH3142" s="29"/>
      <c r="AI3142" s="29"/>
      <c r="AJ3142" s="29"/>
    </row>
    <row r="3143" spans="2:36" ht="18.649999999999999" customHeight="1">
      <c r="AE3143" s="33"/>
    </row>
    <row r="3144" spans="2:36" ht="18.649999999999999" customHeight="1" thickBot="1">
      <c r="E3144" s="21" t="s">
        <v>0</v>
      </c>
      <c r="J3144" s="21" t="s">
        <v>1</v>
      </c>
      <c r="O3144" s="21" t="s">
        <v>2</v>
      </c>
      <c r="T3144" s="21" t="s">
        <v>3</v>
      </c>
      <c r="Y3144" s="21" t="s">
        <v>4</v>
      </c>
    </row>
    <row r="3145" spans="2:36" ht="18.649999999999999" customHeight="1" thickBot="1">
      <c r="B3145" s="20"/>
      <c r="D3145" s="235" t="s">
        <v>6</v>
      </c>
      <c r="E3145" s="236"/>
      <c r="F3145" s="237" t="s">
        <v>7</v>
      </c>
      <c r="G3145" s="238"/>
      <c r="I3145" s="235" t="s">
        <v>8</v>
      </c>
      <c r="J3145" s="236"/>
      <c r="K3145" s="237" t="s">
        <v>9</v>
      </c>
      <c r="L3145" s="238"/>
      <c r="N3145" s="235" t="s">
        <v>10</v>
      </c>
      <c r="O3145" s="236"/>
      <c r="P3145" s="237" t="s">
        <v>11</v>
      </c>
      <c r="Q3145" s="238"/>
      <c r="S3145" s="235" t="s">
        <v>6</v>
      </c>
      <c r="T3145" s="236"/>
      <c r="U3145" s="237" t="s">
        <v>7</v>
      </c>
      <c r="V3145" s="238"/>
      <c r="X3145" s="235" t="s">
        <v>10</v>
      </c>
      <c r="Y3145" s="236"/>
      <c r="Z3145" s="237" t="s">
        <v>11</v>
      </c>
      <c r="AA3145" s="238"/>
      <c r="AB3145" s="4"/>
      <c r="AC3145" s="212" t="s">
        <v>70</v>
      </c>
      <c r="AE3145" s="213" t="s">
        <v>37</v>
      </c>
      <c r="AF3145" s="9"/>
      <c r="AG3145" s="29"/>
      <c r="AH3145" s="29"/>
      <c r="AI3145" s="29"/>
      <c r="AJ3145" s="29"/>
    </row>
    <row r="3146" spans="2:36" ht="18.649999999999999" customHeight="1" thickTop="1" thickBot="1">
      <c r="B3146" s="40">
        <f t="shared" ref="B3146" si="10743">B3139+$E$5</f>
        <v>1.1229999999999756</v>
      </c>
      <c r="D3146" s="24">
        <v>1</v>
      </c>
      <c r="E3146" s="25">
        <v>0</v>
      </c>
      <c r="F3146" s="26">
        <v>0</v>
      </c>
      <c r="G3146" s="27">
        <f t="shared" ref="G3146" si="10744">-1/($E$8*$B3146)</f>
        <v>-6.1158787783900417</v>
      </c>
      <c r="I3146" s="24">
        <v>1</v>
      </c>
      <c r="J3146" s="28">
        <v>0</v>
      </c>
      <c r="K3146" s="26">
        <v>0</v>
      </c>
      <c r="L3146" s="27">
        <v>0</v>
      </c>
      <c r="N3146" s="24">
        <f t="shared" ref="N3146" si="10745">D3146*I3146+F3146*I3149-E3146*J3146-G3146*J3149</f>
        <v>0.64495891845011222</v>
      </c>
      <c r="O3146" s="28">
        <f t="shared" ref="O3146" si="10746">(D3146*J3146+E3146*I3146+F3146*J3149+G3146*I3149)</f>
        <v>0</v>
      </c>
      <c r="P3146" s="26">
        <f t="shared" ref="P3146" si="10747">D3146*K3146+F3146*K3149-E3146*L3146-G3146*L3149</f>
        <v>0</v>
      </c>
      <c r="Q3146" s="27">
        <f t="shared" ref="Q3146" si="10748">(D3146*L3146+E3146*K3146+F3146*L3149+G3146*K3149)</f>
        <v>-6.1158787783900417</v>
      </c>
      <c r="S3146" s="24">
        <v>1</v>
      </c>
      <c r="T3146" s="25">
        <v>0</v>
      </c>
      <c r="U3146" s="26">
        <v>0</v>
      </c>
      <c r="V3146" s="27">
        <f t="shared" ref="V3146" si="10749">-1/($T$8*$B3146)</f>
        <v>-6.1158787783900417</v>
      </c>
      <c r="X3146" s="24">
        <f t="shared" ref="X3146" si="10750">N3146*S3146+P3146*S3149-O3146*T3146-Q3146*T3149</f>
        <v>0.64495891845011222</v>
      </c>
      <c r="Y3146" s="28">
        <f t="shared" ref="Y3146" si="10751">(N3146*T3146+O3146*S3146+P3146*T3149+Q3146*S3149)</f>
        <v>0</v>
      </c>
      <c r="Z3146" s="26">
        <f t="shared" ref="Z3146" si="10752">N3146*U3146+P3146*U3149-O3146*V3146-Q3146*V3149</f>
        <v>0</v>
      </c>
      <c r="AA3146" s="27">
        <f t="shared" ref="AA3146" si="10753">(N3146*V3146+O3146*U3146+P3146*V3149+Q3146*U3149)</f>
        <v>-10.060369340672477</v>
      </c>
      <c r="AB3146" s="8"/>
      <c r="AC3146" s="214">
        <f t="shared" ref="AC3146" si="10754">20*LOG((2*$X$8)/(($X$8*X3146+Z3146+$Z$8*X3149+Z3149)^2+($X$8*Y3146+AA3146+$X$8*Y3149+AA3149)^2)^0.5)</f>
        <v>-14.151668388351336</v>
      </c>
      <c r="AE3146" s="215">
        <f t="shared" ref="AE3146" si="10755">((X3146^2+Y3146^2)/(X3149^2+Y3149^2))^0.5</f>
        <v>11.10995534675382</v>
      </c>
      <c r="AF3146" s="9"/>
      <c r="AG3146" s="29"/>
      <c r="AH3146" s="29"/>
      <c r="AI3146" s="29"/>
      <c r="AJ3146" s="29"/>
    </row>
    <row r="3147" spans="2:36" ht="18.649999999999999" customHeight="1" thickBot="1">
      <c r="D3147" s="30"/>
      <c r="G3147" s="31"/>
      <c r="I3147" s="30"/>
      <c r="K3147" s="239" t="s">
        <v>15</v>
      </c>
      <c r="L3147" s="240"/>
      <c r="N3147" s="30"/>
      <c r="P3147" s="239" t="s">
        <v>17</v>
      </c>
      <c r="Q3147" s="240"/>
      <c r="S3147" s="30"/>
      <c r="V3147" s="31"/>
      <c r="X3147" s="30"/>
      <c r="AA3147" s="31"/>
      <c r="AE3147" s="216"/>
      <c r="AF3147" s="9"/>
      <c r="AG3147" s="29"/>
      <c r="AH3147" s="29"/>
      <c r="AI3147" s="29"/>
      <c r="AJ3147" s="29"/>
    </row>
    <row r="3148" spans="2:36" ht="18.649999999999999" customHeight="1" thickBot="1">
      <c r="D3148" s="235" t="s">
        <v>12</v>
      </c>
      <c r="E3148" s="236"/>
      <c r="F3148" s="237" t="s">
        <v>13</v>
      </c>
      <c r="G3148" s="238"/>
      <c r="I3148" s="235" t="s">
        <v>14</v>
      </c>
      <c r="J3148" s="236"/>
      <c r="K3148" s="241"/>
      <c r="L3148" s="242"/>
      <c r="N3148" s="235" t="s">
        <v>16</v>
      </c>
      <c r="O3148" s="236"/>
      <c r="P3148" s="241"/>
      <c r="Q3148" s="242"/>
      <c r="S3148" s="235" t="s">
        <v>12</v>
      </c>
      <c r="T3148" s="236"/>
      <c r="U3148" s="237" t="s">
        <v>13</v>
      </c>
      <c r="V3148" s="238"/>
      <c r="X3148" s="235" t="s">
        <v>16</v>
      </c>
      <c r="Y3148" s="236"/>
      <c r="Z3148" s="237" t="s">
        <v>17</v>
      </c>
      <c r="AA3148" s="238"/>
      <c r="AB3148" s="4"/>
      <c r="AC3148" s="37" t="s">
        <v>71</v>
      </c>
      <c r="AE3148" s="217" t="s">
        <v>72</v>
      </c>
      <c r="AF3148" s="9"/>
      <c r="AG3148" s="29"/>
      <c r="AH3148" s="29"/>
      <c r="AI3148" s="29"/>
      <c r="AJ3148" s="29"/>
    </row>
    <row r="3149" spans="2:36" ht="18.649999999999999" customHeight="1" thickTop="1" thickBot="1">
      <c r="D3149" s="24">
        <v>0</v>
      </c>
      <c r="E3149" s="28">
        <v>0</v>
      </c>
      <c r="F3149" s="26">
        <v>1</v>
      </c>
      <c r="G3149" s="27">
        <v>0</v>
      </c>
      <c r="I3149" s="24">
        <v>0</v>
      </c>
      <c r="J3149" s="28">
        <f t="shared" ref="J3149" si="10756">IF(0=(1-$J$8*$K$8*$B3146^2),0,-1*(1-$J$8*$K$8*$B3146^2)/($B3146*$K$8))</f>
        <v>-5.8052341194923036E-2</v>
      </c>
      <c r="K3149" s="26">
        <v>1</v>
      </c>
      <c r="L3149" s="27">
        <v>0</v>
      </c>
      <c r="N3149" s="24">
        <f t="shared" ref="N3149" si="10757">D3149*I3146+F3149*I3149-E3149*J3146-G3149*J3149</f>
        <v>0</v>
      </c>
      <c r="O3149" s="28">
        <f t="shared" ref="O3149" si="10758">(D3149*J3146+E3149*I3146+F3149*J3149+G3149*I3149)</f>
        <v>-5.8052341194923036E-2</v>
      </c>
      <c r="P3149" s="26">
        <f t="shared" ref="P3149" si="10759">D3149*K3146+F3149*K3149-E3149*L3146-G3149*L3149</f>
        <v>1</v>
      </c>
      <c r="Q3149" s="27">
        <f t="shared" ref="Q3149" si="10760">(D3149*L3146+E3149*K3146+F3149*L3149+G3149*K3149)</f>
        <v>0</v>
      </c>
      <c r="S3149" s="24">
        <v>0</v>
      </c>
      <c r="T3149" s="28">
        <v>0</v>
      </c>
      <c r="U3149" s="26">
        <v>1</v>
      </c>
      <c r="V3149" s="27">
        <v>0</v>
      </c>
      <c r="X3149" s="24">
        <f t="shared" ref="X3149" si="10761">N3149*S3146+P3149*S3149-O3149*T3146-Q3149*T3149</f>
        <v>0</v>
      </c>
      <c r="Y3149" s="28">
        <f t="shared" ref="Y3149" si="10762">(N3149*T3146+O3149*S3146+P3149*T3149+Q3149*S3149)</f>
        <v>-5.8052341194923036E-2</v>
      </c>
      <c r="Z3149" s="26">
        <f t="shared" ref="Z3149" si="10763">N3149*U3146+P3149*U3149-O3149*V3146-Q3149*V3149</f>
        <v>0.64495891845011222</v>
      </c>
      <c r="AA3149" s="27">
        <f t="shared" ref="AA3149" si="10764">(N3149*V3146+O3149*U3146+P3149*V3149+Q3149*U3149)</f>
        <v>0</v>
      </c>
      <c r="AB3149" s="8"/>
      <c r="AC3149" s="39">
        <f t="shared" ref="AC3149" si="10765">(180/PI())*ATAN(-1*(($X$8*Y3146+AA3146+$X$8*Y3149+AA3149)/($X$8*X3146+Z3146+$X$8*X3149+Z3149)))</f>
        <v>82.734999673108504</v>
      </c>
      <c r="AE3149" s="218">
        <f t="shared" ref="AE3149" si="10766">20*LOG(((($X$8*X3146+Z3146-$X$8*Y3149-Z3149)^2+($X$8*Y3146+AA3146-$X$8*Y3149-AA3149)^2)/(($X$8*X3146+Z3146+$X$8*X3149+Z3149)^2+($X$8*Y3146+AA3146+$X$8*Y3149+AA3149)^2))^0.5)</f>
        <v>-0.17010972436576288</v>
      </c>
      <c r="AF3149" s="9"/>
      <c r="AG3149" s="29"/>
      <c r="AH3149" s="29"/>
      <c r="AI3149" s="29"/>
      <c r="AJ3149" s="29"/>
    </row>
    <row r="3150" spans="2:36" ht="18.649999999999999" customHeight="1">
      <c r="AE3150" s="33"/>
    </row>
    <row r="3151" spans="2:36" ht="18.649999999999999" customHeight="1" thickBot="1">
      <c r="E3151" s="21" t="s">
        <v>0</v>
      </c>
      <c r="J3151" s="21" t="s">
        <v>1</v>
      </c>
      <c r="O3151" s="21" t="s">
        <v>2</v>
      </c>
      <c r="T3151" s="21" t="s">
        <v>3</v>
      </c>
      <c r="Y3151" s="21" t="s">
        <v>4</v>
      </c>
    </row>
    <row r="3152" spans="2:36" ht="18.649999999999999" customHeight="1" thickBot="1">
      <c r="B3152" s="20"/>
      <c r="D3152" s="235" t="s">
        <v>6</v>
      </c>
      <c r="E3152" s="236"/>
      <c r="F3152" s="237" t="s">
        <v>7</v>
      </c>
      <c r="G3152" s="238"/>
      <c r="I3152" s="235" t="s">
        <v>8</v>
      </c>
      <c r="J3152" s="236"/>
      <c r="K3152" s="237" t="s">
        <v>9</v>
      </c>
      <c r="L3152" s="238"/>
      <c r="N3152" s="235" t="s">
        <v>10</v>
      </c>
      <c r="O3152" s="236"/>
      <c r="P3152" s="237" t="s">
        <v>11</v>
      </c>
      <c r="Q3152" s="238"/>
      <c r="S3152" s="235" t="s">
        <v>6</v>
      </c>
      <c r="T3152" s="236"/>
      <c r="U3152" s="237" t="s">
        <v>7</v>
      </c>
      <c r="V3152" s="238"/>
      <c r="X3152" s="235" t="s">
        <v>10</v>
      </c>
      <c r="Y3152" s="236"/>
      <c r="Z3152" s="237" t="s">
        <v>11</v>
      </c>
      <c r="AA3152" s="238"/>
      <c r="AB3152" s="4"/>
      <c r="AC3152" s="212" t="s">
        <v>70</v>
      </c>
      <c r="AE3152" s="213" t="s">
        <v>37</v>
      </c>
      <c r="AF3152" s="9"/>
      <c r="AG3152" s="29"/>
      <c r="AH3152" s="29"/>
      <c r="AI3152" s="29"/>
      <c r="AJ3152" s="29"/>
    </row>
    <row r="3153" spans="1:36" ht="18.649999999999999" customHeight="1" thickTop="1" thickBot="1">
      <c r="B3153" s="40">
        <f t="shared" ref="B3153" si="10767">B3146+$E$5</f>
        <v>1.1234999999999755</v>
      </c>
      <c r="D3153" s="24">
        <v>1</v>
      </c>
      <c r="E3153" s="25">
        <v>0</v>
      </c>
      <c r="F3153" s="26">
        <v>0</v>
      </c>
      <c r="G3153" s="27">
        <f t="shared" ref="G3153" si="10768">-1/($E$8*$B3153)</f>
        <v>-6.1131569809808788</v>
      </c>
      <c r="I3153" s="24">
        <v>1</v>
      </c>
      <c r="J3153" s="28">
        <v>0</v>
      </c>
      <c r="K3153" s="26">
        <v>0</v>
      </c>
      <c r="L3153" s="27">
        <v>0</v>
      </c>
      <c r="N3153" s="24">
        <f t="shared" ref="N3153" si="10769">D3153*I3153+F3153*I3156-E3153*J3153-G3153*J3156</f>
        <v>0.65056156568992507</v>
      </c>
      <c r="O3153" s="28">
        <f t="shared" ref="O3153" si="10770">(D3153*J3153+E3153*I3153+F3153*J3156+G3153*I3156)</f>
        <v>0</v>
      </c>
      <c r="P3153" s="26">
        <f t="shared" ref="P3153" si="10771">D3153*K3153+F3153*K3156-E3153*L3153-G3153*L3156</f>
        <v>0</v>
      </c>
      <c r="Q3153" s="27">
        <f t="shared" ref="Q3153" si="10772">(D3153*L3153+E3153*K3153+F3153*L3156+G3153*K3156)</f>
        <v>-6.1131569809808788</v>
      </c>
      <c r="S3153" s="24">
        <v>1</v>
      </c>
      <c r="T3153" s="25">
        <v>0</v>
      </c>
      <c r="U3153" s="26">
        <v>0</v>
      </c>
      <c r="V3153" s="27">
        <f t="shared" ref="V3153" si="10773">-1/($T$8*$B3153)</f>
        <v>-6.1131569809808788</v>
      </c>
      <c r="X3153" s="24">
        <f t="shared" ref="X3153" si="10774">N3153*S3153+P3153*S3156-O3153*T3153-Q3153*T3156</f>
        <v>0.65056156568992507</v>
      </c>
      <c r="Y3153" s="28">
        <f t="shared" ref="Y3153" si="10775">(N3153*T3153+O3153*S3153+P3153*T3156+Q3153*S3156)</f>
        <v>0</v>
      </c>
      <c r="Z3153" s="26">
        <f t="shared" ref="Z3153" si="10776">N3153*U3153+P3153*U3156-O3153*V3153-Q3153*V3156</f>
        <v>0</v>
      </c>
      <c r="AA3153" s="27">
        <f t="shared" ref="AA3153" si="10777">(N3153*V3153+O3153*U3153+P3153*V3156+Q3153*U3156)</f>
        <v>-10.090141957836096</v>
      </c>
      <c r="AB3153" s="8"/>
      <c r="AC3153" s="214">
        <f t="shared" ref="AC3153" si="10778">20*LOG((2*$X$8)/(($X$8*X3153+Z3153+$Z$8*X3156+Z3156)^2+($X$8*Y3153+AA3153+$X$8*Y3156+AA3156)^2)^0.5)</f>
        <v>-14.177236142671379</v>
      </c>
      <c r="AE3153" s="215">
        <f t="shared" ref="AE3153" si="10779">((X3153^2+Y3153^2)/(X3156^2+Y3156^2))^0.5</f>
        <v>11.381074851446449</v>
      </c>
      <c r="AF3153" s="9"/>
      <c r="AG3153" s="29"/>
      <c r="AH3153" s="29"/>
      <c r="AI3153" s="29"/>
      <c r="AJ3153" s="29"/>
    </row>
    <row r="3154" spans="1:36" ht="18.649999999999999" customHeight="1" thickBot="1">
      <c r="D3154" s="30"/>
      <c r="G3154" s="31"/>
      <c r="I3154" s="30"/>
      <c r="K3154" s="239" t="s">
        <v>15</v>
      </c>
      <c r="L3154" s="240"/>
      <c r="N3154" s="30"/>
      <c r="P3154" s="239" t="s">
        <v>17</v>
      </c>
      <c r="Q3154" s="240"/>
      <c r="S3154" s="30"/>
      <c r="V3154" s="31"/>
      <c r="X3154" s="30"/>
      <c r="AA3154" s="31"/>
      <c r="AE3154" s="216"/>
      <c r="AF3154" s="9"/>
      <c r="AG3154" s="29"/>
      <c r="AH3154" s="29"/>
      <c r="AI3154" s="29"/>
      <c r="AJ3154" s="29"/>
    </row>
    <row r="3155" spans="1:36" ht="18.649999999999999" customHeight="1" thickBot="1">
      <c r="D3155" s="235" t="s">
        <v>12</v>
      </c>
      <c r="E3155" s="236"/>
      <c r="F3155" s="237" t="s">
        <v>13</v>
      </c>
      <c r="G3155" s="238"/>
      <c r="I3155" s="235" t="s">
        <v>14</v>
      </c>
      <c r="J3155" s="236"/>
      <c r="K3155" s="241"/>
      <c r="L3155" s="242"/>
      <c r="N3155" s="235" t="s">
        <v>16</v>
      </c>
      <c r="O3155" s="236"/>
      <c r="P3155" s="241"/>
      <c r="Q3155" s="242"/>
      <c r="S3155" s="235" t="s">
        <v>12</v>
      </c>
      <c r="T3155" s="236"/>
      <c r="U3155" s="237" t="s">
        <v>13</v>
      </c>
      <c r="V3155" s="238"/>
      <c r="X3155" s="235" t="s">
        <v>16</v>
      </c>
      <c r="Y3155" s="236"/>
      <c r="Z3155" s="237" t="s">
        <v>17</v>
      </c>
      <c r="AA3155" s="238"/>
      <c r="AB3155" s="4"/>
      <c r="AC3155" s="37" t="s">
        <v>71</v>
      </c>
      <c r="AE3155" s="217" t="s">
        <v>72</v>
      </c>
      <c r="AF3155" s="9"/>
      <c r="AG3155" s="29"/>
      <c r="AH3155" s="29"/>
      <c r="AI3155" s="29"/>
      <c r="AJ3155" s="29"/>
    </row>
    <row r="3156" spans="1:36" ht="18.649999999999999" customHeight="1" thickTop="1" thickBot="1">
      <c r="D3156" s="24">
        <v>0</v>
      </c>
      <c r="E3156" s="28">
        <v>0</v>
      </c>
      <c r="F3156" s="26">
        <v>1</v>
      </c>
      <c r="G3156" s="27">
        <v>0</v>
      </c>
      <c r="I3156" s="24">
        <v>0</v>
      </c>
      <c r="J3156" s="28">
        <f t="shared" ref="J3156" si="10780">IF(0=(1-$J$8*$K$8*$B3153^2),0,-1*(1-$J$8*$K$8*$B3153^2)/($B3153*$K$8))</f>
        <v>-5.7161698185935715E-2</v>
      </c>
      <c r="K3156" s="26">
        <v>1</v>
      </c>
      <c r="L3156" s="27">
        <v>0</v>
      </c>
      <c r="N3156" s="24">
        <f t="shared" ref="N3156" si="10781">D3156*I3153+F3156*I3156-E3156*J3153-G3156*J3156</f>
        <v>0</v>
      </c>
      <c r="O3156" s="28">
        <f t="shared" ref="O3156" si="10782">(D3156*J3153+E3156*I3153+F3156*J3156+G3156*I3156)</f>
        <v>-5.7161698185935715E-2</v>
      </c>
      <c r="P3156" s="26">
        <f t="shared" ref="P3156" si="10783">D3156*K3153+F3156*K3156-E3156*L3153-G3156*L3156</f>
        <v>1</v>
      </c>
      <c r="Q3156" s="27">
        <f t="shared" ref="Q3156" si="10784">(D3156*L3153+E3156*K3153+F3156*L3156+G3156*K3156)</f>
        <v>0</v>
      </c>
      <c r="S3156" s="24">
        <v>0</v>
      </c>
      <c r="T3156" s="28">
        <v>0</v>
      </c>
      <c r="U3156" s="26">
        <v>1</v>
      </c>
      <c r="V3156" s="27">
        <v>0</v>
      </c>
      <c r="X3156" s="24">
        <f t="shared" ref="X3156" si="10785">N3156*S3153+P3156*S3156-O3156*T3153-Q3156*T3156</f>
        <v>0</v>
      </c>
      <c r="Y3156" s="28">
        <f t="shared" ref="Y3156" si="10786">(N3156*T3153+O3156*S3153+P3156*T3156+Q3156*S3156)</f>
        <v>-5.7161698185935715E-2</v>
      </c>
      <c r="Z3156" s="26">
        <f t="shared" ref="Z3156" si="10787">N3156*U3153+P3156*U3156-O3156*V3153-Q3156*V3156</f>
        <v>0.65056156568992507</v>
      </c>
      <c r="AA3156" s="27">
        <f t="shared" ref="AA3156" si="10788">(N3156*V3153+O3156*U3153+P3156*V3156+Q3156*U3156)</f>
        <v>0</v>
      </c>
      <c r="AB3156" s="8"/>
      <c r="AC3156" s="39">
        <f t="shared" ref="AC3156" si="10789">(180/PI())*ATAN(-1*(($X$8*Y3153+AA3153+$X$8*Y3156+AA3156)/($X$8*X3153+Z3153+$X$8*X3156+Z3156)))</f>
        <v>82.693202970039323</v>
      </c>
      <c r="AE3156" s="218">
        <f t="shared" ref="AE3156" si="10790">20*LOG(((($X$8*X3153+Z3153-$X$8*Y3156-Z3156)^2+($X$8*Y3153+AA3153-$X$8*Y3156-AA3156)^2)/(($X$8*X3153+Z3153+$X$8*X3156+Z3156)^2+($X$8*Y3153+AA3153+$X$8*Y3156+AA3156)^2))^0.5)</f>
        <v>-0.16909593060361927</v>
      </c>
      <c r="AF3156" s="9"/>
      <c r="AG3156" s="29"/>
      <c r="AH3156" s="29"/>
      <c r="AI3156" s="29"/>
      <c r="AJ3156" s="29"/>
    </row>
    <row r="3157" spans="1:36" ht="18.649999999999999" customHeight="1">
      <c r="AE3157" s="33"/>
    </row>
    <row r="3158" spans="1:36" ht="18.649999999999999" customHeight="1" thickBot="1">
      <c r="E3158" s="21" t="s">
        <v>0</v>
      </c>
      <c r="J3158" s="21" t="s">
        <v>1</v>
      </c>
      <c r="O3158" s="21" t="s">
        <v>2</v>
      </c>
      <c r="T3158" s="21" t="s">
        <v>3</v>
      </c>
      <c r="Y3158" s="21" t="s">
        <v>4</v>
      </c>
    </row>
    <row r="3159" spans="1:36" ht="18.649999999999999" customHeight="1" thickBot="1">
      <c r="B3159" s="20"/>
      <c r="D3159" s="235" t="s">
        <v>6</v>
      </c>
      <c r="E3159" s="236"/>
      <c r="F3159" s="237" t="s">
        <v>7</v>
      </c>
      <c r="G3159" s="238"/>
      <c r="I3159" s="235" t="s">
        <v>8</v>
      </c>
      <c r="J3159" s="236"/>
      <c r="K3159" s="237" t="s">
        <v>9</v>
      </c>
      <c r="L3159" s="238"/>
      <c r="N3159" s="235" t="s">
        <v>10</v>
      </c>
      <c r="O3159" s="236"/>
      <c r="P3159" s="237" t="s">
        <v>11</v>
      </c>
      <c r="Q3159" s="238"/>
      <c r="S3159" s="235" t="s">
        <v>6</v>
      </c>
      <c r="T3159" s="236"/>
      <c r="U3159" s="237" t="s">
        <v>7</v>
      </c>
      <c r="V3159" s="238"/>
      <c r="X3159" s="235" t="s">
        <v>10</v>
      </c>
      <c r="Y3159" s="236"/>
      <c r="Z3159" s="237" t="s">
        <v>11</v>
      </c>
      <c r="AA3159" s="238"/>
      <c r="AB3159" s="4"/>
      <c r="AC3159" s="212" t="s">
        <v>70</v>
      </c>
      <c r="AE3159" s="213" t="s">
        <v>37</v>
      </c>
      <c r="AF3159" s="9"/>
      <c r="AG3159" s="29"/>
      <c r="AH3159" s="29"/>
      <c r="AI3159" s="29"/>
      <c r="AJ3159" s="29"/>
    </row>
    <row r="3160" spans="1:36" ht="18.649999999999999" customHeight="1" thickTop="1" thickBot="1">
      <c r="B3160" s="40">
        <f t="shared" ref="B3160" si="10791">B3153+$E$5</f>
        <v>1.1239999999999755</v>
      </c>
      <c r="D3160" s="24">
        <v>1</v>
      </c>
      <c r="E3160" s="25">
        <v>0</v>
      </c>
      <c r="F3160" s="26">
        <v>0</v>
      </c>
      <c r="G3160" s="27">
        <f t="shared" ref="G3160" si="10792">-1/($E$8*$B3160)</f>
        <v>-6.1104376050996603</v>
      </c>
      <c r="I3160" s="24">
        <v>1</v>
      </c>
      <c r="J3160" s="28">
        <v>0</v>
      </c>
      <c r="K3160" s="26">
        <v>0</v>
      </c>
      <c r="L3160" s="27">
        <v>0</v>
      </c>
      <c r="N3160" s="24">
        <f t="shared" ref="N3160" si="10793">D3160*I3160+F3160*I3163-E3160*J3160-G3160*J3163</f>
        <v>0.65615673775045869</v>
      </c>
      <c r="O3160" s="28">
        <f t="shared" ref="O3160" si="10794">(D3160*J3160+E3160*I3160+F3160*J3163+G3160*I3163)</f>
        <v>0</v>
      </c>
      <c r="P3160" s="26">
        <f t="shared" ref="P3160" si="10795">D3160*K3160+F3160*K3163-E3160*L3160-G3160*L3163</f>
        <v>0</v>
      </c>
      <c r="Q3160" s="27">
        <f t="shared" ref="Q3160" si="10796">(D3160*L3160+E3160*K3160+F3160*L3163+G3160*K3163)</f>
        <v>-6.1104376050996603</v>
      </c>
      <c r="S3160" s="24">
        <v>1</v>
      </c>
      <c r="T3160" s="25">
        <v>0</v>
      </c>
      <c r="U3160" s="26">
        <v>0</v>
      </c>
      <c r="V3160" s="27">
        <f t="shared" ref="V3160" si="10797">-1/($T$8*$B3160)</f>
        <v>-6.1104376050996603</v>
      </c>
      <c r="X3160" s="24">
        <f t="shared" ref="X3160" si="10798">N3160*S3160+P3160*S3163-O3160*T3160-Q3160*T3163</f>
        <v>0.65615673775045869</v>
      </c>
      <c r="Y3160" s="28">
        <f t="shared" ref="Y3160" si="10799">(N3160*T3160+O3160*S3160+P3160*T3163+Q3160*S3163)</f>
        <v>0</v>
      </c>
      <c r="Z3160" s="26">
        <f t="shared" ref="Z3160" si="10800">N3160*U3160+P3160*U3163-O3160*V3160-Q3160*V3163</f>
        <v>0</v>
      </c>
      <c r="AA3160" s="27">
        <f t="shared" ref="AA3160" si="10801">(N3160*V3160+O3160*U3160+P3160*V3163+Q3160*U3163)</f>
        <v>-10.119842410289579</v>
      </c>
      <c r="AB3160" s="8"/>
      <c r="AC3160" s="214">
        <f t="shared" ref="AC3160" si="10802">20*LOG((2*$X$8)/(($X$8*X3160+Z3160+$Z$8*X3163+Z3163)^2+($X$8*Y3160+AA3160+$X$8*Y3163+AA3163)^2)^0.5)</f>
        <v>-14.202671573030511</v>
      </c>
      <c r="AE3160" s="215">
        <f t="shared" ref="AE3160" si="10803">((X3160^2+Y3160^2)/(X3163^2+Y3163^2))^0.5</f>
        <v>11.660559462352145</v>
      </c>
      <c r="AF3160" s="9"/>
      <c r="AG3160" s="29"/>
      <c r="AH3160" s="29"/>
      <c r="AI3160" s="29"/>
      <c r="AJ3160" s="29"/>
    </row>
    <row r="3161" spans="1:36" ht="18.649999999999999" customHeight="1" thickBot="1">
      <c r="D3161" s="30"/>
      <c r="G3161" s="31"/>
      <c r="I3161" s="30"/>
      <c r="K3161" s="239" t="s">
        <v>15</v>
      </c>
      <c r="L3161" s="240"/>
      <c r="N3161" s="30"/>
      <c r="P3161" s="239" t="s">
        <v>17</v>
      </c>
      <c r="Q3161" s="240"/>
      <c r="S3161" s="30"/>
      <c r="V3161" s="31"/>
      <c r="X3161" s="30"/>
      <c r="AA3161" s="31"/>
      <c r="AE3161" s="216"/>
      <c r="AF3161" s="9"/>
      <c r="AG3161" s="29"/>
      <c r="AH3161" s="29"/>
      <c r="AI3161" s="29"/>
      <c r="AJ3161" s="29"/>
    </row>
    <row r="3162" spans="1:36" ht="18.649999999999999" customHeight="1" thickBot="1">
      <c r="D3162" s="235" t="s">
        <v>12</v>
      </c>
      <c r="E3162" s="236"/>
      <c r="F3162" s="237" t="s">
        <v>13</v>
      </c>
      <c r="G3162" s="238"/>
      <c r="I3162" s="235" t="s">
        <v>14</v>
      </c>
      <c r="J3162" s="236"/>
      <c r="K3162" s="241"/>
      <c r="L3162" s="242"/>
      <c r="N3162" s="235" t="s">
        <v>16</v>
      </c>
      <c r="O3162" s="236"/>
      <c r="P3162" s="241"/>
      <c r="Q3162" s="242"/>
      <c r="S3162" s="235" t="s">
        <v>12</v>
      </c>
      <c r="T3162" s="236"/>
      <c r="U3162" s="237" t="s">
        <v>13</v>
      </c>
      <c r="V3162" s="238"/>
      <c r="X3162" s="235" t="s">
        <v>16</v>
      </c>
      <c r="Y3162" s="236"/>
      <c r="Z3162" s="237" t="s">
        <v>17</v>
      </c>
      <c r="AA3162" s="238"/>
      <c r="AB3162" s="4"/>
      <c r="AC3162" s="37" t="s">
        <v>71</v>
      </c>
      <c r="AE3162" s="217" t="s">
        <v>72</v>
      </c>
      <c r="AF3162" s="9"/>
      <c r="AG3162" s="29"/>
      <c r="AH3162" s="29"/>
      <c r="AI3162" s="29"/>
      <c r="AJ3162" s="29"/>
    </row>
    <row r="3163" spans="1:36" ht="18.649999999999999" customHeight="1" thickTop="1" thickBot="1">
      <c r="D3163" s="24">
        <v>0</v>
      </c>
      <c r="E3163" s="28">
        <v>0</v>
      </c>
      <c r="F3163" s="26">
        <v>1</v>
      </c>
      <c r="G3163" s="27">
        <v>0</v>
      </c>
      <c r="I3163" s="24">
        <v>0</v>
      </c>
      <c r="J3163" s="28">
        <f t="shared" ref="J3163" si="10804">IF(0=(1-$J$8*$K$8*$B3160^2),0,-1*(1-$J$8*$K$8*$B3160^2)/($B3160*$K$8))</f>
        <v>-5.6271462777490101E-2</v>
      </c>
      <c r="K3163" s="26">
        <v>1</v>
      </c>
      <c r="L3163" s="27">
        <v>0</v>
      </c>
      <c r="N3163" s="24">
        <f t="shared" ref="N3163" si="10805">D3163*I3160+F3163*I3163-E3163*J3160-G3163*J3163</f>
        <v>0</v>
      </c>
      <c r="O3163" s="28">
        <f t="shared" ref="O3163" si="10806">(D3163*J3160+E3163*I3160+F3163*J3163+G3163*I3163)</f>
        <v>-5.6271462777490101E-2</v>
      </c>
      <c r="P3163" s="26">
        <f t="shared" ref="P3163" si="10807">D3163*K3160+F3163*K3163-E3163*L3160-G3163*L3163</f>
        <v>1</v>
      </c>
      <c r="Q3163" s="27">
        <f t="shared" ref="Q3163" si="10808">(D3163*L3160+E3163*K3160+F3163*L3163+G3163*K3163)</f>
        <v>0</v>
      </c>
      <c r="S3163" s="24">
        <v>0</v>
      </c>
      <c r="T3163" s="28">
        <v>0</v>
      </c>
      <c r="U3163" s="26">
        <v>1</v>
      </c>
      <c r="V3163" s="27">
        <v>0</v>
      </c>
      <c r="X3163" s="24">
        <f t="shared" ref="X3163" si="10809">N3163*S3160+P3163*S3163-O3163*T3160-Q3163*T3163</f>
        <v>0</v>
      </c>
      <c r="Y3163" s="28">
        <f t="shared" ref="Y3163" si="10810">(N3163*T3160+O3163*S3160+P3163*T3163+Q3163*S3163)</f>
        <v>-5.6271462777490101E-2</v>
      </c>
      <c r="Z3163" s="26">
        <f t="shared" ref="Z3163" si="10811">N3163*U3160+P3163*U3163-O3163*V3160-Q3163*V3163</f>
        <v>0.65615673775045869</v>
      </c>
      <c r="AA3163" s="27">
        <f t="shared" ref="AA3163" si="10812">(N3163*V3160+O3163*U3160+P3163*V3163+Q3163*U3163)</f>
        <v>0</v>
      </c>
      <c r="AB3163" s="8"/>
      <c r="AC3163" s="39">
        <f t="shared" ref="AC3163" si="10813">(180/PI())*ATAN(-1*(($X$8*Y3160+AA3160+$X$8*Y3163+AA3163)/($X$8*X3160+Z3160+$X$8*X3163+Z3163)))</f>
        <v>82.651682821355095</v>
      </c>
      <c r="AE3163" s="218">
        <f t="shared" ref="AE3163" si="10814">20*LOG(((($X$8*X3160+Z3160-$X$8*Y3163-Z3163)^2+($X$8*Y3160+AA3160-$X$8*Y3163-AA3163)^2)/(($X$8*X3160+Z3160+$X$8*X3163+Z3163)^2+($X$8*Y3160+AA3160+$X$8*Y3163+AA3163)^2))^0.5)</f>
        <v>-0.16809344816719721</v>
      </c>
      <c r="AF3163" s="9"/>
      <c r="AG3163" s="29"/>
      <c r="AH3163" s="29"/>
      <c r="AI3163" s="29"/>
      <c r="AJ3163" s="29"/>
    </row>
    <row r="3164" spans="1:36" ht="18.649999999999999" customHeight="1">
      <c r="AE3164" s="33"/>
    </row>
    <row r="3165" spans="1:36" ht="18.649999999999999" customHeight="1" thickBot="1">
      <c r="A3165">
        <v>0</v>
      </c>
      <c r="E3165" s="21" t="s">
        <v>0</v>
      </c>
      <c r="J3165" s="21" t="s">
        <v>1</v>
      </c>
      <c r="O3165" s="21" t="s">
        <v>2</v>
      </c>
      <c r="T3165" s="21" t="s">
        <v>3</v>
      </c>
      <c r="Y3165" s="21" t="s">
        <v>4</v>
      </c>
    </row>
    <row r="3166" spans="1:36" ht="18.649999999999999" customHeight="1" thickBot="1">
      <c r="B3166" s="20"/>
      <c r="D3166" s="235" t="s">
        <v>6</v>
      </c>
      <c r="E3166" s="236"/>
      <c r="F3166" s="237" t="s">
        <v>7</v>
      </c>
      <c r="G3166" s="238"/>
      <c r="I3166" s="235" t="s">
        <v>8</v>
      </c>
      <c r="J3166" s="236"/>
      <c r="K3166" s="237" t="s">
        <v>9</v>
      </c>
      <c r="L3166" s="238"/>
      <c r="N3166" s="235" t="s">
        <v>10</v>
      </c>
      <c r="O3166" s="236"/>
      <c r="P3166" s="237" t="s">
        <v>11</v>
      </c>
      <c r="Q3166" s="238"/>
      <c r="S3166" s="235" t="s">
        <v>6</v>
      </c>
      <c r="T3166" s="236"/>
      <c r="U3166" s="237" t="s">
        <v>7</v>
      </c>
      <c r="V3166" s="238"/>
      <c r="X3166" s="235" t="s">
        <v>10</v>
      </c>
      <c r="Y3166" s="236"/>
      <c r="Z3166" s="237" t="s">
        <v>11</v>
      </c>
      <c r="AA3166" s="238"/>
      <c r="AB3166" s="4"/>
      <c r="AC3166" s="212" t="s">
        <v>70</v>
      </c>
      <c r="AE3166" s="213" t="s">
        <v>37</v>
      </c>
      <c r="AF3166" s="9"/>
      <c r="AG3166" s="29"/>
      <c r="AH3166" s="29"/>
      <c r="AI3166" s="29"/>
      <c r="AJ3166" s="29"/>
    </row>
    <row r="3167" spans="1:36" ht="18.649999999999999" customHeight="1" thickTop="1" thickBot="1">
      <c r="B3167" s="40">
        <f t="shared" ref="B3167" si="10815">B3160+$E$5</f>
        <v>1.1244999999999754</v>
      </c>
      <c r="D3167" s="24">
        <v>1</v>
      </c>
      <c r="E3167" s="25">
        <v>0</v>
      </c>
      <c r="F3167" s="26">
        <v>0</v>
      </c>
      <c r="G3167" s="27">
        <f t="shared" ref="G3167" si="10816">-1/($E$8*$B3167)</f>
        <v>-6.1077206475162447</v>
      </c>
      <c r="I3167" s="24">
        <v>1</v>
      </c>
      <c r="J3167" s="28">
        <v>0</v>
      </c>
      <c r="K3167" s="26">
        <v>0</v>
      </c>
      <c r="L3167" s="27">
        <v>0</v>
      </c>
      <c r="N3167" s="24">
        <f t="shared" ref="N3167" si="10817">D3167*I3167+F3167*I3170-E3167*J3167-G3167*J3170</f>
        <v>0.66174444792387355</v>
      </c>
      <c r="O3167" s="28">
        <f t="shared" ref="O3167" si="10818">(D3167*J3167+E3167*I3167+F3167*J3170+G3167*I3170)</f>
        <v>0</v>
      </c>
      <c r="P3167" s="26">
        <f t="shared" ref="P3167" si="10819">D3167*K3167+F3167*K3170-E3167*L3167-G3167*L3170</f>
        <v>0</v>
      </c>
      <c r="Q3167" s="27">
        <f t="shared" ref="Q3167" si="10820">(D3167*L3167+E3167*K3167+F3167*L3170+G3167*K3170)</f>
        <v>-6.1077206475162447</v>
      </c>
      <c r="S3167" s="24">
        <v>1</v>
      </c>
      <c r="T3167" s="25">
        <v>0</v>
      </c>
      <c r="U3167" s="26">
        <v>0</v>
      </c>
      <c r="V3167" s="27">
        <f t="shared" ref="V3167" si="10821">-1/($T$8*$B3167)</f>
        <v>-6.1077206475162447</v>
      </c>
      <c r="X3167" s="24">
        <f t="shared" ref="X3167" si="10822">N3167*S3167+P3167*S3170-O3167*T3167-Q3167*T3170</f>
        <v>0.66174444792387355</v>
      </c>
      <c r="Y3167" s="28">
        <f t="shared" ref="Y3167" si="10823">(N3167*T3167+O3167*S3167+P3167*T3170+Q3167*S3170)</f>
        <v>0</v>
      </c>
      <c r="Z3167" s="26">
        <f t="shared" ref="Z3167" si="10824">N3167*U3167+P3167*U3170-O3167*V3167-Q3167*V3170</f>
        <v>0</v>
      </c>
      <c r="AA3167" s="27">
        <f t="shared" ref="AA3167" si="10825">(N3167*V3167+O3167*U3167+P3167*V3170+Q3167*U3170)</f>
        <v>-10.149470875480127</v>
      </c>
      <c r="AB3167" s="8"/>
      <c r="AC3167" s="214">
        <f t="shared" ref="AC3167" si="10826">20*LOG((2*$X$8)/(($X$8*X3167+Z3167+$Z$8*X3170+Z3170)^2+($X$8*Y3167+AA3167+$X$8*Y3170+AA3170)^2)^0.5)</f>
        <v>-14.227975720312928</v>
      </c>
      <c r="AE3167" s="215">
        <f t="shared" ref="AE3167" si="10827">((X3167^2+Y3167^2)/(X3170^2+Y3170^2))^0.5</f>
        <v>11.94880676209643</v>
      </c>
      <c r="AF3167" s="9"/>
      <c r="AG3167" s="29"/>
      <c r="AH3167" s="29"/>
      <c r="AI3167" s="29"/>
      <c r="AJ3167" s="29"/>
    </row>
    <row r="3168" spans="1:36" ht="18.649999999999999" customHeight="1" thickBot="1">
      <c r="D3168" s="30"/>
      <c r="G3168" s="31"/>
      <c r="I3168" s="30"/>
      <c r="K3168" s="239" t="s">
        <v>15</v>
      </c>
      <c r="L3168" s="240"/>
      <c r="N3168" s="30"/>
      <c r="P3168" s="239" t="s">
        <v>17</v>
      </c>
      <c r="Q3168" s="240"/>
      <c r="S3168" s="30"/>
      <c r="V3168" s="31"/>
      <c r="X3168" s="30"/>
      <c r="AA3168" s="31"/>
      <c r="AE3168" s="216"/>
      <c r="AF3168" s="9"/>
      <c r="AG3168" s="29"/>
      <c r="AH3168" s="29"/>
      <c r="AI3168" s="29"/>
      <c r="AJ3168" s="29"/>
    </row>
    <row r="3169" spans="2:36" ht="18.649999999999999" customHeight="1" thickBot="1">
      <c r="D3169" s="235" t="s">
        <v>12</v>
      </c>
      <c r="E3169" s="236"/>
      <c r="F3169" s="237" t="s">
        <v>13</v>
      </c>
      <c r="G3169" s="238"/>
      <c r="I3169" s="235" t="s">
        <v>14</v>
      </c>
      <c r="J3169" s="236"/>
      <c r="K3169" s="241"/>
      <c r="L3169" s="242"/>
      <c r="N3169" s="235" t="s">
        <v>16</v>
      </c>
      <c r="O3169" s="236"/>
      <c r="P3169" s="241"/>
      <c r="Q3169" s="242"/>
      <c r="S3169" s="235" t="s">
        <v>12</v>
      </c>
      <c r="T3169" s="236"/>
      <c r="U3169" s="237" t="s">
        <v>13</v>
      </c>
      <c r="V3169" s="238"/>
      <c r="X3169" s="235" t="s">
        <v>16</v>
      </c>
      <c r="Y3169" s="236"/>
      <c r="Z3169" s="237" t="s">
        <v>17</v>
      </c>
      <c r="AA3169" s="238"/>
      <c r="AB3169" s="4"/>
      <c r="AC3169" s="37" t="s">
        <v>71</v>
      </c>
      <c r="AE3169" s="217" t="s">
        <v>72</v>
      </c>
      <c r="AF3169" s="9"/>
      <c r="AG3169" s="29"/>
      <c r="AH3169" s="29"/>
      <c r="AI3169" s="29"/>
      <c r="AJ3169" s="29"/>
    </row>
    <row r="3170" spans="2:36" ht="18.649999999999999" customHeight="1" thickTop="1" thickBot="1">
      <c r="D3170" s="24">
        <v>0</v>
      </c>
      <c r="E3170" s="28">
        <v>0</v>
      </c>
      <c r="F3170" s="26">
        <v>1</v>
      </c>
      <c r="G3170" s="27">
        <v>0</v>
      </c>
      <c r="I3170" s="24">
        <v>0</v>
      </c>
      <c r="J3170" s="28">
        <f t="shared" ref="J3170" si="10828">IF(0=(1-$J$8*$K$8*$B3167^2),0,-1*(1-$J$8*$K$8*$B3167^2)/($B3167*$K$8))</f>
        <v>-5.5381634425877166E-2</v>
      </c>
      <c r="K3170" s="26">
        <v>1</v>
      </c>
      <c r="L3170" s="27">
        <v>0</v>
      </c>
      <c r="N3170" s="24">
        <f t="shared" ref="N3170" si="10829">D3170*I3167+F3170*I3170-E3170*J3167-G3170*J3170</f>
        <v>0</v>
      </c>
      <c r="O3170" s="28">
        <f t="shared" ref="O3170" si="10830">(D3170*J3167+E3170*I3167+F3170*J3170+G3170*I3170)</f>
        <v>-5.5381634425877166E-2</v>
      </c>
      <c r="P3170" s="26">
        <f t="shared" ref="P3170" si="10831">D3170*K3167+F3170*K3170-E3170*L3167-G3170*L3170</f>
        <v>1</v>
      </c>
      <c r="Q3170" s="27">
        <f t="shared" ref="Q3170" si="10832">(D3170*L3167+E3170*K3167+F3170*L3170+G3170*K3170)</f>
        <v>0</v>
      </c>
      <c r="S3170" s="24">
        <v>0</v>
      </c>
      <c r="T3170" s="28">
        <v>0</v>
      </c>
      <c r="U3170" s="26">
        <v>1</v>
      </c>
      <c r="V3170" s="27">
        <v>0</v>
      </c>
      <c r="X3170" s="24">
        <f t="shared" ref="X3170" si="10833">N3170*S3167+P3170*S3170-O3170*T3167-Q3170*T3170</f>
        <v>0</v>
      </c>
      <c r="Y3170" s="28">
        <f t="shared" ref="Y3170" si="10834">(N3170*T3167+O3170*S3167+P3170*T3170+Q3170*S3170)</f>
        <v>-5.5381634425877166E-2</v>
      </c>
      <c r="Z3170" s="26">
        <f t="shared" ref="Z3170" si="10835">N3170*U3167+P3170*U3170-O3170*V3167-Q3170*V3170</f>
        <v>0.66174444792387355</v>
      </c>
      <c r="AA3170" s="27">
        <f t="shared" ref="AA3170" si="10836">(N3170*V3167+O3170*U3167+P3170*V3170+Q3170*U3170)</f>
        <v>0</v>
      </c>
      <c r="AB3170" s="8"/>
      <c r="AC3170" s="39">
        <f t="shared" ref="AC3170" si="10837">(180/PI())*ATAN(-1*(($X$8*Y3167+AA3167+$X$8*Y3170+AA3170)/($X$8*X3167+Z3167+$X$8*X3170+Z3170)))</f>
        <v>82.610435946844873</v>
      </c>
      <c r="AE3170" s="218">
        <f t="shared" ref="AE3170" si="10838">20*LOG(((($X$8*X3167+Z3167-$X$8*Y3170-Z3170)^2+($X$8*Y3167+AA3167-$X$8*Y3170-AA3170)^2)/(($X$8*X3167+Z3167+$X$8*X3170+Z3170)^2+($X$8*Y3167+AA3167+$X$8*Y3170+AA3170)^2))^0.5)</f>
        <v>-0.16710210409718973</v>
      </c>
      <c r="AF3170" s="9"/>
      <c r="AG3170" s="29"/>
      <c r="AH3170" s="29"/>
      <c r="AI3170" s="29"/>
      <c r="AJ3170" s="29"/>
    </row>
    <row r="3171" spans="2:36" ht="18.649999999999999" customHeight="1">
      <c r="AE3171" s="33"/>
    </row>
    <row r="3172" spans="2:36" ht="18.649999999999999" customHeight="1" thickBot="1">
      <c r="E3172" s="21" t="s">
        <v>0</v>
      </c>
      <c r="J3172" s="21" t="s">
        <v>1</v>
      </c>
      <c r="O3172" s="21" t="s">
        <v>2</v>
      </c>
      <c r="T3172" s="21" t="s">
        <v>3</v>
      </c>
      <c r="Y3172" s="21" t="s">
        <v>4</v>
      </c>
    </row>
    <row r="3173" spans="2:36" ht="18.649999999999999" customHeight="1" thickBot="1">
      <c r="B3173" s="20"/>
      <c r="D3173" s="235" t="s">
        <v>6</v>
      </c>
      <c r="E3173" s="236"/>
      <c r="F3173" s="237" t="s">
        <v>7</v>
      </c>
      <c r="G3173" s="238"/>
      <c r="I3173" s="235" t="s">
        <v>8</v>
      </c>
      <c r="J3173" s="236"/>
      <c r="K3173" s="237" t="s">
        <v>9</v>
      </c>
      <c r="L3173" s="238"/>
      <c r="N3173" s="235" t="s">
        <v>10</v>
      </c>
      <c r="O3173" s="236"/>
      <c r="P3173" s="237" t="s">
        <v>11</v>
      </c>
      <c r="Q3173" s="238"/>
      <c r="S3173" s="235" t="s">
        <v>6</v>
      </c>
      <c r="T3173" s="236"/>
      <c r="U3173" s="237" t="s">
        <v>7</v>
      </c>
      <c r="V3173" s="238"/>
      <c r="X3173" s="235" t="s">
        <v>10</v>
      </c>
      <c r="Y3173" s="236"/>
      <c r="Z3173" s="237" t="s">
        <v>11</v>
      </c>
      <c r="AA3173" s="238"/>
      <c r="AB3173" s="4"/>
      <c r="AC3173" s="212" t="s">
        <v>70</v>
      </c>
      <c r="AE3173" s="213" t="s">
        <v>37</v>
      </c>
      <c r="AF3173" s="9"/>
      <c r="AG3173" s="29"/>
      <c r="AH3173" s="29"/>
      <c r="AI3173" s="29"/>
      <c r="AJ3173" s="29"/>
    </row>
    <row r="3174" spans="2:36" ht="18" customHeight="1" thickTop="1" thickBot="1">
      <c r="B3174" s="40">
        <f t="shared" ref="B3174" si="10839">B3167+$E$5</f>
        <v>1.1249999999999754</v>
      </c>
      <c r="D3174" s="24">
        <v>1</v>
      </c>
      <c r="E3174" s="25">
        <v>0</v>
      </c>
      <c r="F3174" s="26">
        <v>0</v>
      </c>
      <c r="G3174" s="27">
        <f t="shared" ref="G3174" si="10840">-1/($E$8*$B3174)</f>
        <v>-6.1050061050062387</v>
      </c>
      <c r="I3174" s="24">
        <v>1</v>
      </c>
      <c r="J3174" s="28">
        <v>0</v>
      </c>
      <c r="K3174" s="26">
        <v>0</v>
      </c>
      <c r="L3174" s="27">
        <v>0</v>
      </c>
      <c r="N3174" s="24">
        <f t="shared" ref="N3174" si="10841">D3174*I3174+F3174*I3177-E3174*J3174-G3174*J3177</f>
        <v>0.66732470947279687</v>
      </c>
      <c r="O3174" s="28">
        <f t="shared" ref="O3174" si="10842">(D3174*J3174+E3174*I3174+F3174*J3177+G3174*I3177)</f>
        <v>0</v>
      </c>
      <c r="P3174" s="26">
        <f t="shared" ref="P3174" si="10843">D3174*K3174+F3174*K3177-E3174*L3174-G3174*L3177</f>
        <v>0</v>
      </c>
      <c r="Q3174" s="27">
        <f t="shared" ref="Q3174" si="10844">(D3174*L3174+E3174*K3174+F3174*L3177+G3174*K3177)</f>
        <v>-6.1050061050062387</v>
      </c>
      <c r="S3174" s="24">
        <v>1</v>
      </c>
      <c r="T3174" s="25">
        <v>0</v>
      </c>
      <c r="U3174" s="26">
        <v>0</v>
      </c>
      <c r="V3174" s="27">
        <f t="shared" ref="V3174" si="10845">-1/($T$8*$B3174)</f>
        <v>-6.1050061050062387</v>
      </c>
      <c r="X3174" s="24">
        <f t="shared" ref="X3174" si="10846">N3174*S3174+P3174*S3177-O3174*T3174-Q3174*T3177</f>
        <v>0.66732470947279687</v>
      </c>
      <c r="Y3174" s="28">
        <f t="shared" ref="Y3174" si="10847">(N3174*T3174+O3174*S3174+P3174*T3177+Q3174*S3177)</f>
        <v>0</v>
      </c>
      <c r="Z3174" s="26">
        <f t="shared" ref="Z3174" si="10848">N3174*U3174+P3174*U3177-O3174*V3174-Q3174*V3177</f>
        <v>0</v>
      </c>
      <c r="AA3174" s="27">
        <f t="shared" ref="AA3174" si="10849">(N3174*V3174+O3174*U3174+P3174*V3177+Q3174*U3177)</f>
        <v>-10.179027530359178</v>
      </c>
      <c r="AB3174" s="8"/>
      <c r="AC3174" s="214">
        <f t="shared" ref="AC3174" si="10850">20*LOG((2*$X$8)/(($X$8*X3174+Z3174+$Z$8*X3177+Z3177)^2+($X$8*Y3174+AA3174+$X$8*Y3177+AA3177)^2)^0.5)</f>
        <v>-14.253149613810823</v>
      </c>
      <c r="AE3174" s="215">
        <f t="shared" ref="AE3174" si="10851">((X3174^2+Y3174^2)/(X3177^2+Y3177^2))^0.5</f>
        <v>12.246239926315788</v>
      </c>
      <c r="AF3174" s="9"/>
      <c r="AG3174" s="29"/>
      <c r="AH3174" s="29"/>
      <c r="AI3174" s="29"/>
      <c r="AJ3174" s="29"/>
    </row>
    <row r="3175" spans="2:36" ht="18.649999999999999" customHeight="1" thickBot="1">
      <c r="D3175" s="30"/>
      <c r="G3175" s="31"/>
      <c r="I3175" s="30"/>
      <c r="K3175" s="239" t="s">
        <v>15</v>
      </c>
      <c r="L3175" s="240"/>
      <c r="N3175" s="30"/>
      <c r="P3175" s="239" t="s">
        <v>17</v>
      </c>
      <c r="Q3175" s="240"/>
      <c r="S3175" s="30"/>
      <c r="V3175" s="31"/>
      <c r="X3175" s="30"/>
      <c r="AA3175" s="31"/>
      <c r="AE3175" s="216"/>
      <c r="AF3175" s="9"/>
      <c r="AG3175" s="29"/>
      <c r="AH3175" s="29"/>
      <c r="AI3175" s="29"/>
      <c r="AJ3175" s="29"/>
    </row>
    <row r="3176" spans="2:36" ht="18.649999999999999" customHeight="1" thickBot="1">
      <c r="D3176" s="235" t="s">
        <v>12</v>
      </c>
      <c r="E3176" s="236"/>
      <c r="F3176" s="237" t="s">
        <v>13</v>
      </c>
      <c r="G3176" s="238"/>
      <c r="I3176" s="235" t="s">
        <v>14</v>
      </c>
      <c r="J3176" s="236"/>
      <c r="K3176" s="241"/>
      <c r="L3176" s="242"/>
      <c r="N3176" s="235" t="s">
        <v>16</v>
      </c>
      <c r="O3176" s="236"/>
      <c r="P3176" s="241"/>
      <c r="Q3176" s="242"/>
      <c r="S3176" s="235" t="s">
        <v>12</v>
      </c>
      <c r="T3176" s="236"/>
      <c r="U3176" s="237" t="s">
        <v>13</v>
      </c>
      <c r="V3176" s="238"/>
      <c r="X3176" s="235" t="s">
        <v>16</v>
      </c>
      <c r="Y3176" s="236"/>
      <c r="Z3176" s="237" t="s">
        <v>17</v>
      </c>
      <c r="AA3176" s="238"/>
      <c r="AB3176" s="4"/>
      <c r="AC3176" s="37" t="s">
        <v>71</v>
      </c>
      <c r="AE3176" s="217" t="s">
        <v>72</v>
      </c>
      <c r="AF3176" s="9"/>
      <c r="AG3176" s="29"/>
      <c r="AH3176" s="29"/>
      <c r="AI3176" s="29"/>
      <c r="AJ3176" s="29"/>
    </row>
    <row r="3177" spans="2:36" ht="18.649999999999999" customHeight="1" thickTop="1" thickBot="1">
      <c r="D3177" s="24">
        <v>0</v>
      </c>
      <c r="E3177" s="28">
        <v>0</v>
      </c>
      <c r="F3177" s="26">
        <v>1</v>
      </c>
      <c r="G3177" s="27">
        <v>0</v>
      </c>
      <c r="I3177" s="24">
        <v>0</v>
      </c>
      <c r="J3177" s="28">
        <f t="shared" ref="J3177" si="10852">IF(0=(1-$J$8*$K$8*$B3174^2),0,-1*(1-$J$8*$K$8*$B3174^2)/($B3174*$K$8))</f>
        <v>-5.4492212588354683E-2</v>
      </c>
      <c r="K3177" s="26">
        <v>1</v>
      </c>
      <c r="L3177" s="27">
        <v>0</v>
      </c>
      <c r="N3177" s="24">
        <f t="shared" ref="N3177" si="10853">D3177*I3174+F3177*I3177-E3177*J3174-G3177*J3177</f>
        <v>0</v>
      </c>
      <c r="O3177" s="28">
        <f t="shared" ref="O3177" si="10854">(D3177*J3174+E3177*I3174+F3177*J3177+G3177*I3177)</f>
        <v>-5.4492212588354683E-2</v>
      </c>
      <c r="P3177" s="26">
        <f t="shared" ref="P3177" si="10855">D3177*K3174+F3177*K3177-E3177*L3174-G3177*L3177</f>
        <v>1</v>
      </c>
      <c r="Q3177" s="27">
        <f t="shared" ref="Q3177" si="10856">(D3177*L3174+E3177*K3174+F3177*L3177+G3177*K3177)</f>
        <v>0</v>
      </c>
      <c r="S3177" s="24">
        <v>0</v>
      </c>
      <c r="T3177" s="28">
        <v>0</v>
      </c>
      <c r="U3177" s="26">
        <v>1</v>
      </c>
      <c r="V3177" s="27">
        <v>0</v>
      </c>
      <c r="X3177" s="24">
        <f t="shared" ref="X3177" si="10857">N3177*S3174+P3177*S3177-O3177*T3174-Q3177*T3177</f>
        <v>0</v>
      </c>
      <c r="Y3177" s="28">
        <f t="shared" ref="Y3177" si="10858">(N3177*T3174+O3177*S3174+P3177*T3177+Q3177*S3177)</f>
        <v>-5.4492212588354683E-2</v>
      </c>
      <c r="Z3177" s="26">
        <f t="shared" ref="Z3177" si="10859">N3177*U3174+P3177*U3177-O3177*V3174-Q3177*V3177</f>
        <v>0.66732470947279687</v>
      </c>
      <c r="AA3177" s="27">
        <f t="shared" ref="AA3177" si="10860">(N3177*V3174+O3177*U3174+P3177*V3177+Q3177*U3177)</f>
        <v>0</v>
      </c>
      <c r="AB3177" s="8"/>
      <c r="AC3177" s="39">
        <f t="shared" ref="AC3177" si="10861">(180/PI())*ATAN(-1*(($X$8*Y3174+AA3174+$X$8*Y3177+AA3177)/($X$8*X3174+Z3174+$X$8*X3177+Z3177)))</f>
        <v>82.569459117620539</v>
      </c>
      <c r="AE3177" s="218">
        <f t="shared" ref="AE3177" si="10862">20*LOG(((($X$8*X3174+Z3174-$X$8*Y3177-Z3177)^2+($X$8*Y3174+AA3174-$X$8*Y3177-AA3177)^2)/(($X$8*X3174+Z3174+$X$8*X3177+Z3177)^2+($X$8*Y3174+AA3174+$X$8*Y3177+AA3177)^2))^0.5)</f>
        <v>-0.16612172877005119</v>
      </c>
      <c r="AF3177" s="9"/>
      <c r="AG3177" s="29"/>
      <c r="AH3177" s="29"/>
      <c r="AI3177" s="29"/>
      <c r="AJ3177" s="29"/>
    </row>
    <row r="3178" spans="2:36" ht="18.649999999999999" customHeight="1">
      <c r="AE3178" s="33"/>
    </row>
    <row r="3179" spans="2:36" ht="18.649999999999999" customHeight="1" thickBot="1">
      <c r="E3179" s="21" t="s">
        <v>0</v>
      </c>
      <c r="J3179" s="21" t="s">
        <v>1</v>
      </c>
      <c r="O3179" s="21" t="s">
        <v>2</v>
      </c>
      <c r="T3179" s="21" t="s">
        <v>3</v>
      </c>
      <c r="Y3179" s="21" t="s">
        <v>4</v>
      </c>
    </row>
    <row r="3180" spans="2:36" ht="18.649999999999999" customHeight="1" thickBot="1">
      <c r="B3180" s="20"/>
      <c r="D3180" s="235" t="s">
        <v>6</v>
      </c>
      <c r="E3180" s="236"/>
      <c r="F3180" s="237" t="s">
        <v>7</v>
      </c>
      <c r="G3180" s="238"/>
      <c r="I3180" s="235" t="s">
        <v>8</v>
      </c>
      <c r="J3180" s="236"/>
      <c r="K3180" s="237" t="s">
        <v>9</v>
      </c>
      <c r="L3180" s="238"/>
      <c r="N3180" s="235" t="s">
        <v>10</v>
      </c>
      <c r="O3180" s="236"/>
      <c r="P3180" s="237" t="s">
        <v>11</v>
      </c>
      <c r="Q3180" s="238"/>
      <c r="S3180" s="235" t="s">
        <v>6</v>
      </c>
      <c r="T3180" s="236"/>
      <c r="U3180" s="237" t="s">
        <v>7</v>
      </c>
      <c r="V3180" s="238"/>
      <c r="X3180" s="235" t="s">
        <v>10</v>
      </c>
      <c r="Y3180" s="236"/>
      <c r="Z3180" s="237" t="s">
        <v>11</v>
      </c>
      <c r="AA3180" s="238"/>
      <c r="AB3180" s="4"/>
      <c r="AC3180" s="212" t="s">
        <v>70</v>
      </c>
      <c r="AE3180" s="213" t="s">
        <v>37</v>
      </c>
      <c r="AF3180" s="9"/>
      <c r="AG3180" s="29"/>
      <c r="AH3180" s="29"/>
      <c r="AI3180" s="29"/>
      <c r="AJ3180" s="29"/>
    </row>
    <row r="3181" spans="2:36" ht="18.649999999999999" customHeight="1" thickTop="1" thickBot="1">
      <c r="B3181" s="40">
        <f t="shared" ref="B3181" si="10863">B3174+$E$5</f>
        <v>1.1254999999999753</v>
      </c>
      <c r="D3181" s="24">
        <v>1</v>
      </c>
      <c r="E3181" s="25">
        <v>0</v>
      </c>
      <c r="F3181" s="26">
        <v>0</v>
      </c>
      <c r="G3181" s="27">
        <f t="shared" ref="G3181" si="10864">-1/($E$8*$B3181)</f>
        <v>-6.1022939743509719</v>
      </c>
      <c r="I3181" s="24">
        <v>1</v>
      </c>
      <c r="J3181" s="28">
        <v>0</v>
      </c>
      <c r="K3181" s="26">
        <v>0</v>
      </c>
      <c r="L3181" s="27">
        <v>0</v>
      </c>
      <c r="N3181" s="24">
        <f t="shared" ref="N3181" si="10865">D3181*I3181+F3181*I3184-E3181*J3181-G3181*J3184</f>
        <v>0.67289753563040522</v>
      </c>
      <c r="O3181" s="28">
        <f t="shared" ref="O3181" si="10866">(D3181*J3181+E3181*I3181+F3181*J3184+G3181*I3184)</f>
        <v>0</v>
      </c>
      <c r="P3181" s="26">
        <f t="shared" ref="P3181" si="10867">D3181*K3181+F3181*K3184-E3181*L3181-G3181*L3184</f>
        <v>0</v>
      </c>
      <c r="Q3181" s="27">
        <f t="shared" ref="Q3181" si="10868">(D3181*L3181+E3181*K3181+F3181*L3184+G3181*K3184)</f>
        <v>-6.1022939743509719</v>
      </c>
      <c r="S3181" s="24">
        <v>1</v>
      </c>
      <c r="T3181" s="25">
        <v>0</v>
      </c>
      <c r="U3181" s="26">
        <v>0</v>
      </c>
      <c r="V3181" s="27">
        <f t="shared" ref="V3181" si="10869">-1/($T$8*$B3181)</f>
        <v>-6.1022939743509719</v>
      </c>
      <c r="X3181" s="24">
        <f t="shared" ref="X3181" si="10870">N3181*S3181+P3181*S3184-O3181*T3181-Q3181*T3184</f>
        <v>0.67289753563040522</v>
      </c>
      <c r="Y3181" s="28">
        <f t="shared" ref="Y3181" si="10871">(N3181*T3181+O3181*S3181+P3181*T3184+Q3181*S3184)</f>
        <v>0</v>
      </c>
      <c r="Z3181" s="26">
        <f t="shared" ref="Z3181" si="10872">N3181*U3181+P3181*U3184-O3181*V3181-Q3181*V3184</f>
        <v>0</v>
      </c>
      <c r="AA3181" s="27">
        <f t="shared" ref="AA3181" si="10873">(N3181*V3181+O3181*U3181+P3181*V3184+Q3181*U3184)</f>
        <v>-10.208512551384011</v>
      </c>
      <c r="AB3181" s="8"/>
      <c r="AC3181" s="214">
        <f t="shared" ref="AC3181" si="10874">20*LOG((2*$X$8)/(($X$8*X3181+Z3181+$Z$8*X3184+Z3184)^2+($X$8*Y3181+AA3181+$X$8*Y3184+AA3184)^2)^0.5)</f>
        <v>-14.27819427139006</v>
      </c>
      <c r="AE3181" s="215">
        <f t="shared" ref="AE3181" si="10875">((X3181^2+Y3181^2)/(X3184^2+Y3184^2))^0.5</f>
        <v>12.553309816686072</v>
      </c>
      <c r="AF3181" s="9"/>
      <c r="AG3181" s="29"/>
      <c r="AH3181" s="29"/>
      <c r="AI3181" s="29"/>
      <c r="AJ3181" s="29"/>
    </row>
    <row r="3182" spans="2:36" ht="18.649999999999999" customHeight="1" thickBot="1">
      <c r="D3182" s="30"/>
      <c r="G3182" s="31"/>
      <c r="I3182" s="30"/>
      <c r="K3182" s="239" t="s">
        <v>15</v>
      </c>
      <c r="L3182" s="240"/>
      <c r="N3182" s="30"/>
      <c r="P3182" s="239" t="s">
        <v>17</v>
      </c>
      <c r="Q3182" s="240"/>
      <c r="S3182" s="30"/>
      <c r="V3182" s="31"/>
      <c r="X3182" s="30"/>
      <c r="AA3182" s="31"/>
      <c r="AE3182" s="216"/>
      <c r="AF3182" s="9"/>
      <c r="AG3182" s="29"/>
      <c r="AH3182" s="29"/>
      <c r="AI3182" s="29"/>
      <c r="AJ3182" s="29"/>
    </row>
    <row r="3183" spans="2:36" ht="18.649999999999999" customHeight="1" thickBot="1">
      <c r="D3183" s="235" t="s">
        <v>12</v>
      </c>
      <c r="E3183" s="236"/>
      <c r="F3183" s="237" t="s">
        <v>13</v>
      </c>
      <c r="G3183" s="238"/>
      <c r="I3183" s="235" t="s">
        <v>14</v>
      </c>
      <c r="J3183" s="236"/>
      <c r="K3183" s="241"/>
      <c r="L3183" s="242"/>
      <c r="N3183" s="235" t="s">
        <v>16</v>
      </c>
      <c r="O3183" s="236"/>
      <c r="P3183" s="241"/>
      <c r="Q3183" s="242"/>
      <c r="S3183" s="235" t="s">
        <v>12</v>
      </c>
      <c r="T3183" s="236"/>
      <c r="U3183" s="237" t="s">
        <v>13</v>
      </c>
      <c r="V3183" s="238"/>
      <c r="X3183" s="235" t="s">
        <v>16</v>
      </c>
      <c r="Y3183" s="236"/>
      <c r="Z3183" s="237" t="s">
        <v>17</v>
      </c>
      <c r="AA3183" s="238"/>
      <c r="AB3183" s="4"/>
      <c r="AC3183" s="37" t="s">
        <v>71</v>
      </c>
      <c r="AE3183" s="217" t="s">
        <v>72</v>
      </c>
      <c r="AF3183" s="9"/>
      <c r="AG3183" s="29"/>
      <c r="AH3183" s="29"/>
      <c r="AI3183" s="29"/>
      <c r="AJ3183" s="29"/>
    </row>
    <row r="3184" spans="2:36" ht="18.649999999999999" customHeight="1" thickTop="1" thickBot="1">
      <c r="D3184" s="24">
        <v>0</v>
      </c>
      <c r="E3184" s="28">
        <v>0</v>
      </c>
      <c r="F3184" s="26">
        <v>1</v>
      </c>
      <c r="G3184" s="27">
        <v>0</v>
      </c>
      <c r="I3184" s="24">
        <v>0</v>
      </c>
      <c r="J3184" s="28">
        <f t="shared" ref="J3184" si="10876">IF(0=(1-$J$8*$K$8*$B3181^2),0,-1*(1-$J$8*$K$8*$B3181^2)/($B3181*$K$8))</f>
        <v>-5.360319672314455E-2</v>
      </c>
      <c r="K3184" s="26">
        <v>1</v>
      </c>
      <c r="L3184" s="27">
        <v>0</v>
      </c>
      <c r="N3184" s="24">
        <f t="shared" ref="N3184" si="10877">D3184*I3181+F3184*I3184-E3184*J3181-G3184*J3184</f>
        <v>0</v>
      </c>
      <c r="O3184" s="28">
        <f t="shared" ref="O3184" si="10878">(D3184*J3181+E3184*I3181+F3184*J3184+G3184*I3184)</f>
        <v>-5.360319672314455E-2</v>
      </c>
      <c r="P3184" s="26">
        <f t="shared" ref="P3184" si="10879">D3184*K3181+F3184*K3184-E3184*L3181-G3184*L3184</f>
        <v>1</v>
      </c>
      <c r="Q3184" s="27">
        <f t="shared" ref="Q3184" si="10880">(D3184*L3181+E3184*K3181+F3184*L3184+G3184*K3184)</f>
        <v>0</v>
      </c>
      <c r="S3184" s="24">
        <v>0</v>
      </c>
      <c r="T3184" s="28">
        <v>0</v>
      </c>
      <c r="U3184" s="26">
        <v>1</v>
      </c>
      <c r="V3184" s="27">
        <v>0</v>
      </c>
      <c r="X3184" s="24">
        <f t="shared" ref="X3184" si="10881">N3184*S3181+P3184*S3184-O3184*T3181-Q3184*T3184</f>
        <v>0</v>
      </c>
      <c r="Y3184" s="28">
        <f t="shared" ref="Y3184" si="10882">(N3184*T3181+O3184*S3181+P3184*T3184+Q3184*S3184)</f>
        <v>-5.360319672314455E-2</v>
      </c>
      <c r="Z3184" s="26">
        <f t="shared" ref="Z3184" si="10883">N3184*U3181+P3184*U3184-O3184*V3181-Q3184*V3184</f>
        <v>0.67289753563040522</v>
      </c>
      <c r="AA3184" s="27">
        <f t="shared" ref="AA3184" si="10884">(N3184*V3181+O3184*U3181+P3184*V3184+Q3184*U3184)</f>
        <v>0</v>
      </c>
      <c r="AB3184" s="8"/>
      <c r="AC3184" s="39">
        <f t="shared" ref="AC3184" si="10885">(180/PI())*ATAN(-1*(($X$8*Y3181+AA3181+$X$8*Y3184+AA3184)/($X$8*X3181+Z3181+$X$8*X3184+Z3184)))</f>
        <v>82.528749155124629</v>
      </c>
      <c r="AE3184" s="218">
        <f t="shared" ref="AE3184" si="10886">20*LOG(((($X$8*X3181+Z3181-$X$8*Y3184-Z3184)^2+($X$8*Y3181+AA3181-$X$8*Y3184-AA3184)^2)/(($X$8*X3181+Z3181+$X$8*X3184+Z3184)^2+($X$8*Y3181+AA3181+$X$8*Y3184+AA3184)^2))^0.5)</f>
        <v>-0.16515215582074444</v>
      </c>
      <c r="AF3184" s="9"/>
      <c r="AG3184" s="29"/>
      <c r="AH3184" s="29"/>
      <c r="AI3184" s="29"/>
      <c r="AJ3184" s="29"/>
    </row>
    <row r="3185" spans="2:36" ht="18.649999999999999" customHeight="1">
      <c r="AE3185" s="33"/>
    </row>
    <row r="3186" spans="2:36" ht="18.649999999999999" customHeight="1" thickBot="1">
      <c r="E3186" s="21" t="s">
        <v>0</v>
      </c>
      <c r="J3186" s="21" t="s">
        <v>1</v>
      </c>
      <c r="O3186" s="21" t="s">
        <v>2</v>
      </c>
      <c r="T3186" s="21" t="s">
        <v>3</v>
      </c>
      <c r="Y3186" s="21" t="s">
        <v>4</v>
      </c>
    </row>
    <row r="3187" spans="2:36" ht="18.649999999999999" customHeight="1" thickBot="1">
      <c r="B3187" s="20"/>
      <c r="D3187" s="235" t="s">
        <v>6</v>
      </c>
      <c r="E3187" s="236"/>
      <c r="F3187" s="237" t="s">
        <v>7</v>
      </c>
      <c r="G3187" s="238"/>
      <c r="I3187" s="235" t="s">
        <v>8</v>
      </c>
      <c r="J3187" s="236"/>
      <c r="K3187" s="237" t="s">
        <v>9</v>
      </c>
      <c r="L3187" s="238"/>
      <c r="N3187" s="235" t="s">
        <v>10</v>
      </c>
      <c r="O3187" s="236"/>
      <c r="P3187" s="237" t="s">
        <v>11</v>
      </c>
      <c r="Q3187" s="238"/>
      <c r="S3187" s="235" t="s">
        <v>6</v>
      </c>
      <c r="T3187" s="236"/>
      <c r="U3187" s="237" t="s">
        <v>7</v>
      </c>
      <c r="V3187" s="238"/>
      <c r="X3187" s="235" t="s">
        <v>10</v>
      </c>
      <c r="Y3187" s="236"/>
      <c r="Z3187" s="237" t="s">
        <v>11</v>
      </c>
      <c r="AA3187" s="238"/>
      <c r="AB3187" s="4"/>
      <c r="AC3187" s="212" t="s">
        <v>70</v>
      </c>
      <c r="AE3187" s="213" t="s">
        <v>37</v>
      </c>
      <c r="AF3187" s="9"/>
      <c r="AG3187" s="29"/>
      <c r="AH3187" s="29"/>
      <c r="AI3187" s="29"/>
      <c r="AJ3187" s="29"/>
    </row>
    <row r="3188" spans="2:36" ht="18.649999999999999" customHeight="1" thickTop="1" thickBot="1">
      <c r="B3188" s="40">
        <f t="shared" ref="B3188" si="10887">B3181+$E$5</f>
        <v>1.1259999999999752</v>
      </c>
      <c r="D3188" s="24">
        <v>1</v>
      </c>
      <c r="E3188" s="25">
        <v>0</v>
      </c>
      <c r="F3188" s="26">
        <v>0</v>
      </c>
      <c r="G3188" s="27">
        <f t="shared" ref="G3188" si="10888">-1/($E$8*$B3188)</f>
        <v>-6.0995842523374941</v>
      </c>
      <c r="I3188" s="24">
        <v>1</v>
      </c>
      <c r="J3188" s="28">
        <v>0</v>
      </c>
      <c r="K3188" s="26">
        <v>0</v>
      </c>
      <c r="L3188" s="27">
        <v>0</v>
      </c>
      <c r="N3188" s="24">
        <f t="shared" ref="N3188" si="10889">D3188*I3188+F3188*I3191-E3188*J3188-G3188*J3191</f>
        <v>0.67846293960050164</v>
      </c>
      <c r="O3188" s="28">
        <f t="shared" ref="O3188" si="10890">(D3188*J3188+E3188*I3188+F3188*J3191+G3188*I3191)</f>
        <v>0</v>
      </c>
      <c r="P3188" s="26">
        <f t="shared" ref="P3188" si="10891">D3188*K3188+F3188*K3191-E3188*L3188-G3188*L3191</f>
        <v>0</v>
      </c>
      <c r="Q3188" s="27">
        <f t="shared" ref="Q3188" si="10892">(D3188*L3188+E3188*K3188+F3188*L3191+G3188*K3191)</f>
        <v>-6.0995842523374941</v>
      </c>
      <c r="S3188" s="24">
        <v>1</v>
      </c>
      <c r="T3188" s="25">
        <v>0</v>
      </c>
      <c r="U3188" s="26">
        <v>0</v>
      </c>
      <c r="V3188" s="27">
        <f t="shared" ref="V3188" si="10893">-1/($T$8*$B3188)</f>
        <v>-6.0995842523374941</v>
      </c>
      <c r="X3188" s="24">
        <f t="shared" ref="X3188" si="10894">N3188*S3188+P3188*S3191-O3188*T3188-Q3188*T3191</f>
        <v>0.67846293960050164</v>
      </c>
      <c r="Y3188" s="28">
        <f t="shared" ref="Y3188" si="10895">(N3188*T3188+O3188*S3188+P3188*T3191+Q3188*S3191)</f>
        <v>0</v>
      </c>
      <c r="Z3188" s="26">
        <f t="shared" ref="Z3188" si="10896">N3188*U3188+P3188*U3191-O3188*V3188-Q3188*V3191</f>
        <v>0</v>
      </c>
      <c r="AA3188" s="27">
        <f t="shared" ref="AA3188" si="10897">(N3188*V3188+O3188*U3188+P3188*V3191+Q3188*U3191)</f>
        <v>-10.237926114519318</v>
      </c>
      <c r="AB3188" s="8"/>
      <c r="AC3188" s="214">
        <f t="shared" ref="AC3188" si="10898">20*LOG((2*$X$8)/(($X$8*X3188+Z3188+$Z$8*X3191+Z3191)^2+($X$8*Y3188+AA3188+$X$8*Y3191+AA3191)^2)^0.5)</f>
        <v>-14.303110699653026</v>
      </c>
      <c r="AE3188" s="215">
        <f t="shared" ref="AE3188" si="10899">((X3188^2+Y3188^2)/(X3191^2+Y3191^2))^0.5</f>
        <v>12.870497282770707</v>
      </c>
      <c r="AF3188" s="9"/>
      <c r="AG3188" s="29"/>
      <c r="AH3188" s="29"/>
      <c r="AI3188" s="29"/>
      <c r="AJ3188" s="29"/>
    </row>
    <row r="3189" spans="2:36" ht="18.649999999999999" customHeight="1" thickBot="1">
      <c r="D3189" s="30"/>
      <c r="G3189" s="31"/>
      <c r="I3189" s="30"/>
      <c r="K3189" s="239" t="s">
        <v>15</v>
      </c>
      <c r="L3189" s="240"/>
      <c r="N3189" s="30"/>
      <c r="P3189" s="239" t="s">
        <v>17</v>
      </c>
      <c r="Q3189" s="240"/>
      <c r="S3189" s="30"/>
      <c r="V3189" s="31"/>
      <c r="X3189" s="30"/>
      <c r="AA3189" s="31"/>
      <c r="AE3189" s="216"/>
      <c r="AF3189" s="9"/>
      <c r="AG3189" s="29"/>
      <c r="AH3189" s="29"/>
      <c r="AI3189" s="29"/>
      <c r="AJ3189" s="29"/>
    </row>
    <row r="3190" spans="2:36" ht="18.649999999999999" customHeight="1" thickBot="1">
      <c r="D3190" s="235" t="s">
        <v>12</v>
      </c>
      <c r="E3190" s="236"/>
      <c r="F3190" s="237" t="s">
        <v>13</v>
      </c>
      <c r="G3190" s="238"/>
      <c r="I3190" s="235" t="s">
        <v>14</v>
      </c>
      <c r="J3190" s="236"/>
      <c r="K3190" s="241"/>
      <c r="L3190" s="242"/>
      <c r="N3190" s="235" t="s">
        <v>16</v>
      </c>
      <c r="O3190" s="236"/>
      <c r="P3190" s="241"/>
      <c r="Q3190" s="242"/>
      <c r="S3190" s="235" t="s">
        <v>12</v>
      </c>
      <c r="T3190" s="236"/>
      <c r="U3190" s="237" t="s">
        <v>13</v>
      </c>
      <c r="V3190" s="238"/>
      <c r="X3190" s="235" t="s">
        <v>16</v>
      </c>
      <c r="Y3190" s="236"/>
      <c r="Z3190" s="237" t="s">
        <v>17</v>
      </c>
      <c r="AA3190" s="238"/>
      <c r="AB3190" s="4"/>
      <c r="AC3190" s="37" t="s">
        <v>71</v>
      </c>
      <c r="AE3190" s="217" t="s">
        <v>72</v>
      </c>
      <c r="AF3190" s="9"/>
      <c r="AG3190" s="29"/>
      <c r="AH3190" s="29"/>
      <c r="AI3190" s="29"/>
      <c r="AJ3190" s="29"/>
    </row>
    <row r="3191" spans="2:36" ht="18.649999999999999" customHeight="1" thickTop="1" thickBot="1">
      <c r="D3191" s="24">
        <v>0</v>
      </c>
      <c r="E3191" s="28">
        <v>0</v>
      </c>
      <c r="F3191" s="26">
        <v>1</v>
      </c>
      <c r="G3191" s="27">
        <v>0</v>
      </c>
      <c r="I3191" s="24">
        <v>0</v>
      </c>
      <c r="J3191" s="28">
        <f t="shared" ref="J3191" si="10900">IF(0=(1-$J$8*$K$8*$B3188^2),0,-1*(1-$J$8*$K$8*$B3188^2)/($B3188*$K$8))</f>
        <v>-5.2714586289430848E-2</v>
      </c>
      <c r="K3191" s="26">
        <v>1</v>
      </c>
      <c r="L3191" s="27">
        <v>0</v>
      </c>
      <c r="N3191" s="24">
        <f t="shared" ref="N3191" si="10901">D3191*I3188+F3191*I3191-E3191*J3188-G3191*J3191</f>
        <v>0</v>
      </c>
      <c r="O3191" s="28">
        <f t="shared" ref="O3191" si="10902">(D3191*J3188+E3191*I3188+F3191*J3191+G3191*I3191)</f>
        <v>-5.2714586289430848E-2</v>
      </c>
      <c r="P3191" s="26">
        <f t="shared" ref="P3191" si="10903">D3191*K3188+F3191*K3191-E3191*L3188-G3191*L3191</f>
        <v>1</v>
      </c>
      <c r="Q3191" s="27">
        <f t="shared" ref="Q3191" si="10904">(D3191*L3188+E3191*K3188+F3191*L3191+G3191*K3191)</f>
        <v>0</v>
      </c>
      <c r="S3191" s="24">
        <v>0</v>
      </c>
      <c r="T3191" s="28">
        <v>0</v>
      </c>
      <c r="U3191" s="26">
        <v>1</v>
      </c>
      <c r="V3191" s="27">
        <v>0</v>
      </c>
      <c r="X3191" s="24">
        <f t="shared" ref="X3191" si="10905">N3191*S3188+P3191*S3191-O3191*T3188-Q3191*T3191</f>
        <v>0</v>
      </c>
      <c r="Y3191" s="28">
        <f t="shared" ref="Y3191" si="10906">(N3191*T3188+O3191*S3188+P3191*T3191+Q3191*S3191)</f>
        <v>-5.2714586289430848E-2</v>
      </c>
      <c r="Z3191" s="26">
        <f t="shared" ref="Z3191" si="10907">N3191*U3188+P3191*U3191-O3191*V3188-Q3191*V3191</f>
        <v>0.67846293960050164</v>
      </c>
      <c r="AA3191" s="27">
        <f t="shared" ref="AA3191" si="10908">(N3191*V3188+O3191*U3188+P3191*V3191+Q3191*U3191)</f>
        <v>0</v>
      </c>
      <c r="AB3191" s="8"/>
      <c r="AC3191" s="39">
        <f t="shared" ref="AC3191" si="10909">(180/PI())*ATAN(-1*(($X$8*Y3188+AA3188+$X$8*Y3191+AA3191)/($X$8*X3188+Z3188+$X$8*X3191+Z3191)))</f>
        <v>82.488302930160728</v>
      </c>
      <c r="AE3191" s="218">
        <f t="shared" ref="AE3191" si="10910">20*LOG(((($X$8*X3188+Z3188-$X$8*Y3191-Z3191)^2+($X$8*Y3188+AA3188-$X$8*Y3191-AA3191)^2)/(($X$8*X3188+Z3188+$X$8*X3191+Z3191)^2+($X$8*Y3188+AA3188+$X$8*Y3191+AA3191)^2))^0.5)</f>
        <v>-0.16419322206747161</v>
      </c>
      <c r="AF3191" s="9"/>
      <c r="AG3191" s="29"/>
      <c r="AH3191" s="29"/>
      <c r="AI3191" s="29"/>
      <c r="AJ3191" s="29"/>
    </row>
    <row r="3192" spans="2:36" ht="18.649999999999999" customHeight="1">
      <c r="AE3192" s="33"/>
    </row>
    <row r="3193" spans="2:36" ht="18.649999999999999" customHeight="1" thickBot="1">
      <c r="E3193" s="21" t="s">
        <v>0</v>
      </c>
      <c r="J3193" s="21" t="s">
        <v>1</v>
      </c>
      <c r="O3193" s="21" t="s">
        <v>2</v>
      </c>
      <c r="T3193" s="21" t="s">
        <v>3</v>
      </c>
      <c r="Y3193" s="21" t="s">
        <v>4</v>
      </c>
    </row>
    <row r="3194" spans="2:36" ht="18.649999999999999" customHeight="1" thickBot="1">
      <c r="B3194" s="20"/>
      <c r="D3194" s="235" t="s">
        <v>6</v>
      </c>
      <c r="E3194" s="236"/>
      <c r="F3194" s="237" t="s">
        <v>7</v>
      </c>
      <c r="G3194" s="238"/>
      <c r="I3194" s="235" t="s">
        <v>8</v>
      </c>
      <c r="J3194" s="236"/>
      <c r="K3194" s="237" t="s">
        <v>9</v>
      </c>
      <c r="L3194" s="238"/>
      <c r="N3194" s="235" t="s">
        <v>10</v>
      </c>
      <c r="O3194" s="236"/>
      <c r="P3194" s="237" t="s">
        <v>11</v>
      </c>
      <c r="Q3194" s="238"/>
      <c r="S3194" s="235" t="s">
        <v>6</v>
      </c>
      <c r="T3194" s="236"/>
      <c r="U3194" s="237" t="s">
        <v>7</v>
      </c>
      <c r="V3194" s="238"/>
      <c r="X3194" s="235" t="s">
        <v>10</v>
      </c>
      <c r="Y3194" s="236"/>
      <c r="Z3194" s="237" t="s">
        <v>11</v>
      </c>
      <c r="AA3194" s="238"/>
      <c r="AB3194" s="4"/>
      <c r="AC3194" s="212" t="s">
        <v>70</v>
      </c>
      <c r="AE3194" s="213" t="s">
        <v>37</v>
      </c>
      <c r="AF3194" s="9"/>
      <c r="AG3194" s="29"/>
      <c r="AH3194" s="29"/>
      <c r="AI3194" s="29"/>
      <c r="AJ3194" s="29"/>
    </row>
    <row r="3195" spans="2:36" ht="18.649999999999999" customHeight="1" thickTop="1" thickBot="1">
      <c r="B3195" s="40">
        <f t="shared" ref="B3195" si="10911">B3188+$E$5</f>
        <v>1.1264999999999752</v>
      </c>
      <c r="D3195" s="24">
        <v>1</v>
      </c>
      <c r="E3195" s="25">
        <v>0</v>
      </c>
      <c r="F3195" s="26">
        <v>0</v>
      </c>
      <c r="G3195" s="27">
        <f t="shared" ref="G3195" si="10912">-1/($E$8*$B3195)</f>
        <v>-6.0968769357585613</v>
      </c>
      <c r="I3195" s="24">
        <v>1</v>
      </c>
      <c r="J3195" s="28">
        <v>0</v>
      </c>
      <c r="K3195" s="26">
        <v>0</v>
      </c>
      <c r="L3195" s="27">
        <v>0</v>
      </c>
      <c r="N3195" s="24">
        <f t="shared" ref="N3195" si="10913">D3195*I3195+F3195*I3198-E3195*J3195-G3195*J3198</f>
        <v>0.68402093455758839</v>
      </c>
      <c r="O3195" s="28">
        <f t="shared" ref="O3195" si="10914">(D3195*J3195+E3195*I3195+F3195*J3198+G3195*I3198)</f>
        <v>0</v>
      </c>
      <c r="P3195" s="26">
        <f t="shared" ref="P3195" si="10915">D3195*K3195+F3195*K3198-E3195*L3195-G3195*L3198</f>
        <v>0</v>
      </c>
      <c r="Q3195" s="27">
        <f t="shared" ref="Q3195" si="10916">(D3195*L3195+E3195*K3195+F3195*L3198+G3195*K3198)</f>
        <v>-6.0968769357585613</v>
      </c>
      <c r="S3195" s="24">
        <v>1</v>
      </c>
      <c r="T3195" s="25">
        <v>0</v>
      </c>
      <c r="U3195" s="26">
        <v>0</v>
      </c>
      <c r="V3195" s="27">
        <f t="shared" ref="V3195" si="10917">-1/($T$8*$B3195)</f>
        <v>-6.0968769357585613</v>
      </c>
      <c r="X3195" s="24">
        <f t="shared" ref="X3195" si="10918">N3195*S3195+P3195*S3198-O3195*T3195-Q3195*T3198</f>
        <v>0.68402093455758839</v>
      </c>
      <c r="Y3195" s="28">
        <f t="shared" ref="Y3195" si="10919">(N3195*T3195+O3195*S3195+P3195*T3198+Q3195*S3198)</f>
        <v>0</v>
      </c>
      <c r="Z3195" s="26">
        <f t="shared" ref="Z3195" si="10920">N3195*U3195+P3195*U3198-O3195*V3195-Q3195*V3198</f>
        <v>0</v>
      </c>
      <c r="AA3195" s="27">
        <f t="shared" ref="AA3195" si="10921">(N3195*V3195+O3195*U3195+P3195*V3198+Q3195*U3198)</f>
        <v>-10.267268395238737</v>
      </c>
      <c r="AB3195" s="8"/>
      <c r="AC3195" s="214">
        <f t="shared" ref="AC3195" si="10922">20*LOG((2*$X$8)/(($X$8*X3195+Z3195+$Z$8*X3198+Z3198)^2+($X$8*Y3195+AA3195+$X$8*Y3198+AA3198)^2)^0.5)</f>
        <v>-14.327899894098682</v>
      </c>
      <c r="AE3195" s="215">
        <f t="shared" ref="AE3195" si="10923">((X3195^2+Y3195^2)/(X3198^2+Y3198^2))^0.5</f>
        <v>13.198315697405739</v>
      </c>
      <c r="AF3195" s="9"/>
      <c r="AG3195" s="29"/>
      <c r="AH3195" s="29"/>
      <c r="AI3195" s="29"/>
      <c r="AJ3195" s="29"/>
    </row>
    <row r="3196" spans="2:36" ht="18.649999999999999" customHeight="1" thickBot="1">
      <c r="D3196" s="30"/>
      <c r="G3196" s="31"/>
      <c r="I3196" s="30"/>
      <c r="K3196" s="239" t="s">
        <v>15</v>
      </c>
      <c r="L3196" s="240"/>
      <c r="N3196" s="30"/>
      <c r="P3196" s="239" t="s">
        <v>17</v>
      </c>
      <c r="Q3196" s="240"/>
      <c r="S3196" s="30"/>
      <c r="V3196" s="31"/>
      <c r="X3196" s="30"/>
      <c r="AA3196" s="31"/>
      <c r="AE3196" s="216"/>
      <c r="AF3196" s="9"/>
      <c r="AG3196" s="29"/>
      <c r="AH3196" s="29"/>
      <c r="AI3196" s="29"/>
      <c r="AJ3196" s="29"/>
    </row>
    <row r="3197" spans="2:36" ht="18.649999999999999" customHeight="1" thickBot="1">
      <c r="D3197" s="235" t="s">
        <v>12</v>
      </c>
      <c r="E3197" s="236"/>
      <c r="F3197" s="237" t="s">
        <v>13</v>
      </c>
      <c r="G3197" s="238"/>
      <c r="I3197" s="235" t="s">
        <v>14</v>
      </c>
      <c r="J3197" s="236"/>
      <c r="K3197" s="241"/>
      <c r="L3197" s="242"/>
      <c r="N3197" s="235" t="s">
        <v>16</v>
      </c>
      <c r="O3197" s="236"/>
      <c r="P3197" s="241"/>
      <c r="Q3197" s="242"/>
      <c r="S3197" s="235" t="s">
        <v>12</v>
      </c>
      <c r="T3197" s="236"/>
      <c r="U3197" s="237" t="s">
        <v>13</v>
      </c>
      <c r="V3197" s="238"/>
      <c r="X3197" s="235" t="s">
        <v>16</v>
      </c>
      <c r="Y3197" s="236"/>
      <c r="Z3197" s="237" t="s">
        <v>17</v>
      </c>
      <c r="AA3197" s="238"/>
      <c r="AB3197" s="4"/>
      <c r="AC3197" s="37" t="s">
        <v>71</v>
      </c>
      <c r="AE3197" s="217" t="s">
        <v>72</v>
      </c>
      <c r="AF3197" s="9"/>
      <c r="AG3197" s="29"/>
      <c r="AH3197" s="29"/>
      <c r="AI3197" s="29"/>
      <c r="AJ3197" s="29"/>
    </row>
    <row r="3198" spans="2:36" ht="18.649999999999999" customHeight="1" thickTop="1" thickBot="1">
      <c r="D3198" s="24">
        <v>0</v>
      </c>
      <c r="E3198" s="28">
        <v>0</v>
      </c>
      <c r="F3198" s="26">
        <v>1</v>
      </c>
      <c r="G3198" s="27">
        <v>0</v>
      </c>
      <c r="I3198" s="24">
        <v>0</v>
      </c>
      <c r="J3198" s="28">
        <f t="shared" ref="J3198" si="10924">IF(0=(1-$J$8*$K$8*$B3195^2),0,-1*(1-$J$8*$K$8*$B3195^2)/($B3195*$K$8))</f>
        <v>-5.1826380747358507E-2</v>
      </c>
      <c r="K3198" s="26">
        <v>1</v>
      </c>
      <c r="L3198" s="27">
        <v>0</v>
      </c>
      <c r="N3198" s="24">
        <f t="shared" ref="N3198" si="10925">D3198*I3195+F3198*I3198-E3198*J3195-G3198*J3198</f>
        <v>0</v>
      </c>
      <c r="O3198" s="28">
        <f t="shared" ref="O3198" si="10926">(D3198*J3195+E3198*I3195+F3198*J3198+G3198*I3198)</f>
        <v>-5.1826380747358507E-2</v>
      </c>
      <c r="P3198" s="26">
        <f t="shared" ref="P3198" si="10927">D3198*K3195+F3198*K3198-E3198*L3195-G3198*L3198</f>
        <v>1</v>
      </c>
      <c r="Q3198" s="27">
        <f t="shared" ref="Q3198" si="10928">(D3198*L3195+E3198*K3195+F3198*L3198+G3198*K3198)</f>
        <v>0</v>
      </c>
      <c r="S3198" s="24">
        <v>0</v>
      </c>
      <c r="T3198" s="28">
        <v>0</v>
      </c>
      <c r="U3198" s="26">
        <v>1</v>
      </c>
      <c r="V3198" s="27">
        <v>0</v>
      </c>
      <c r="X3198" s="24">
        <f t="shared" ref="X3198" si="10929">N3198*S3195+P3198*S3198-O3198*T3195-Q3198*T3198</f>
        <v>0</v>
      </c>
      <c r="Y3198" s="28">
        <f t="shared" ref="Y3198" si="10930">(N3198*T3195+O3198*S3195+P3198*T3198+Q3198*S3198)</f>
        <v>-5.1826380747358507E-2</v>
      </c>
      <c r="Z3198" s="26">
        <f t="shared" ref="Z3198" si="10931">N3198*U3195+P3198*U3198-O3198*V3195-Q3198*V3198</f>
        <v>0.68402093455758839</v>
      </c>
      <c r="AA3198" s="27">
        <f t="shared" ref="AA3198" si="10932">(N3198*V3195+O3198*U3195+P3198*V3198+Q3198*U3198)</f>
        <v>0</v>
      </c>
      <c r="AB3198" s="8"/>
      <c r="AC3198" s="39">
        <f t="shared" ref="AC3198" si="10933">(180/PI())*ATAN(-1*(($X$8*Y3195+AA3195+$X$8*Y3198+AA3198)/($X$8*X3195+Z3195+$X$8*X3198+Z3198)))</f>
        <v>82.44811736194626</v>
      </c>
      <c r="AE3198" s="218">
        <f t="shared" ref="AE3198" si="10934">20*LOG(((($X$8*X3195+Z3195-$X$8*Y3198-Z3198)^2+($X$8*Y3195+AA3195-$X$8*Y3198-AA3198)^2)/(($X$8*X3195+Z3195+$X$8*X3198+Z3198)^2+($X$8*Y3195+AA3195+$X$8*Y3198+AA3198)^2))^0.5)</f>
        <v>-0.16324476743852762</v>
      </c>
      <c r="AF3198" s="9"/>
      <c r="AG3198" s="29"/>
      <c r="AH3198" s="29"/>
      <c r="AI3198" s="29"/>
      <c r="AJ3198" s="29"/>
    </row>
    <row r="3199" spans="2:36" ht="18.649999999999999" customHeight="1">
      <c r="AE3199" s="33"/>
    </row>
    <row r="3200" spans="2:36" ht="18.649999999999999" customHeight="1" thickBot="1">
      <c r="E3200" s="21" t="s">
        <v>0</v>
      </c>
      <c r="J3200" s="21" t="s">
        <v>1</v>
      </c>
      <c r="O3200" s="21" t="s">
        <v>2</v>
      </c>
      <c r="T3200" s="21" t="s">
        <v>3</v>
      </c>
      <c r="Y3200" s="21" t="s">
        <v>4</v>
      </c>
    </row>
    <row r="3201" spans="2:36" ht="18.649999999999999" customHeight="1" thickBot="1">
      <c r="B3201" s="20"/>
      <c r="D3201" s="235" t="s">
        <v>6</v>
      </c>
      <c r="E3201" s="236"/>
      <c r="F3201" s="237" t="s">
        <v>7</v>
      </c>
      <c r="G3201" s="238"/>
      <c r="I3201" s="235" t="s">
        <v>8</v>
      </c>
      <c r="J3201" s="236"/>
      <c r="K3201" s="237" t="s">
        <v>9</v>
      </c>
      <c r="L3201" s="238"/>
      <c r="N3201" s="235" t="s">
        <v>10</v>
      </c>
      <c r="O3201" s="236"/>
      <c r="P3201" s="237" t="s">
        <v>11</v>
      </c>
      <c r="Q3201" s="238"/>
      <c r="S3201" s="235" t="s">
        <v>6</v>
      </c>
      <c r="T3201" s="236"/>
      <c r="U3201" s="237" t="s">
        <v>7</v>
      </c>
      <c r="V3201" s="238"/>
      <c r="X3201" s="235" t="s">
        <v>10</v>
      </c>
      <c r="Y3201" s="236"/>
      <c r="Z3201" s="237" t="s">
        <v>11</v>
      </c>
      <c r="AA3201" s="238"/>
      <c r="AB3201" s="4"/>
      <c r="AC3201" s="212" t="s">
        <v>70</v>
      </c>
      <c r="AE3201" s="213" t="s">
        <v>37</v>
      </c>
      <c r="AF3201" s="9"/>
      <c r="AG3201" s="29"/>
      <c r="AH3201" s="29"/>
      <c r="AI3201" s="29"/>
      <c r="AJ3201" s="29"/>
    </row>
    <row r="3202" spans="2:36" ht="18.649999999999999" customHeight="1" thickTop="1" thickBot="1">
      <c r="B3202" s="40">
        <f t="shared" ref="B3202" si="10935">B3195+$E$5</f>
        <v>1.1269999999999751</v>
      </c>
      <c r="D3202" s="24">
        <v>1</v>
      </c>
      <c r="E3202" s="25">
        <v>0</v>
      </c>
      <c r="F3202" s="26">
        <v>0</v>
      </c>
      <c r="G3202" s="27">
        <f t="shared" ref="G3202" si="10936">-1/($E$8*$B3202)</f>
        <v>-6.0941720214126169</v>
      </c>
      <c r="I3202" s="24">
        <v>1</v>
      </c>
      <c r="J3202" s="28">
        <v>0</v>
      </c>
      <c r="K3202" s="26">
        <v>0</v>
      </c>
      <c r="L3202" s="27">
        <v>0</v>
      </c>
      <c r="N3202" s="24">
        <f t="shared" ref="N3202" si="10937">D3202*I3202+F3202*I3205-E3202*J3202-G3202*J3205</f>
        <v>0.68957153364695478</v>
      </c>
      <c r="O3202" s="28">
        <f t="shared" ref="O3202" si="10938">(D3202*J3202+E3202*I3202+F3202*J3205+G3202*I3205)</f>
        <v>0</v>
      </c>
      <c r="P3202" s="26">
        <f t="shared" ref="P3202" si="10939">D3202*K3202+F3202*K3205-E3202*L3202-G3202*L3205</f>
        <v>0</v>
      </c>
      <c r="Q3202" s="27">
        <f t="shared" ref="Q3202" si="10940">(D3202*L3202+E3202*K3202+F3202*L3205+G3202*K3205)</f>
        <v>-6.0941720214126169</v>
      </c>
      <c r="S3202" s="24">
        <v>1</v>
      </c>
      <c r="T3202" s="25">
        <v>0</v>
      </c>
      <c r="U3202" s="26">
        <v>0</v>
      </c>
      <c r="V3202" s="27">
        <f t="shared" ref="V3202" si="10941">-1/($T$8*$B3202)</f>
        <v>-6.0941720214126169</v>
      </c>
      <c r="X3202" s="24">
        <f t="shared" ref="X3202" si="10942">N3202*S3202+P3202*S3205-O3202*T3202-Q3202*T3205</f>
        <v>0.68957153364695478</v>
      </c>
      <c r="Y3202" s="28">
        <f t="shared" ref="Y3202" si="10943">(N3202*T3202+O3202*S3202+P3202*T3205+Q3202*S3205)</f>
        <v>0</v>
      </c>
      <c r="Z3202" s="26">
        <f t="shared" ref="Z3202" si="10944">N3202*U3202+P3202*U3205-O3202*V3202-Q3202*V3205</f>
        <v>0</v>
      </c>
      <c r="AA3202" s="27">
        <f t="shared" ref="AA3202" si="10945">(N3202*V3202+O3202*U3202+P3202*V3205+Q3202*U3205)</f>
        <v>-10.296539568526477</v>
      </c>
      <c r="AB3202" s="8"/>
      <c r="AC3202" s="214">
        <f t="shared" ref="AC3202" si="10946">20*LOG((2*$X$8)/(($X$8*X3202+Z3202+$Z$8*X3205+Z3205)^2+($X$8*Y3202+AA3202+$X$8*Y3205+AA3205)^2)^0.5)</f>
        <v>-14.35256283927991</v>
      </c>
      <c r="AE3202" s="215">
        <f t="shared" ref="AE3202" si="10947">((X3202^2+Y3202^2)/(X3205^2+Y3205^2))^0.5</f>
        <v>13.537313753741179</v>
      </c>
      <c r="AF3202" s="9"/>
      <c r="AG3202" s="29"/>
      <c r="AH3202" s="29"/>
      <c r="AI3202" s="29"/>
      <c r="AJ3202" s="29"/>
    </row>
    <row r="3203" spans="2:36" ht="18.649999999999999" customHeight="1" thickBot="1">
      <c r="D3203" s="30"/>
      <c r="G3203" s="31"/>
      <c r="I3203" s="30"/>
      <c r="K3203" s="239" t="s">
        <v>15</v>
      </c>
      <c r="L3203" s="240"/>
      <c r="N3203" s="30"/>
      <c r="P3203" s="239" t="s">
        <v>17</v>
      </c>
      <c r="Q3203" s="240"/>
      <c r="S3203" s="30"/>
      <c r="V3203" s="31"/>
      <c r="X3203" s="30"/>
      <c r="AA3203" s="31"/>
      <c r="AE3203" s="216"/>
      <c r="AF3203" s="9"/>
      <c r="AG3203" s="29"/>
      <c r="AH3203" s="29"/>
      <c r="AI3203" s="29"/>
      <c r="AJ3203" s="29"/>
    </row>
    <row r="3204" spans="2:36" ht="18.649999999999999" customHeight="1" thickBot="1">
      <c r="D3204" s="235" t="s">
        <v>12</v>
      </c>
      <c r="E3204" s="236"/>
      <c r="F3204" s="237" t="s">
        <v>13</v>
      </c>
      <c r="G3204" s="238"/>
      <c r="I3204" s="235" t="s">
        <v>14</v>
      </c>
      <c r="J3204" s="236"/>
      <c r="K3204" s="241"/>
      <c r="L3204" s="242"/>
      <c r="N3204" s="235" t="s">
        <v>16</v>
      </c>
      <c r="O3204" s="236"/>
      <c r="P3204" s="241"/>
      <c r="Q3204" s="242"/>
      <c r="S3204" s="235" t="s">
        <v>12</v>
      </c>
      <c r="T3204" s="236"/>
      <c r="U3204" s="237" t="s">
        <v>13</v>
      </c>
      <c r="V3204" s="238"/>
      <c r="X3204" s="235" t="s">
        <v>16</v>
      </c>
      <c r="Y3204" s="236"/>
      <c r="Z3204" s="237" t="s">
        <v>17</v>
      </c>
      <c r="AA3204" s="238"/>
      <c r="AB3204" s="4"/>
      <c r="AC3204" s="37" t="s">
        <v>71</v>
      </c>
      <c r="AE3204" s="217" t="s">
        <v>72</v>
      </c>
      <c r="AF3204" s="9"/>
      <c r="AG3204" s="29"/>
      <c r="AH3204" s="29"/>
      <c r="AI3204" s="29"/>
      <c r="AJ3204" s="29"/>
    </row>
    <row r="3205" spans="2:36" ht="18.649999999999999" customHeight="1" thickTop="1" thickBot="1">
      <c r="D3205" s="24">
        <v>0</v>
      </c>
      <c r="E3205" s="28">
        <v>0</v>
      </c>
      <c r="F3205" s="26">
        <v>1</v>
      </c>
      <c r="G3205" s="27">
        <v>0</v>
      </c>
      <c r="I3205" s="24">
        <v>0</v>
      </c>
      <c r="J3205" s="28">
        <f t="shared" ref="J3205" si="10948">IF(0=(1-$J$8*$K$8*$B3202^2),0,-1*(1-$J$8*$K$8*$B3202^2)/($B3202*$K$8))</f>
        <v>-5.0938579558029703E-2</v>
      </c>
      <c r="K3205" s="26">
        <v>1</v>
      </c>
      <c r="L3205" s="27">
        <v>0</v>
      </c>
      <c r="N3205" s="24">
        <f t="shared" ref="N3205" si="10949">D3205*I3202+F3205*I3205-E3205*J3202-G3205*J3205</f>
        <v>0</v>
      </c>
      <c r="O3205" s="28">
        <f t="shared" ref="O3205" si="10950">(D3205*J3202+E3205*I3202+F3205*J3205+G3205*I3205)</f>
        <v>-5.0938579558029703E-2</v>
      </c>
      <c r="P3205" s="26">
        <f t="shared" ref="P3205" si="10951">D3205*K3202+F3205*K3205-E3205*L3202-G3205*L3205</f>
        <v>1</v>
      </c>
      <c r="Q3205" s="27">
        <f t="shared" ref="Q3205" si="10952">(D3205*L3202+E3205*K3202+F3205*L3205+G3205*K3205)</f>
        <v>0</v>
      </c>
      <c r="S3205" s="24">
        <v>0</v>
      </c>
      <c r="T3205" s="28">
        <v>0</v>
      </c>
      <c r="U3205" s="26">
        <v>1</v>
      </c>
      <c r="V3205" s="27">
        <v>0</v>
      </c>
      <c r="X3205" s="24">
        <f t="shared" ref="X3205" si="10953">N3205*S3202+P3205*S3205-O3205*T3202-Q3205*T3205</f>
        <v>0</v>
      </c>
      <c r="Y3205" s="28">
        <f t="shared" ref="Y3205" si="10954">(N3205*T3202+O3205*S3202+P3205*T3205+Q3205*S3205)</f>
        <v>-5.0938579558029703E-2</v>
      </c>
      <c r="Z3205" s="26">
        <f t="shared" ref="Z3205" si="10955">N3205*U3202+P3205*U3205-O3205*V3202-Q3205*V3205</f>
        <v>0.68957153364695478</v>
      </c>
      <c r="AA3205" s="27">
        <f t="shared" ref="AA3205" si="10956">(N3205*V3202+O3205*U3202+P3205*V3205+Q3205*U3205)</f>
        <v>0</v>
      </c>
      <c r="AB3205" s="8"/>
      <c r="AC3205" s="39">
        <f t="shared" ref="AC3205" si="10957">(180/PI())*ATAN(-1*(($X$8*Y3202+AA3202+$X$8*Y3205+AA3205)/($X$8*X3202+Z3202+$X$8*X3205+Z3205)))</f>
        <v>82.408189417186662</v>
      </c>
      <c r="AE3205" s="218">
        <f t="shared" ref="AE3205" si="10958">20*LOG(((($X$8*X3202+Z3202-$X$8*Y3205-Z3205)^2+($X$8*Y3202+AA3202-$X$8*Y3205-AA3205)^2)/(($X$8*X3202+Z3202+$X$8*X3205+Z3205)^2+($X$8*Y3202+AA3202+$X$8*Y3205+AA3205)^2))^0.5)</f>
        <v>-0.16230663490103348</v>
      </c>
      <c r="AF3205" s="9"/>
      <c r="AG3205" s="29"/>
      <c r="AH3205" s="29"/>
      <c r="AI3205" s="29"/>
      <c r="AJ3205" s="29"/>
    </row>
    <row r="3206" spans="2:36" ht="18.649999999999999" customHeight="1">
      <c r="AE3206" s="33"/>
    </row>
    <row r="3207" spans="2:36" ht="18.649999999999999" customHeight="1" thickBot="1">
      <c r="E3207" s="21" t="s">
        <v>0</v>
      </c>
      <c r="J3207" s="21" t="s">
        <v>1</v>
      </c>
      <c r="O3207" s="21" t="s">
        <v>2</v>
      </c>
      <c r="T3207" s="21" t="s">
        <v>3</v>
      </c>
      <c r="Y3207" s="21" t="s">
        <v>4</v>
      </c>
    </row>
    <row r="3208" spans="2:36" ht="18.649999999999999" customHeight="1" thickBot="1">
      <c r="B3208" s="20"/>
      <c r="D3208" s="235" t="s">
        <v>6</v>
      </c>
      <c r="E3208" s="236"/>
      <c r="F3208" s="237" t="s">
        <v>7</v>
      </c>
      <c r="G3208" s="238"/>
      <c r="I3208" s="235" t="s">
        <v>8</v>
      </c>
      <c r="J3208" s="236"/>
      <c r="K3208" s="237" t="s">
        <v>9</v>
      </c>
      <c r="L3208" s="238"/>
      <c r="N3208" s="235" t="s">
        <v>10</v>
      </c>
      <c r="O3208" s="236"/>
      <c r="P3208" s="237" t="s">
        <v>11</v>
      </c>
      <c r="Q3208" s="238"/>
      <c r="S3208" s="235" t="s">
        <v>6</v>
      </c>
      <c r="T3208" s="236"/>
      <c r="U3208" s="237" t="s">
        <v>7</v>
      </c>
      <c r="V3208" s="238"/>
      <c r="X3208" s="235" t="s">
        <v>10</v>
      </c>
      <c r="Y3208" s="236"/>
      <c r="Z3208" s="237" t="s">
        <v>11</v>
      </c>
      <c r="AA3208" s="238"/>
      <c r="AB3208" s="4"/>
      <c r="AC3208" s="212" t="s">
        <v>70</v>
      </c>
      <c r="AE3208" s="213" t="s">
        <v>37</v>
      </c>
      <c r="AF3208" s="9"/>
      <c r="AG3208" s="29"/>
      <c r="AH3208" s="29"/>
      <c r="AI3208" s="29"/>
      <c r="AJ3208" s="29"/>
    </row>
    <row r="3209" spans="2:36" ht="18.649999999999999" customHeight="1" thickTop="1" thickBot="1">
      <c r="B3209" s="40">
        <f t="shared" ref="B3209" si="10959">B3202+$E$5</f>
        <v>1.1274999999999751</v>
      </c>
      <c r="D3209" s="24">
        <v>1</v>
      </c>
      <c r="E3209" s="25">
        <v>0</v>
      </c>
      <c r="F3209" s="26">
        <v>0</v>
      </c>
      <c r="G3209" s="27">
        <f t="shared" ref="G3209" si="10960">-1/($E$8*$B3209)</f>
        <v>-6.0914695061037873</v>
      </c>
      <c r="I3209" s="24">
        <v>1</v>
      </c>
      <c r="J3209" s="28">
        <v>0</v>
      </c>
      <c r="K3209" s="26">
        <v>0</v>
      </c>
      <c r="L3209" s="27">
        <v>0</v>
      </c>
      <c r="N3209" s="24">
        <f t="shared" ref="N3209" si="10961">D3209*I3209+F3209*I3212-E3209*J3209-G3209*J3212</f>
        <v>0.69511474998474709</v>
      </c>
      <c r="O3209" s="28">
        <f t="shared" ref="O3209" si="10962">(D3209*J3209+E3209*I3209+F3209*J3212+G3209*I3212)</f>
        <v>0</v>
      </c>
      <c r="P3209" s="26">
        <f t="shared" ref="P3209" si="10963">D3209*K3209+F3209*K3212-E3209*L3209-G3209*L3212</f>
        <v>0</v>
      </c>
      <c r="Q3209" s="27">
        <f t="shared" ref="Q3209" si="10964">(D3209*L3209+E3209*K3209+F3209*L3212+G3209*K3212)</f>
        <v>-6.0914695061037873</v>
      </c>
      <c r="S3209" s="24">
        <v>1</v>
      </c>
      <c r="T3209" s="25">
        <v>0</v>
      </c>
      <c r="U3209" s="26">
        <v>0</v>
      </c>
      <c r="V3209" s="27">
        <f t="shared" ref="V3209" si="10965">-1/($T$8*$B3209)</f>
        <v>-6.0914695061037873</v>
      </c>
      <c r="X3209" s="24">
        <f t="shared" ref="X3209" si="10966">N3209*S3209+P3209*S3212-O3209*T3209-Q3209*T3212</f>
        <v>0.69511474998474709</v>
      </c>
      <c r="Y3209" s="28">
        <f t="shared" ref="Y3209" si="10967">(N3209*T3209+O3209*S3209+P3209*T3212+Q3209*S3212)</f>
        <v>0</v>
      </c>
      <c r="Z3209" s="26">
        <f t="shared" ref="Z3209" si="10968">N3209*U3209+P3209*U3212-O3209*V3209-Q3209*V3212</f>
        <v>0</v>
      </c>
      <c r="AA3209" s="27">
        <f t="shared" ref="AA3209" si="10969">(N3209*V3209+O3209*U3209+P3209*V3212+Q3209*U3212)</f>
        <v>-10.325739808878833</v>
      </c>
      <c r="AB3209" s="8"/>
      <c r="AC3209" s="214">
        <f t="shared" ref="AC3209" si="10970">20*LOG((2*$X$8)/(($X$8*X3209+Z3209+$Z$8*X3212+Z3212)^2+($X$8*Y3209+AA3209+$X$8*Y3212+AA3212)^2)^0.5)</f>
        <v>-14.377100508958183</v>
      </c>
      <c r="AE3209" s="215">
        <f t="shared" ref="AE3209" si="10971">((X3209^2+Y3209^2)/(X3212^2+Y3212^2))^0.5</f>
        <v>13.888078555991841</v>
      </c>
      <c r="AF3209" s="9"/>
      <c r="AG3209" s="29"/>
      <c r="AH3209" s="29"/>
      <c r="AI3209" s="29"/>
      <c r="AJ3209" s="29"/>
    </row>
    <row r="3210" spans="2:36" ht="18.649999999999999" customHeight="1" thickBot="1">
      <c r="D3210" s="30"/>
      <c r="G3210" s="31"/>
      <c r="I3210" s="30"/>
      <c r="K3210" s="239" t="s">
        <v>15</v>
      </c>
      <c r="L3210" s="240"/>
      <c r="N3210" s="30"/>
      <c r="P3210" s="239" t="s">
        <v>17</v>
      </c>
      <c r="Q3210" s="240"/>
      <c r="S3210" s="30"/>
      <c r="V3210" s="31"/>
      <c r="X3210" s="30"/>
      <c r="AA3210" s="31"/>
      <c r="AE3210" s="216"/>
      <c r="AF3210" s="9"/>
      <c r="AG3210" s="29"/>
      <c r="AH3210" s="29"/>
      <c r="AI3210" s="29"/>
      <c r="AJ3210" s="29"/>
    </row>
    <row r="3211" spans="2:36" ht="18.649999999999999" customHeight="1" thickBot="1">
      <c r="D3211" s="235" t="s">
        <v>12</v>
      </c>
      <c r="E3211" s="236"/>
      <c r="F3211" s="237" t="s">
        <v>13</v>
      </c>
      <c r="G3211" s="238"/>
      <c r="I3211" s="235" t="s">
        <v>14</v>
      </c>
      <c r="J3211" s="236"/>
      <c r="K3211" s="241"/>
      <c r="L3211" s="242"/>
      <c r="N3211" s="235" t="s">
        <v>16</v>
      </c>
      <c r="O3211" s="236"/>
      <c r="P3211" s="241"/>
      <c r="Q3211" s="242"/>
      <c r="S3211" s="235" t="s">
        <v>12</v>
      </c>
      <c r="T3211" s="236"/>
      <c r="U3211" s="237" t="s">
        <v>13</v>
      </c>
      <c r="V3211" s="238"/>
      <c r="X3211" s="235" t="s">
        <v>16</v>
      </c>
      <c r="Y3211" s="236"/>
      <c r="Z3211" s="237" t="s">
        <v>17</v>
      </c>
      <c r="AA3211" s="238"/>
      <c r="AB3211" s="4"/>
      <c r="AC3211" s="37" t="s">
        <v>71</v>
      </c>
      <c r="AE3211" s="217" t="s">
        <v>72</v>
      </c>
      <c r="AF3211" s="9"/>
      <c r="AG3211" s="29"/>
      <c r="AH3211" s="29"/>
      <c r="AI3211" s="29"/>
      <c r="AJ3211" s="29"/>
    </row>
    <row r="3212" spans="2:36" ht="18.649999999999999" customHeight="1" thickTop="1" thickBot="1">
      <c r="D3212" s="24">
        <v>0</v>
      </c>
      <c r="E3212" s="28">
        <v>0</v>
      </c>
      <c r="F3212" s="26">
        <v>1</v>
      </c>
      <c r="G3212" s="27">
        <v>0</v>
      </c>
      <c r="I3212" s="24">
        <v>0</v>
      </c>
      <c r="J3212" s="28">
        <f t="shared" ref="J3212" si="10972">IF(0=(1-$J$8*$K$8*$B3209^2),0,-1*(1-$J$8*$K$8*$B3209^2)/($B3209*$K$8))</f>
        <v>-5.0051182183502872E-2</v>
      </c>
      <c r="K3212" s="26">
        <v>1</v>
      </c>
      <c r="L3212" s="27">
        <v>0</v>
      </c>
      <c r="N3212" s="24">
        <f t="shared" ref="N3212" si="10973">D3212*I3209+F3212*I3212-E3212*J3209-G3212*J3212</f>
        <v>0</v>
      </c>
      <c r="O3212" s="28">
        <f t="shared" ref="O3212" si="10974">(D3212*J3209+E3212*I3209+F3212*J3212+G3212*I3212)</f>
        <v>-5.0051182183502872E-2</v>
      </c>
      <c r="P3212" s="26">
        <f t="shared" ref="P3212" si="10975">D3212*K3209+F3212*K3212-E3212*L3209-G3212*L3212</f>
        <v>1</v>
      </c>
      <c r="Q3212" s="27">
        <f t="shared" ref="Q3212" si="10976">(D3212*L3209+E3212*K3209+F3212*L3212+G3212*K3212)</f>
        <v>0</v>
      </c>
      <c r="S3212" s="24">
        <v>0</v>
      </c>
      <c r="T3212" s="28">
        <v>0</v>
      </c>
      <c r="U3212" s="26">
        <v>1</v>
      </c>
      <c r="V3212" s="27">
        <v>0</v>
      </c>
      <c r="X3212" s="24">
        <f t="shared" ref="X3212" si="10977">N3212*S3209+P3212*S3212-O3212*T3209-Q3212*T3212</f>
        <v>0</v>
      </c>
      <c r="Y3212" s="28">
        <f t="shared" ref="Y3212" si="10978">(N3212*T3209+O3212*S3209+P3212*T3212+Q3212*S3212)</f>
        <v>-5.0051182183502872E-2</v>
      </c>
      <c r="Z3212" s="26">
        <f t="shared" ref="Z3212" si="10979">N3212*U3209+P3212*U3212-O3212*V3209-Q3212*V3212</f>
        <v>0.69511474998474709</v>
      </c>
      <c r="AA3212" s="27">
        <f t="shared" ref="AA3212" si="10980">(N3212*V3209+O3212*U3209+P3212*V3212+Q3212*U3212)</f>
        <v>0</v>
      </c>
      <c r="AB3212" s="8"/>
      <c r="AC3212" s="39">
        <f t="shared" ref="AC3212" si="10981">(180/PI())*ATAN(-1*(($X$8*Y3209+AA3209+$X$8*Y3212+AA3212)/($X$8*X3209+Z3209+$X$8*X3212+Z3212)))</f>
        <v>82.368516109170571</v>
      </c>
      <c r="AE3212" s="218">
        <f t="shared" ref="AE3212" si="10982">20*LOG(((($X$8*X3209+Z3209-$X$8*Y3212-Z3212)^2+($X$8*Y3209+AA3209-$X$8*Y3212-AA3212)^2)/(($X$8*X3209+Z3209+$X$8*X3212+Z3212)^2+($X$8*Y3209+AA3209+$X$8*Y3212+AA3212)^2))^0.5)</f>
        <v>-0.16137867039162196</v>
      </c>
      <c r="AF3212" s="9"/>
      <c r="AG3212" s="29"/>
      <c r="AH3212" s="29"/>
      <c r="AI3212" s="29"/>
      <c r="AJ3212" s="29"/>
    </row>
    <row r="3213" spans="2:36" ht="18.649999999999999" customHeight="1">
      <c r="AE3213" s="33"/>
    </row>
    <row r="3214" spans="2:36" ht="18.649999999999999" customHeight="1" thickBot="1">
      <c r="E3214" s="21" t="s">
        <v>0</v>
      </c>
      <c r="J3214" s="21" t="s">
        <v>1</v>
      </c>
      <c r="O3214" s="21" t="s">
        <v>2</v>
      </c>
      <c r="T3214" s="21" t="s">
        <v>3</v>
      </c>
      <c r="Y3214" s="21" t="s">
        <v>4</v>
      </c>
    </row>
    <row r="3215" spans="2:36" ht="18.649999999999999" customHeight="1" thickBot="1">
      <c r="B3215" s="20"/>
      <c r="D3215" s="235" t="s">
        <v>6</v>
      </c>
      <c r="E3215" s="236"/>
      <c r="F3215" s="237" t="s">
        <v>7</v>
      </c>
      <c r="G3215" s="238"/>
      <c r="I3215" s="235" t="s">
        <v>8</v>
      </c>
      <c r="J3215" s="236"/>
      <c r="K3215" s="237" t="s">
        <v>9</v>
      </c>
      <c r="L3215" s="238"/>
      <c r="N3215" s="235" t="s">
        <v>10</v>
      </c>
      <c r="O3215" s="236"/>
      <c r="P3215" s="237" t="s">
        <v>11</v>
      </c>
      <c r="Q3215" s="238"/>
      <c r="S3215" s="235" t="s">
        <v>6</v>
      </c>
      <c r="T3215" s="236"/>
      <c r="U3215" s="237" t="s">
        <v>7</v>
      </c>
      <c r="V3215" s="238"/>
      <c r="X3215" s="235" t="s">
        <v>10</v>
      </c>
      <c r="Y3215" s="236"/>
      <c r="Z3215" s="237" t="s">
        <v>11</v>
      </c>
      <c r="AA3215" s="238"/>
      <c r="AB3215" s="4"/>
      <c r="AC3215" s="212" t="s">
        <v>70</v>
      </c>
      <c r="AE3215" s="213" t="s">
        <v>37</v>
      </c>
      <c r="AF3215" s="9"/>
      <c r="AG3215" s="29"/>
      <c r="AH3215" s="29"/>
      <c r="AI3215" s="29"/>
      <c r="AJ3215" s="29"/>
    </row>
    <row r="3216" spans="2:36" ht="18.649999999999999" customHeight="1" thickTop="1" thickBot="1">
      <c r="B3216" s="40">
        <f t="shared" ref="B3216" si="10983">B3209+$E$5</f>
        <v>1.127999999999975</v>
      </c>
      <c r="D3216" s="24">
        <v>1</v>
      </c>
      <c r="E3216" s="25">
        <v>0</v>
      </c>
      <c r="F3216" s="26">
        <v>0</v>
      </c>
      <c r="G3216" s="27">
        <f t="shared" ref="G3216" si="10984">-1/($E$8*$B3216)</f>
        <v>-6.0887693866418608</v>
      </c>
      <c r="I3216" s="24">
        <v>1</v>
      </c>
      <c r="J3216" s="28">
        <v>0</v>
      </c>
      <c r="K3216" s="26">
        <v>0</v>
      </c>
      <c r="L3216" s="27">
        <v>0</v>
      </c>
      <c r="N3216" s="24">
        <f t="shared" ref="N3216" si="10985">D3216*I3216+F3216*I3219-E3216*J3216-G3216*J3219</f>
        <v>0.70065059665804696</v>
      </c>
      <c r="O3216" s="28">
        <f t="shared" ref="O3216" si="10986">(D3216*J3216+E3216*I3216+F3216*J3219+G3216*I3219)</f>
        <v>0</v>
      </c>
      <c r="P3216" s="26">
        <f t="shared" ref="P3216" si="10987">D3216*K3216+F3216*K3219-E3216*L3216-G3216*L3219</f>
        <v>0</v>
      </c>
      <c r="Q3216" s="27">
        <f t="shared" ref="Q3216" si="10988">(D3216*L3216+E3216*K3216+F3216*L3219+G3216*K3219)</f>
        <v>-6.0887693866418608</v>
      </c>
      <c r="S3216" s="24">
        <v>1</v>
      </c>
      <c r="T3216" s="25">
        <v>0</v>
      </c>
      <c r="U3216" s="26">
        <v>0</v>
      </c>
      <c r="V3216" s="27">
        <f t="shared" ref="V3216" si="10989">-1/($T$8*$B3216)</f>
        <v>-6.0887693866418608</v>
      </c>
      <c r="X3216" s="24">
        <f t="shared" ref="X3216" si="10990">N3216*S3216+P3216*S3219-O3216*T3216-Q3216*T3219</f>
        <v>0.70065059665804696</v>
      </c>
      <c r="Y3216" s="28">
        <f t="shared" ref="Y3216" si="10991">(N3216*T3216+O3216*S3216+P3216*T3219+Q3216*S3219)</f>
        <v>0</v>
      </c>
      <c r="Z3216" s="26">
        <f t="shared" ref="Z3216" si="10992">N3216*U3216+P3216*U3219-O3216*V3216-Q3216*V3219</f>
        <v>0</v>
      </c>
      <c r="AA3216" s="27">
        <f t="shared" ref="AA3216" si="10993">(N3216*V3216+O3216*U3216+P3216*V3219+Q3216*U3219)</f>
        <v>-10.354869290305732</v>
      </c>
      <c r="AB3216" s="8"/>
      <c r="AC3216" s="214">
        <f t="shared" ref="AC3216" si="10994">20*LOG((2*$X$8)/(($X$8*X3216+Z3216+$Z$8*X3219+Z3219)^2+($X$8*Y3216+AA3216+$X$8*Y3219+AA3219)^2)^0.5)</f>
        <v>-14.401513866255568</v>
      </c>
      <c r="AE3216" s="215">
        <f t="shared" ref="AE3216" si="10995">((X3216^2+Y3216^2)/(X3219^2+Y3219^2))^0.5</f>
        <v>14.251239040522211</v>
      </c>
      <c r="AF3216" s="9"/>
      <c r="AG3216" s="29"/>
      <c r="AH3216" s="29"/>
      <c r="AI3216" s="29"/>
      <c r="AJ3216" s="29"/>
    </row>
    <row r="3217" spans="2:36" ht="18.649999999999999" customHeight="1" thickBot="1">
      <c r="D3217" s="30"/>
      <c r="G3217" s="31"/>
      <c r="I3217" s="30"/>
      <c r="K3217" s="239" t="s">
        <v>15</v>
      </c>
      <c r="L3217" s="240"/>
      <c r="N3217" s="30"/>
      <c r="P3217" s="239" t="s">
        <v>17</v>
      </c>
      <c r="Q3217" s="240"/>
      <c r="S3217" s="30"/>
      <c r="V3217" s="31"/>
      <c r="X3217" s="30"/>
      <c r="AA3217" s="31"/>
      <c r="AE3217" s="216"/>
      <c r="AF3217" s="9"/>
      <c r="AG3217" s="29"/>
      <c r="AH3217" s="29"/>
      <c r="AI3217" s="29"/>
      <c r="AJ3217" s="29"/>
    </row>
    <row r="3218" spans="2:36" ht="18.649999999999999" customHeight="1" thickBot="1">
      <c r="D3218" s="235" t="s">
        <v>12</v>
      </c>
      <c r="E3218" s="236"/>
      <c r="F3218" s="237" t="s">
        <v>13</v>
      </c>
      <c r="G3218" s="238"/>
      <c r="I3218" s="235" t="s">
        <v>14</v>
      </c>
      <c r="J3218" s="236"/>
      <c r="K3218" s="241"/>
      <c r="L3218" s="242"/>
      <c r="N3218" s="235" t="s">
        <v>16</v>
      </c>
      <c r="O3218" s="236"/>
      <c r="P3218" s="241"/>
      <c r="Q3218" s="242"/>
      <c r="S3218" s="235" t="s">
        <v>12</v>
      </c>
      <c r="T3218" s="236"/>
      <c r="U3218" s="237" t="s">
        <v>13</v>
      </c>
      <c r="V3218" s="238"/>
      <c r="X3218" s="235" t="s">
        <v>16</v>
      </c>
      <c r="Y3218" s="236"/>
      <c r="Z3218" s="237" t="s">
        <v>17</v>
      </c>
      <c r="AA3218" s="238"/>
      <c r="AB3218" s="4"/>
      <c r="AC3218" s="37" t="s">
        <v>71</v>
      </c>
      <c r="AE3218" s="217" t="s">
        <v>72</v>
      </c>
      <c r="AF3218" s="9"/>
      <c r="AG3218" s="29"/>
      <c r="AH3218" s="29"/>
      <c r="AI3218" s="29"/>
      <c r="AJ3218" s="29"/>
    </row>
    <row r="3219" spans="2:36" ht="18.649999999999999" customHeight="1" thickTop="1" thickBot="1">
      <c r="D3219" s="24">
        <v>0</v>
      </c>
      <c r="E3219" s="28">
        <v>0</v>
      </c>
      <c r="F3219" s="26">
        <v>1</v>
      </c>
      <c r="G3219" s="27">
        <v>0</v>
      </c>
      <c r="I3219" s="24">
        <v>0</v>
      </c>
      <c r="J3219" s="28">
        <f t="shared" ref="J3219" si="10996">IF(0=(1-$J$8*$K$8*$B3216^2),0,-1*(1-$J$8*$K$8*$B3216^2)/($B3216*$K$8))</f>
        <v>-4.9164188086790586E-2</v>
      </c>
      <c r="K3219" s="26">
        <v>1</v>
      </c>
      <c r="L3219" s="27">
        <v>0</v>
      </c>
      <c r="N3219" s="24">
        <f t="shared" ref="N3219" si="10997">D3219*I3216+F3219*I3219-E3219*J3216-G3219*J3219</f>
        <v>0</v>
      </c>
      <c r="O3219" s="28">
        <f t="shared" ref="O3219" si="10998">(D3219*J3216+E3219*I3216+F3219*J3219+G3219*I3219)</f>
        <v>-4.9164188086790586E-2</v>
      </c>
      <c r="P3219" s="26">
        <f t="shared" ref="P3219" si="10999">D3219*K3216+F3219*K3219-E3219*L3216-G3219*L3219</f>
        <v>1</v>
      </c>
      <c r="Q3219" s="27">
        <f t="shared" ref="Q3219" si="11000">(D3219*L3216+E3219*K3216+F3219*L3219+G3219*K3219)</f>
        <v>0</v>
      </c>
      <c r="S3219" s="24">
        <v>0</v>
      </c>
      <c r="T3219" s="28">
        <v>0</v>
      </c>
      <c r="U3219" s="26">
        <v>1</v>
      </c>
      <c r="V3219" s="27">
        <v>0</v>
      </c>
      <c r="X3219" s="24">
        <f t="shared" ref="X3219" si="11001">N3219*S3216+P3219*S3219-O3219*T3216-Q3219*T3219</f>
        <v>0</v>
      </c>
      <c r="Y3219" s="28">
        <f t="shared" ref="Y3219" si="11002">(N3219*T3216+O3219*S3216+P3219*T3219+Q3219*S3219)</f>
        <v>-4.9164188086790586E-2</v>
      </c>
      <c r="Z3219" s="26">
        <f t="shared" ref="Z3219" si="11003">N3219*U3216+P3219*U3219-O3219*V3216-Q3219*V3219</f>
        <v>0.70065059665804696</v>
      </c>
      <c r="AA3219" s="27">
        <f t="shared" ref="AA3219" si="11004">(N3219*V3216+O3219*U3216+P3219*V3219+Q3219*U3219)</f>
        <v>0</v>
      </c>
      <c r="AB3219" s="8"/>
      <c r="AC3219" s="39">
        <f t="shared" ref="AC3219" si="11005">(180/PI())*ATAN(-1*(($X$8*Y3216+AA3216+$X$8*Y3219+AA3219)/($X$8*X3216+Z3216+$X$8*X3219+Z3219)))</f>
        <v>82.329094496885546</v>
      </c>
      <c r="AE3219" s="218">
        <f t="shared" ref="AE3219" si="11006">20*LOG(((($X$8*X3216+Z3216-$X$8*Y3219-Z3219)^2+($X$8*Y3216+AA3216-$X$8*Y3219-AA3219)^2)/(($X$8*X3216+Z3216+$X$8*X3219+Z3219)^2+($X$8*Y3216+AA3216+$X$8*Y3219+AA3219)^2))^0.5)</f>
        <v>-0.16046072274892856</v>
      </c>
      <c r="AF3219" s="9"/>
      <c r="AG3219" s="29"/>
      <c r="AH3219" s="29"/>
      <c r="AI3219" s="29"/>
      <c r="AJ3219" s="29"/>
    </row>
    <row r="3220" spans="2:36" ht="18.649999999999999" customHeight="1">
      <c r="AE3220" s="33"/>
    </row>
    <row r="3221" spans="2:36" ht="18.649999999999999" customHeight="1" thickBot="1">
      <c r="E3221" s="21" t="s">
        <v>0</v>
      </c>
      <c r="J3221" s="21" t="s">
        <v>1</v>
      </c>
      <c r="O3221" s="21" t="s">
        <v>2</v>
      </c>
      <c r="T3221" s="21" t="s">
        <v>3</v>
      </c>
      <c r="Y3221" s="21" t="s">
        <v>4</v>
      </c>
    </row>
    <row r="3222" spans="2:36" ht="18.649999999999999" customHeight="1" thickBot="1">
      <c r="B3222" s="20"/>
      <c r="D3222" s="235" t="s">
        <v>6</v>
      </c>
      <c r="E3222" s="236"/>
      <c r="F3222" s="237" t="s">
        <v>7</v>
      </c>
      <c r="G3222" s="238"/>
      <c r="I3222" s="235" t="s">
        <v>8</v>
      </c>
      <c r="J3222" s="236"/>
      <c r="K3222" s="237" t="s">
        <v>9</v>
      </c>
      <c r="L3222" s="238"/>
      <c r="N3222" s="235" t="s">
        <v>10</v>
      </c>
      <c r="O3222" s="236"/>
      <c r="P3222" s="237" t="s">
        <v>11</v>
      </c>
      <c r="Q3222" s="238"/>
      <c r="S3222" s="235" t="s">
        <v>6</v>
      </c>
      <c r="T3222" s="236"/>
      <c r="U3222" s="237" t="s">
        <v>7</v>
      </c>
      <c r="V3222" s="238"/>
      <c r="X3222" s="235" t="s">
        <v>10</v>
      </c>
      <c r="Y3222" s="236"/>
      <c r="Z3222" s="237" t="s">
        <v>11</v>
      </c>
      <c r="AA3222" s="238"/>
      <c r="AB3222" s="4"/>
      <c r="AC3222" s="212" t="s">
        <v>70</v>
      </c>
      <c r="AE3222" s="213" t="s">
        <v>37</v>
      </c>
      <c r="AF3222" s="9"/>
      <c r="AG3222" s="29"/>
      <c r="AH3222" s="29"/>
      <c r="AI3222" s="29"/>
      <c r="AJ3222" s="29"/>
    </row>
    <row r="3223" spans="2:36" ht="18.649999999999999" customHeight="1" thickTop="1" thickBot="1">
      <c r="B3223" s="40">
        <f t="shared" ref="B3223" si="11007">B3216+$E$5</f>
        <v>1.128499999999975</v>
      </c>
      <c r="D3223" s="24">
        <v>1</v>
      </c>
      <c r="E3223" s="25">
        <v>0</v>
      </c>
      <c r="F3223" s="26">
        <v>0</v>
      </c>
      <c r="G3223" s="27">
        <f t="shared" ref="G3223" si="11008">-1/($E$8*$B3223)</f>
        <v>-6.0860716598422862</v>
      </c>
      <c r="I3223" s="24">
        <v>1</v>
      </c>
      <c r="J3223" s="28">
        <v>0</v>
      </c>
      <c r="K3223" s="26">
        <v>0</v>
      </c>
      <c r="L3223" s="27">
        <v>0</v>
      </c>
      <c r="N3223" s="24">
        <f t="shared" ref="N3223" si="11009">D3223*I3223+F3223*I3226-E3223*J3223-G3223*J3226</f>
        <v>0.70617908672495477</v>
      </c>
      <c r="O3223" s="28">
        <f t="shared" ref="O3223" si="11010">(D3223*J3223+E3223*I3223+F3223*J3226+G3223*I3226)</f>
        <v>0</v>
      </c>
      <c r="P3223" s="26">
        <f t="shared" ref="P3223" si="11011">D3223*K3223+F3223*K3226-E3223*L3223-G3223*L3226</f>
        <v>0</v>
      </c>
      <c r="Q3223" s="27">
        <f t="shared" ref="Q3223" si="11012">(D3223*L3223+E3223*K3223+F3223*L3226+G3223*K3226)</f>
        <v>-6.0860716598422862</v>
      </c>
      <c r="S3223" s="24">
        <v>1</v>
      </c>
      <c r="T3223" s="25">
        <v>0</v>
      </c>
      <c r="U3223" s="26">
        <v>0</v>
      </c>
      <c r="V3223" s="27">
        <f t="shared" ref="V3223" si="11013">-1/($T$8*$B3223)</f>
        <v>-6.0860716598422862</v>
      </c>
      <c r="X3223" s="24">
        <f t="shared" ref="X3223" si="11014">N3223*S3223+P3223*S3226-O3223*T3223-Q3223*T3226</f>
        <v>0.70617908672495477</v>
      </c>
      <c r="Y3223" s="28">
        <f t="shared" ref="Y3223" si="11015">(N3223*T3223+O3223*S3223+P3223*T3226+Q3223*S3226)</f>
        <v>0</v>
      </c>
      <c r="Z3223" s="26">
        <f t="shared" ref="Z3223" si="11016">N3223*U3223+P3223*U3226-O3223*V3223-Q3223*V3226</f>
        <v>0</v>
      </c>
      <c r="AA3223" s="27">
        <f t="shared" ref="AA3223" si="11017">(N3223*V3223+O3223*U3223+P3223*V3226+Q3223*U3226)</f>
        <v>-10.383928186332341</v>
      </c>
      <c r="AB3223" s="8"/>
      <c r="AC3223" s="214">
        <f t="shared" ref="AC3223" si="11018">20*LOG((2*$X$8)/(($X$8*X3223+Z3223+$Z$8*X3226+Z3226)^2+($X$8*Y3223+AA3223+$X$8*Y3226+AA3226)^2)^0.5)</f>
        <v>-14.425803863804283</v>
      </c>
      <c r="AE3223" s="215">
        <f t="shared" ref="AE3223" si="11019">((X3223^2+Y3223^2)/(X3226^2+Y3226^2))^0.5</f>
        <v>14.62746976920203</v>
      </c>
      <c r="AF3223" s="9"/>
      <c r="AG3223" s="29"/>
      <c r="AH3223" s="29"/>
      <c r="AI3223" s="29"/>
      <c r="AJ3223" s="29"/>
    </row>
    <row r="3224" spans="2:36" ht="18.649999999999999" customHeight="1" thickBot="1">
      <c r="D3224" s="30"/>
      <c r="G3224" s="31"/>
      <c r="I3224" s="30"/>
      <c r="K3224" s="239" t="s">
        <v>15</v>
      </c>
      <c r="L3224" s="240"/>
      <c r="N3224" s="30"/>
      <c r="P3224" s="239" t="s">
        <v>17</v>
      </c>
      <c r="Q3224" s="240"/>
      <c r="S3224" s="30"/>
      <c r="V3224" s="31"/>
      <c r="X3224" s="30"/>
      <c r="AA3224" s="31"/>
      <c r="AE3224" s="216"/>
      <c r="AF3224" s="9"/>
      <c r="AG3224" s="29"/>
      <c r="AH3224" s="29"/>
      <c r="AI3224" s="29"/>
      <c r="AJ3224" s="29"/>
    </row>
    <row r="3225" spans="2:36" ht="18.649999999999999" customHeight="1" thickBot="1">
      <c r="D3225" s="235" t="s">
        <v>12</v>
      </c>
      <c r="E3225" s="236"/>
      <c r="F3225" s="237" t="s">
        <v>13</v>
      </c>
      <c r="G3225" s="238"/>
      <c r="I3225" s="235" t="s">
        <v>14</v>
      </c>
      <c r="J3225" s="236"/>
      <c r="K3225" s="241"/>
      <c r="L3225" s="242"/>
      <c r="N3225" s="235" t="s">
        <v>16</v>
      </c>
      <c r="O3225" s="236"/>
      <c r="P3225" s="241"/>
      <c r="Q3225" s="242"/>
      <c r="S3225" s="235" t="s">
        <v>12</v>
      </c>
      <c r="T3225" s="236"/>
      <c r="U3225" s="237" t="s">
        <v>13</v>
      </c>
      <c r="V3225" s="238"/>
      <c r="X3225" s="235" t="s">
        <v>16</v>
      </c>
      <c r="Y3225" s="236"/>
      <c r="Z3225" s="237" t="s">
        <v>17</v>
      </c>
      <c r="AA3225" s="238"/>
      <c r="AB3225" s="4"/>
      <c r="AC3225" s="37" t="s">
        <v>71</v>
      </c>
      <c r="AE3225" s="217" t="s">
        <v>72</v>
      </c>
      <c r="AF3225" s="9"/>
      <c r="AG3225" s="29"/>
      <c r="AH3225" s="29"/>
      <c r="AI3225" s="29"/>
      <c r="AJ3225" s="29"/>
    </row>
    <row r="3226" spans="2:36" ht="18.649999999999999" customHeight="1" thickTop="1" thickBot="1">
      <c r="D3226" s="24">
        <v>0</v>
      </c>
      <c r="E3226" s="28">
        <v>0</v>
      </c>
      <c r="F3226" s="26">
        <v>1</v>
      </c>
      <c r="G3226" s="27">
        <v>0</v>
      </c>
      <c r="I3226" s="24">
        <v>0</v>
      </c>
      <c r="J3226" s="28">
        <f t="shared" ref="J3226" si="11020">IF(0=(1-$J$8*$K$8*$B3223^2),0,-1*(1-$J$8*$K$8*$B3223^2)/($B3223*$K$8))</f>
        <v>-4.8277596731856304E-2</v>
      </c>
      <c r="K3226" s="26">
        <v>1</v>
      </c>
      <c r="L3226" s="27">
        <v>0</v>
      </c>
      <c r="N3226" s="24">
        <f t="shared" ref="N3226" si="11021">D3226*I3223+F3226*I3226-E3226*J3223-G3226*J3226</f>
        <v>0</v>
      </c>
      <c r="O3226" s="28">
        <f t="shared" ref="O3226" si="11022">(D3226*J3223+E3226*I3223+F3226*J3226+G3226*I3226)</f>
        <v>-4.8277596731856304E-2</v>
      </c>
      <c r="P3226" s="26">
        <f t="shared" ref="P3226" si="11023">D3226*K3223+F3226*K3226-E3226*L3223-G3226*L3226</f>
        <v>1</v>
      </c>
      <c r="Q3226" s="27">
        <f t="shared" ref="Q3226" si="11024">(D3226*L3223+E3226*K3223+F3226*L3226+G3226*K3226)</f>
        <v>0</v>
      </c>
      <c r="S3226" s="24">
        <v>0</v>
      </c>
      <c r="T3226" s="28">
        <v>0</v>
      </c>
      <c r="U3226" s="26">
        <v>1</v>
      </c>
      <c r="V3226" s="27">
        <v>0</v>
      </c>
      <c r="X3226" s="24">
        <f t="shared" ref="X3226" si="11025">N3226*S3223+P3226*S3226-O3226*T3223-Q3226*T3226</f>
        <v>0</v>
      </c>
      <c r="Y3226" s="28">
        <f t="shared" ref="Y3226" si="11026">(N3226*T3223+O3226*S3223+P3226*T3226+Q3226*S3226)</f>
        <v>-4.8277596731856304E-2</v>
      </c>
      <c r="Z3226" s="26">
        <f t="shared" ref="Z3226" si="11027">N3226*U3223+P3226*U3226-O3226*V3223-Q3226*V3226</f>
        <v>0.70617908672495477</v>
      </c>
      <c r="AA3226" s="27">
        <f t="shared" ref="AA3226" si="11028">(N3226*V3223+O3226*U3223+P3226*V3226+Q3226*U3226)</f>
        <v>0</v>
      </c>
      <c r="AB3226" s="8"/>
      <c r="AC3226" s="39">
        <f t="shared" ref="AC3226" si="11029">(180/PI())*ATAN(-1*(($X$8*Y3223+AA3223+$X$8*Y3226+AA3226)/($X$8*X3223+Z3223+$X$8*X3226+Z3226)))</f>
        <v>82.289921684153711</v>
      </c>
      <c r="AE3226" s="218">
        <f t="shared" ref="AE3226" si="11030">20*LOG(((($X$8*X3223+Z3223-$X$8*Y3226-Z3226)^2+($X$8*Y3223+AA3223-$X$8*Y3226-AA3226)^2)/(($X$8*X3223+Z3223+$X$8*X3226+Z3226)^2+($X$8*Y3223+AA3223+$X$8*Y3226+AA3226)^2))^0.5)</f>
        <v>-0.15955264364789976</v>
      </c>
      <c r="AF3226" s="9"/>
      <c r="AG3226" s="29"/>
      <c r="AH3226" s="29"/>
      <c r="AI3226" s="29"/>
      <c r="AJ3226" s="29"/>
    </row>
    <row r="3227" spans="2:36" ht="18.649999999999999" customHeight="1">
      <c r="AE3227" s="33"/>
    </row>
    <row r="3228" spans="2:36" ht="18.649999999999999" customHeight="1" thickBot="1">
      <c r="E3228" s="21" t="s">
        <v>0</v>
      </c>
      <c r="J3228" s="21" t="s">
        <v>1</v>
      </c>
      <c r="O3228" s="21" t="s">
        <v>2</v>
      </c>
      <c r="T3228" s="21" t="s">
        <v>3</v>
      </c>
      <c r="Y3228" s="21" t="s">
        <v>4</v>
      </c>
    </row>
    <row r="3229" spans="2:36" ht="18.649999999999999" customHeight="1" thickBot="1">
      <c r="B3229" s="20"/>
      <c r="D3229" s="235" t="s">
        <v>6</v>
      </c>
      <c r="E3229" s="236"/>
      <c r="F3229" s="237" t="s">
        <v>7</v>
      </c>
      <c r="G3229" s="238"/>
      <c r="I3229" s="235" t="s">
        <v>8</v>
      </c>
      <c r="J3229" s="236"/>
      <c r="K3229" s="237" t="s">
        <v>9</v>
      </c>
      <c r="L3229" s="238"/>
      <c r="N3229" s="235" t="s">
        <v>10</v>
      </c>
      <c r="O3229" s="236"/>
      <c r="P3229" s="237" t="s">
        <v>11</v>
      </c>
      <c r="Q3229" s="238"/>
      <c r="S3229" s="235" t="s">
        <v>6</v>
      </c>
      <c r="T3229" s="236"/>
      <c r="U3229" s="237" t="s">
        <v>7</v>
      </c>
      <c r="V3229" s="238"/>
      <c r="X3229" s="235" t="s">
        <v>10</v>
      </c>
      <c r="Y3229" s="236"/>
      <c r="Z3229" s="237" t="s">
        <v>11</v>
      </c>
      <c r="AA3229" s="238"/>
      <c r="AB3229" s="4"/>
      <c r="AC3229" s="212" t="s">
        <v>70</v>
      </c>
      <c r="AE3229" s="213" t="s">
        <v>37</v>
      </c>
      <c r="AF3229" s="9"/>
      <c r="AG3229" s="29"/>
      <c r="AH3229" s="29"/>
      <c r="AI3229" s="29"/>
      <c r="AJ3229" s="29"/>
    </row>
    <row r="3230" spans="2:36" ht="18.649999999999999" customHeight="1" thickTop="1" thickBot="1">
      <c r="B3230" s="40">
        <f t="shared" ref="B3230" si="11031">B3223+$E$5</f>
        <v>1.1289999999999749</v>
      </c>
      <c r="D3230" s="24">
        <v>1</v>
      </c>
      <c r="E3230" s="25">
        <v>0</v>
      </c>
      <c r="F3230" s="26">
        <v>0</v>
      </c>
      <c r="G3230" s="27">
        <f t="shared" ref="G3230" si="11032">-1/($E$8*$B3230)</f>
        <v>-6.0833763225261475</v>
      </c>
      <c r="I3230" s="24">
        <v>1</v>
      </c>
      <c r="J3230" s="28">
        <v>0</v>
      </c>
      <c r="K3230" s="26">
        <v>0</v>
      </c>
      <c r="L3230" s="27">
        <v>0</v>
      </c>
      <c r="N3230" s="24">
        <f t="shared" ref="N3230" si="11033">D3230*I3230+F3230*I3233-E3230*J3230-G3230*J3233</f>
        <v>0.71170023321465803</v>
      </c>
      <c r="O3230" s="28">
        <f t="shared" ref="O3230" si="11034">(D3230*J3230+E3230*I3230+F3230*J3233+G3230*I3233)</f>
        <v>0</v>
      </c>
      <c r="P3230" s="26">
        <f t="shared" ref="P3230" si="11035">D3230*K3230+F3230*K3233-E3230*L3230-G3230*L3233</f>
        <v>0</v>
      </c>
      <c r="Q3230" s="27">
        <f t="shared" ref="Q3230" si="11036">(D3230*L3230+E3230*K3230+F3230*L3233+G3230*K3233)</f>
        <v>-6.0833763225261475</v>
      </c>
      <c r="S3230" s="24">
        <v>1</v>
      </c>
      <c r="T3230" s="25">
        <v>0</v>
      </c>
      <c r="U3230" s="26">
        <v>0</v>
      </c>
      <c r="V3230" s="27">
        <f t="shared" ref="V3230" si="11037">-1/($T$8*$B3230)</f>
        <v>-6.0833763225261475</v>
      </c>
      <c r="X3230" s="24">
        <f t="shared" ref="X3230" si="11038">N3230*S3230+P3230*S3233-O3230*T3230-Q3230*T3233</f>
        <v>0.71170023321465803</v>
      </c>
      <c r="Y3230" s="28">
        <f t="shared" ref="Y3230" si="11039">(N3230*T3230+O3230*S3230+P3230*T3233+Q3230*S3233)</f>
        <v>0</v>
      </c>
      <c r="Z3230" s="26">
        <f t="shared" ref="Z3230" si="11040">N3230*U3230+P3230*U3233-O3230*V3230-Q3230*V3233</f>
        <v>0</v>
      </c>
      <c r="AA3230" s="27">
        <f t="shared" ref="AA3230" si="11041">(N3230*V3230+O3230*U3230+P3230*V3233+Q3230*U3233)</f>
        <v>-10.412916670000534</v>
      </c>
      <c r="AB3230" s="8"/>
      <c r="AC3230" s="214">
        <f t="shared" ref="AC3230" si="11042">20*LOG((2*$X$8)/(($X$8*X3230+Z3230+$Z$8*X3233+Z3233)^2+($X$8*Y3230+AA3230+$X$8*Y3233+AA3233)^2)^0.5)</f>
        <v>-14.449971443893553</v>
      </c>
      <c r="AE3230" s="215">
        <f t="shared" ref="AE3230" si="11043">((X3230^2+Y3230^2)/(X3233^2+Y3233^2))^0.5</f>
        <v>15.017495143164695</v>
      </c>
      <c r="AF3230" s="9"/>
      <c r="AG3230" s="29"/>
      <c r="AH3230" s="29"/>
      <c r="AI3230" s="29"/>
      <c r="AJ3230" s="29"/>
    </row>
    <row r="3231" spans="2:36" ht="18.649999999999999" customHeight="1" thickBot="1">
      <c r="D3231" s="30"/>
      <c r="G3231" s="31"/>
      <c r="I3231" s="30"/>
      <c r="K3231" s="239" t="s">
        <v>15</v>
      </c>
      <c r="L3231" s="240"/>
      <c r="N3231" s="30"/>
      <c r="P3231" s="239" t="s">
        <v>17</v>
      </c>
      <c r="Q3231" s="240"/>
      <c r="S3231" s="30"/>
      <c r="V3231" s="31"/>
      <c r="X3231" s="30"/>
      <c r="AA3231" s="31"/>
      <c r="AE3231" s="216"/>
      <c r="AF3231" s="9"/>
      <c r="AG3231" s="29"/>
      <c r="AH3231" s="29"/>
      <c r="AI3231" s="29"/>
      <c r="AJ3231" s="29"/>
    </row>
    <row r="3232" spans="2:36" ht="18.649999999999999" customHeight="1" thickBot="1">
      <c r="D3232" s="235" t="s">
        <v>12</v>
      </c>
      <c r="E3232" s="236"/>
      <c r="F3232" s="237" t="s">
        <v>13</v>
      </c>
      <c r="G3232" s="238"/>
      <c r="I3232" s="235" t="s">
        <v>14</v>
      </c>
      <c r="J3232" s="236"/>
      <c r="K3232" s="241"/>
      <c r="L3232" s="242"/>
      <c r="N3232" s="235" t="s">
        <v>16</v>
      </c>
      <c r="O3232" s="236"/>
      <c r="P3232" s="241"/>
      <c r="Q3232" s="242"/>
      <c r="S3232" s="235" t="s">
        <v>12</v>
      </c>
      <c r="T3232" s="236"/>
      <c r="U3232" s="237" t="s">
        <v>13</v>
      </c>
      <c r="V3232" s="238"/>
      <c r="X3232" s="235" t="s">
        <v>16</v>
      </c>
      <c r="Y3232" s="236"/>
      <c r="Z3232" s="237" t="s">
        <v>17</v>
      </c>
      <c r="AA3232" s="238"/>
      <c r="AB3232" s="4"/>
      <c r="AC3232" s="37" t="s">
        <v>71</v>
      </c>
      <c r="AE3232" s="217" t="s">
        <v>72</v>
      </c>
      <c r="AF3232" s="9"/>
      <c r="AG3232" s="29"/>
      <c r="AH3232" s="29"/>
      <c r="AI3232" s="29"/>
      <c r="AJ3232" s="29"/>
    </row>
    <row r="3233" spans="2:36" ht="18.649999999999999" customHeight="1" thickTop="1" thickBot="1">
      <c r="D3233" s="24">
        <v>0</v>
      </c>
      <c r="E3233" s="28">
        <v>0</v>
      </c>
      <c r="F3233" s="26">
        <v>1</v>
      </c>
      <c r="G3233" s="27">
        <v>0</v>
      </c>
      <c r="I3233" s="24">
        <v>0</v>
      </c>
      <c r="J3233" s="28">
        <f t="shared" ref="J3233" si="11044">IF(0=(1-$J$8*$K$8*$B3230^2),0,-1*(1-$J$8*$K$8*$B3230^2)/($B3230*$K$8))</f>
        <v>-4.7391407583613751E-2</v>
      </c>
      <c r="K3233" s="26">
        <v>1</v>
      </c>
      <c r="L3233" s="27">
        <v>0</v>
      </c>
      <c r="N3233" s="24">
        <f t="shared" ref="N3233" si="11045">D3233*I3230+F3233*I3233-E3233*J3230-G3233*J3233</f>
        <v>0</v>
      </c>
      <c r="O3233" s="28">
        <f t="shared" ref="O3233" si="11046">(D3233*J3230+E3233*I3230+F3233*J3233+G3233*I3233)</f>
        <v>-4.7391407583613751E-2</v>
      </c>
      <c r="P3233" s="26">
        <f t="shared" ref="P3233" si="11047">D3233*K3230+F3233*K3233-E3233*L3230-G3233*L3233</f>
        <v>1</v>
      </c>
      <c r="Q3233" s="27">
        <f t="shared" ref="Q3233" si="11048">(D3233*L3230+E3233*K3230+F3233*L3233+G3233*K3233)</f>
        <v>0</v>
      </c>
      <c r="S3233" s="24">
        <v>0</v>
      </c>
      <c r="T3233" s="28">
        <v>0</v>
      </c>
      <c r="U3233" s="26">
        <v>1</v>
      </c>
      <c r="V3233" s="27">
        <v>0</v>
      </c>
      <c r="X3233" s="24">
        <f t="shared" ref="X3233" si="11049">N3233*S3230+P3233*S3233-O3233*T3230-Q3233*T3233</f>
        <v>0</v>
      </c>
      <c r="Y3233" s="28">
        <f t="shared" ref="Y3233" si="11050">(N3233*T3230+O3233*S3230+P3233*T3233+Q3233*S3233)</f>
        <v>-4.7391407583613751E-2</v>
      </c>
      <c r="Z3233" s="26">
        <f t="shared" ref="Z3233" si="11051">N3233*U3230+P3233*U3233-O3233*V3230-Q3233*V3233</f>
        <v>0.71170023321465803</v>
      </c>
      <c r="AA3233" s="27">
        <f t="shared" ref="AA3233" si="11052">(N3233*V3230+O3233*U3230+P3233*V3233+Q3233*U3233)</f>
        <v>0</v>
      </c>
      <c r="AB3233" s="8"/>
      <c r="AC3233" s="39">
        <f t="shared" ref="AC3233" si="11053">(180/PI())*ATAN(-1*(($X$8*Y3230+AA3230+$X$8*Y3233+AA3233)/($X$8*X3230+Z3230+$X$8*X3233+Z3233)))</f>
        <v>82.250994818786637</v>
      </c>
      <c r="AE3233" s="218">
        <f t="shared" ref="AE3233" si="11054">20*LOG(((($X$8*X3230+Z3230-$X$8*Y3233-Z3233)^2+($X$8*Y3230+AA3230-$X$8*Y3233-AA3233)^2)/(($X$8*X3230+Z3230+$X$8*X3233+Z3233)^2+($X$8*Y3230+AA3230+$X$8*Y3233+AA3233)^2))^0.5)</f>
        <v>-0.15865428753580543</v>
      </c>
      <c r="AF3233" s="9"/>
      <c r="AG3233" s="29"/>
      <c r="AH3233" s="29"/>
      <c r="AI3233" s="29"/>
      <c r="AJ3233" s="29"/>
    </row>
    <row r="3234" spans="2:36" ht="18.649999999999999" customHeight="1">
      <c r="AE3234" s="33"/>
    </row>
    <row r="3235" spans="2:36" ht="18.649999999999999" customHeight="1" thickBot="1">
      <c r="E3235" s="21" t="s">
        <v>0</v>
      </c>
      <c r="J3235" s="21" t="s">
        <v>1</v>
      </c>
      <c r="O3235" s="21" t="s">
        <v>2</v>
      </c>
      <c r="T3235" s="21" t="s">
        <v>3</v>
      </c>
      <c r="Y3235" s="21" t="s">
        <v>4</v>
      </c>
    </row>
    <row r="3236" spans="2:36" ht="18.649999999999999" customHeight="1" thickBot="1">
      <c r="B3236" s="20"/>
      <c r="D3236" s="235" t="s">
        <v>6</v>
      </c>
      <c r="E3236" s="236"/>
      <c r="F3236" s="237" t="s">
        <v>7</v>
      </c>
      <c r="G3236" s="238"/>
      <c r="I3236" s="235" t="s">
        <v>8</v>
      </c>
      <c r="J3236" s="236"/>
      <c r="K3236" s="237" t="s">
        <v>9</v>
      </c>
      <c r="L3236" s="238"/>
      <c r="N3236" s="235" t="s">
        <v>10</v>
      </c>
      <c r="O3236" s="236"/>
      <c r="P3236" s="237" t="s">
        <v>11</v>
      </c>
      <c r="Q3236" s="238"/>
      <c r="S3236" s="235" t="s">
        <v>6</v>
      </c>
      <c r="T3236" s="236"/>
      <c r="U3236" s="237" t="s">
        <v>7</v>
      </c>
      <c r="V3236" s="238"/>
      <c r="X3236" s="235" t="s">
        <v>10</v>
      </c>
      <c r="Y3236" s="236"/>
      <c r="Z3236" s="237" t="s">
        <v>11</v>
      </c>
      <c r="AA3236" s="238"/>
      <c r="AB3236" s="4"/>
      <c r="AC3236" s="212" t="s">
        <v>70</v>
      </c>
      <c r="AE3236" s="213" t="s">
        <v>37</v>
      </c>
      <c r="AF3236" s="9"/>
      <c r="AG3236" s="29"/>
      <c r="AH3236" s="29"/>
      <c r="AI3236" s="29"/>
      <c r="AJ3236" s="29"/>
    </row>
    <row r="3237" spans="2:36" ht="18.649999999999999" customHeight="1" thickTop="1" thickBot="1">
      <c r="B3237" s="40">
        <f t="shared" ref="B3237" si="11055">B3230+$E$5</f>
        <v>1.1294999999999749</v>
      </c>
      <c r="D3237" s="24">
        <v>1</v>
      </c>
      <c r="E3237" s="25">
        <v>0</v>
      </c>
      <c r="F3237" s="26">
        <v>0</v>
      </c>
      <c r="G3237" s="27">
        <f t="shared" ref="G3237" si="11056">-1/($E$8*$B3237)</f>
        <v>-6.0806833715201591</v>
      </c>
      <c r="I3237" s="24">
        <v>1</v>
      </c>
      <c r="J3237" s="28">
        <v>0</v>
      </c>
      <c r="K3237" s="26">
        <v>0</v>
      </c>
      <c r="L3237" s="27">
        <v>0</v>
      </c>
      <c r="N3237" s="24">
        <f t="shared" ref="N3237" si="11057">D3237*I3237+F3237*I3240-E3237*J3237-G3237*J3240</f>
        <v>0.7172140491275143</v>
      </c>
      <c r="O3237" s="28">
        <f t="shared" ref="O3237" si="11058">(D3237*J3237+E3237*I3237+F3237*J3240+G3237*I3240)</f>
        <v>0</v>
      </c>
      <c r="P3237" s="26">
        <f t="shared" ref="P3237" si="11059">D3237*K3237+F3237*K3240-E3237*L3237-G3237*L3240</f>
        <v>0</v>
      </c>
      <c r="Q3237" s="27">
        <f t="shared" ref="Q3237" si="11060">(D3237*L3237+E3237*K3237+F3237*L3240+G3237*K3240)</f>
        <v>-6.0806833715201591</v>
      </c>
      <c r="S3237" s="24">
        <v>1</v>
      </c>
      <c r="T3237" s="25">
        <v>0</v>
      </c>
      <c r="U3237" s="26">
        <v>0</v>
      </c>
      <c r="V3237" s="27">
        <f t="shared" ref="V3237" si="11061">-1/($T$8*$B3237)</f>
        <v>-6.0806833715201591</v>
      </c>
      <c r="X3237" s="24">
        <f t="shared" ref="X3237" si="11062">N3237*S3237+P3237*S3240-O3237*T3237-Q3237*T3240</f>
        <v>0.7172140491275143</v>
      </c>
      <c r="Y3237" s="28">
        <f t="shared" ref="Y3237" si="11063">(N3237*T3237+O3237*S3237+P3237*T3240+Q3237*S3240)</f>
        <v>0</v>
      </c>
      <c r="Z3237" s="26">
        <f t="shared" ref="Z3237" si="11064">N3237*U3237+P3237*U3240-O3237*V3237-Q3237*V3240</f>
        <v>0</v>
      </c>
      <c r="AA3237" s="27">
        <f t="shared" ref="AA3237" si="11065">(N3237*V3237+O3237*U3237+P3237*V3240+Q3237*U3240)</f>
        <v>-10.441834913870478</v>
      </c>
      <c r="AB3237" s="8"/>
      <c r="AC3237" s="214">
        <f t="shared" ref="AC3237" si="11066">20*LOG((2*$X$8)/(($X$8*X3237+Z3237+$Z$8*X3240+Z3240)^2+($X$8*Y3237+AA3237+$X$8*Y3240+AA3240)^2)^0.5)</f>
        <v>-14.474017538614131</v>
      </c>
      <c r="AE3237" s="215">
        <f t="shared" ref="AE3237" si="11067">((X3237^2+Y3237^2)/(X3240^2+Y3240^2))^0.5</f>
        <v>15.422094092350637</v>
      </c>
      <c r="AF3237" s="9"/>
      <c r="AG3237" s="29"/>
      <c r="AH3237" s="29"/>
      <c r="AI3237" s="29"/>
      <c r="AJ3237" s="29"/>
    </row>
    <row r="3238" spans="2:36" ht="18.649999999999999" customHeight="1" thickBot="1">
      <c r="D3238" s="30"/>
      <c r="G3238" s="31"/>
      <c r="I3238" s="30"/>
      <c r="K3238" s="239" t="s">
        <v>15</v>
      </c>
      <c r="L3238" s="240"/>
      <c r="N3238" s="30"/>
      <c r="P3238" s="239" t="s">
        <v>17</v>
      </c>
      <c r="Q3238" s="240"/>
      <c r="S3238" s="30"/>
      <c r="V3238" s="31"/>
      <c r="X3238" s="30"/>
      <c r="AA3238" s="31"/>
      <c r="AE3238" s="216"/>
      <c r="AF3238" s="9"/>
      <c r="AG3238" s="29"/>
      <c r="AH3238" s="29"/>
      <c r="AI3238" s="29"/>
      <c r="AJ3238" s="29"/>
    </row>
    <row r="3239" spans="2:36" ht="18.649999999999999" customHeight="1" thickBot="1">
      <c r="D3239" s="235" t="s">
        <v>12</v>
      </c>
      <c r="E3239" s="236"/>
      <c r="F3239" s="237" t="s">
        <v>13</v>
      </c>
      <c r="G3239" s="238"/>
      <c r="I3239" s="235" t="s">
        <v>14</v>
      </c>
      <c r="J3239" s="236"/>
      <c r="K3239" s="241"/>
      <c r="L3239" s="242"/>
      <c r="N3239" s="235" t="s">
        <v>16</v>
      </c>
      <c r="O3239" s="236"/>
      <c r="P3239" s="241"/>
      <c r="Q3239" s="242"/>
      <c r="S3239" s="235" t="s">
        <v>12</v>
      </c>
      <c r="T3239" s="236"/>
      <c r="U3239" s="237" t="s">
        <v>13</v>
      </c>
      <c r="V3239" s="238"/>
      <c r="X3239" s="235" t="s">
        <v>16</v>
      </c>
      <c r="Y3239" s="236"/>
      <c r="Z3239" s="237" t="s">
        <v>17</v>
      </c>
      <c r="AA3239" s="238"/>
      <c r="AB3239" s="4"/>
      <c r="AC3239" s="37" t="s">
        <v>71</v>
      </c>
      <c r="AE3239" s="217" t="s">
        <v>72</v>
      </c>
      <c r="AF3239" s="9"/>
      <c r="AG3239" s="29"/>
      <c r="AH3239" s="29"/>
      <c r="AI3239" s="29"/>
      <c r="AJ3239" s="29"/>
    </row>
    <row r="3240" spans="2:36" ht="18.649999999999999" customHeight="1" thickTop="1" thickBot="1">
      <c r="D3240" s="24">
        <v>0</v>
      </c>
      <c r="E3240" s="28">
        <v>0</v>
      </c>
      <c r="F3240" s="26">
        <v>1</v>
      </c>
      <c r="G3240" s="27">
        <v>0</v>
      </c>
      <c r="I3240" s="24">
        <v>0</v>
      </c>
      <c r="J3240" s="28">
        <f t="shared" ref="J3240" si="11068">IF(0=(1-$J$8*$K$8*$B3237^2),0,-1*(1-$J$8*$K$8*$B3237^2)/($B3237*$K$8))</f>
        <v>-4.6505620107923779E-2</v>
      </c>
      <c r="K3240" s="26">
        <v>1</v>
      </c>
      <c r="L3240" s="27">
        <v>0</v>
      </c>
      <c r="N3240" s="24">
        <f t="shared" ref="N3240" si="11069">D3240*I3237+F3240*I3240-E3240*J3237-G3240*J3240</f>
        <v>0</v>
      </c>
      <c r="O3240" s="28">
        <f t="shared" ref="O3240" si="11070">(D3240*J3237+E3240*I3237+F3240*J3240+G3240*I3240)</f>
        <v>-4.6505620107923779E-2</v>
      </c>
      <c r="P3240" s="26">
        <f t="shared" ref="P3240" si="11071">D3240*K3237+F3240*K3240-E3240*L3237-G3240*L3240</f>
        <v>1</v>
      </c>
      <c r="Q3240" s="27">
        <f t="shared" ref="Q3240" si="11072">(D3240*L3237+E3240*K3237+F3240*L3240+G3240*K3240)</f>
        <v>0</v>
      </c>
      <c r="S3240" s="24">
        <v>0</v>
      </c>
      <c r="T3240" s="28">
        <v>0</v>
      </c>
      <c r="U3240" s="26">
        <v>1</v>
      </c>
      <c r="V3240" s="27">
        <v>0</v>
      </c>
      <c r="X3240" s="24">
        <f t="shared" ref="X3240" si="11073">N3240*S3237+P3240*S3240-O3240*T3237-Q3240*T3240</f>
        <v>0</v>
      </c>
      <c r="Y3240" s="28">
        <f t="shared" ref="Y3240" si="11074">(N3240*T3237+O3240*S3237+P3240*T3240+Q3240*S3240)</f>
        <v>-4.6505620107923779E-2</v>
      </c>
      <c r="Z3240" s="26">
        <f t="shared" ref="Z3240" si="11075">N3240*U3237+P3240*U3240-O3240*V3237-Q3240*V3240</f>
        <v>0.7172140491275143</v>
      </c>
      <c r="AA3240" s="27">
        <f t="shared" ref="AA3240" si="11076">(N3240*V3237+O3240*U3237+P3240*V3240+Q3240*U3240)</f>
        <v>0</v>
      </c>
      <c r="AB3240" s="8"/>
      <c r="AC3240" s="39">
        <f t="shared" ref="AC3240" si="11077">(180/PI())*ATAN(-1*(($X$8*Y3237+AA3237+$X$8*Y3240+AA3240)/($X$8*X3237+Z3237+$X$8*X3240+Z3240)))</f>
        <v>82.212311091759346</v>
      </c>
      <c r="AE3240" s="218">
        <f t="shared" ref="AE3240" si="11078">20*LOG(((($X$8*X3237+Z3237-$X$8*Y3240-Z3240)^2+($X$8*Y3237+AA3237-$X$8*Y3240-AA3240)^2)/(($X$8*X3237+Z3237+$X$8*X3240+Z3240)^2+($X$8*Y3237+AA3237+$X$8*Y3240+AA3240)^2))^0.5)</f>
        <v>-0.15776551156993998</v>
      </c>
      <c r="AF3240" s="9"/>
      <c r="AG3240" s="29"/>
      <c r="AH3240" s="29"/>
      <c r="AI3240" s="29"/>
      <c r="AJ3240" s="29"/>
    </row>
    <row r="3241" spans="2:36" ht="18.649999999999999" customHeight="1">
      <c r="AE3241" s="33"/>
    </row>
    <row r="3242" spans="2:36" ht="18.649999999999999" customHeight="1" thickBot="1">
      <c r="E3242" s="21" t="s">
        <v>0</v>
      </c>
      <c r="J3242" s="21" t="s">
        <v>1</v>
      </c>
      <c r="O3242" s="21" t="s">
        <v>2</v>
      </c>
      <c r="T3242" s="21" t="s">
        <v>3</v>
      </c>
      <c r="Y3242" s="21" t="s">
        <v>4</v>
      </c>
    </row>
    <row r="3243" spans="2:36" ht="18.649999999999999" customHeight="1" thickBot="1">
      <c r="B3243" s="20"/>
      <c r="D3243" s="235" t="s">
        <v>6</v>
      </c>
      <c r="E3243" s="236"/>
      <c r="F3243" s="237" t="s">
        <v>7</v>
      </c>
      <c r="G3243" s="238"/>
      <c r="I3243" s="235" t="s">
        <v>8</v>
      </c>
      <c r="J3243" s="236"/>
      <c r="K3243" s="237" t="s">
        <v>9</v>
      </c>
      <c r="L3243" s="238"/>
      <c r="N3243" s="235" t="s">
        <v>10</v>
      </c>
      <c r="O3243" s="236"/>
      <c r="P3243" s="237" t="s">
        <v>11</v>
      </c>
      <c r="Q3243" s="238"/>
      <c r="S3243" s="235" t="s">
        <v>6</v>
      </c>
      <c r="T3243" s="236"/>
      <c r="U3243" s="237" t="s">
        <v>7</v>
      </c>
      <c r="V3243" s="238"/>
      <c r="X3243" s="235" t="s">
        <v>10</v>
      </c>
      <c r="Y3243" s="236"/>
      <c r="Z3243" s="237" t="s">
        <v>11</v>
      </c>
      <c r="AA3243" s="238"/>
      <c r="AB3243" s="4"/>
      <c r="AC3243" s="212" t="s">
        <v>70</v>
      </c>
      <c r="AE3243" s="213" t="s">
        <v>37</v>
      </c>
      <c r="AF3243" s="9"/>
      <c r="AG3243" s="29"/>
      <c r="AH3243" s="29"/>
      <c r="AI3243" s="29"/>
      <c r="AJ3243" s="29"/>
    </row>
    <row r="3244" spans="2:36" ht="18.649999999999999" customHeight="1" thickTop="1" thickBot="1">
      <c r="B3244" s="40">
        <f t="shared" ref="B3244" si="11079">B3237+$E$5</f>
        <v>1.1299999999999748</v>
      </c>
      <c r="D3244" s="24">
        <v>1</v>
      </c>
      <c r="E3244" s="25">
        <v>0</v>
      </c>
      <c r="F3244" s="26">
        <v>0</v>
      </c>
      <c r="G3244" s="27">
        <f t="shared" ref="G3244" si="11080">-1/($E$8*$B3244)</f>
        <v>-6.077992803656656</v>
      </c>
      <c r="I3244" s="24">
        <v>1</v>
      </c>
      <c r="J3244" s="28">
        <v>0</v>
      </c>
      <c r="K3244" s="26">
        <v>0</v>
      </c>
      <c r="L3244" s="27">
        <v>0</v>
      </c>
      <c r="N3244" s="24">
        <f t="shared" ref="N3244" si="11081">D3244*I3244+F3244*I3247-E3244*J3244-G3244*J3247</f>
        <v>0.72272054743512371</v>
      </c>
      <c r="O3244" s="28">
        <f t="shared" ref="O3244" si="11082">(D3244*J3244+E3244*I3244+F3244*J3247+G3244*I3247)</f>
        <v>0</v>
      </c>
      <c r="P3244" s="26">
        <f t="shared" ref="P3244" si="11083">D3244*K3244+F3244*K3247-E3244*L3244-G3244*L3247</f>
        <v>0</v>
      </c>
      <c r="Q3244" s="27">
        <f t="shared" ref="Q3244" si="11084">(D3244*L3244+E3244*K3244+F3244*L3247+G3244*K3247)</f>
        <v>-6.077992803656656</v>
      </c>
      <c r="S3244" s="24">
        <v>1</v>
      </c>
      <c r="T3244" s="25">
        <v>0</v>
      </c>
      <c r="U3244" s="26">
        <v>0</v>
      </c>
      <c r="V3244" s="27">
        <f t="shared" ref="V3244" si="11085">-1/($T$8*$B3244)</f>
        <v>-6.077992803656656</v>
      </c>
      <c r="X3244" s="24">
        <f t="shared" ref="X3244" si="11086">N3244*S3244+P3244*S3247-O3244*T3244-Q3244*T3247</f>
        <v>0.72272054743512371</v>
      </c>
      <c r="Y3244" s="28">
        <f t="shared" ref="Y3244" si="11087">(N3244*T3244+O3244*S3244+P3244*T3247+Q3244*S3247)</f>
        <v>0</v>
      </c>
      <c r="Z3244" s="26">
        <f t="shared" ref="Z3244" si="11088">N3244*U3244+P3244*U3247-O3244*V3244-Q3244*V3247</f>
        <v>0</v>
      </c>
      <c r="AA3244" s="27">
        <f t="shared" ref="AA3244" si="11089">(N3244*V3244+O3244*U3244+P3244*V3247+Q3244*U3247)</f>
        <v>-10.470683090022137</v>
      </c>
      <c r="AB3244" s="8"/>
      <c r="AC3244" s="214">
        <f t="shared" ref="AC3244" si="11090">20*LOG((2*$X$8)/(($X$8*X3244+Z3244+$Z$8*X3247+Z3247)^2+($X$8*Y3244+AA3244+$X$8*Y3247+AA3247)^2)^0.5)</f>
        <v>-14.497943070000357</v>
      </c>
      <c r="AE3244" s="215">
        <f t="shared" ref="AE3244" si="11091">((X3244^2+Y3244^2)/(X3247^2+Y3247^2))^0.5</f>
        <v>15.84210530471133</v>
      </c>
      <c r="AF3244" s="9"/>
      <c r="AG3244" s="29"/>
      <c r="AH3244" s="29"/>
      <c r="AI3244" s="29"/>
      <c r="AJ3244" s="29"/>
    </row>
    <row r="3245" spans="2:36" ht="18.649999999999999" customHeight="1" thickBot="1">
      <c r="D3245" s="30"/>
      <c r="G3245" s="31"/>
      <c r="I3245" s="30"/>
      <c r="K3245" s="239" t="s">
        <v>15</v>
      </c>
      <c r="L3245" s="240"/>
      <c r="N3245" s="30"/>
      <c r="P3245" s="239" t="s">
        <v>17</v>
      </c>
      <c r="Q3245" s="240"/>
      <c r="S3245" s="30"/>
      <c r="V3245" s="31"/>
      <c r="X3245" s="30"/>
      <c r="AA3245" s="31"/>
      <c r="AE3245" s="216"/>
      <c r="AF3245" s="9"/>
      <c r="AG3245" s="29"/>
      <c r="AH3245" s="29"/>
      <c r="AI3245" s="29"/>
      <c r="AJ3245" s="29"/>
    </row>
    <row r="3246" spans="2:36" ht="18.649999999999999" customHeight="1" thickBot="1">
      <c r="D3246" s="235" t="s">
        <v>12</v>
      </c>
      <c r="E3246" s="236"/>
      <c r="F3246" s="237" t="s">
        <v>13</v>
      </c>
      <c r="G3246" s="238"/>
      <c r="I3246" s="235" t="s">
        <v>14</v>
      </c>
      <c r="J3246" s="236"/>
      <c r="K3246" s="241"/>
      <c r="L3246" s="242"/>
      <c r="N3246" s="235" t="s">
        <v>16</v>
      </c>
      <c r="O3246" s="236"/>
      <c r="P3246" s="241"/>
      <c r="Q3246" s="242"/>
      <c r="S3246" s="235" t="s">
        <v>12</v>
      </c>
      <c r="T3246" s="236"/>
      <c r="U3246" s="237" t="s">
        <v>13</v>
      </c>
      <c r="V3246" s="238"/>
      <c r="X3246" s="235" t="s">
        <v>16</v>
      </c>
      <c r="Y3246" s="236"/>
      <c r="Z3246" s="237" t="s">
        <v>17</v>
      </c>
      <c r="AA3246" s="238"/>
      <c r="AB3246" s="4"/>
      <c r="AC3246" s="37" t="s">
        <v>71</v>
      </c>
      <c r="AE3246" s="217" t="s">
        <v>72</v>
      </c>
      <c r="AF3246" s="9"/>
      <c r="AG3246" s="29"/>
      <c r="AH3246" s="29"/>
      <c r="AI3246" s="29"/>
      <c r="AJ3246" s="29"/>
    </row>
    <row r="3247" spans="2:36" ht="18.649999999999999" customHeight="1" thickTop="1" thickBot="1">
      <c r="D3247" s="24">
        <v>0</v>
      </c>
      <c r="E3247" s="28">
        <v>0</v>
      </c>
      <c r="F3247" s="26">
        <v>1</v>
      </c>
      <c r="G3247" s="27">
        <v>0</v>
      </c>
      <c r="I3247" s="24">
        <v>0</v>
      </c>
      <c r="J3247" s="28">
        <f t="shared" ref="J3247" si="11092">IF(0=(1-$J$8*$K$8*$B3244^2),0,-1*(1-$J$8*$K$8*$B3244^2)/($B3244*$K$8))</f>
        <v>-4.5620233771592959E-2</v>
      </c>
      <c r="K3247" s="26">
        <v>1</v>
      </c>
      <c r="L3247" s="27">
        <v>0</v>
      </c>
      <c r="N3247" s="24">
        <f t="shared" ref="N3247" si="11093">D3247*I3244+F3247*I3247-E3247*J3244-G3247*J3247</f>
        <v>0</v>
      </c>
      <c r="O3247" s="28">
        <f t="shared" ref="O3247" si="11094">(D3247*J3244+E3247*I3244+F3247*J3247+G3247*I3247)</f>
        <v>-4.5620233771592959E-2</v>
      </c>
      <c r="P3247" s="26">
        <f t="shared" ref="P3247" si="11095">D3247*K3244+F3247*K3247-E3247*L3244-G3247*L3247</f>
        <v>1</v>
      </c>
      <c r="Q3247" s="27">
        <f t="shared" ref="Q3247" si="11096">(D3247*L3244+E3247*K3244+F3247*L3247+G3247*K3247)</f>
        <v>0</v>
      </c>
      <c r="S3247" s="24">
        <v>0</v>
      </c>
      <c r="T3247" s="28">
        <v>0</v>
      </c>
      <c r="U3247" s="26">
        <v>1</v>
      </c>
      <c r="V3247" s="27">
        <v>0</v>
      </c>
      <c r="X3247" s="24">
        <f t="shared" ref="X3247" si="11097">N3247*S3244+P3247*S3247-O3247*T3244-Q3247*T3247</f>
        <v>0</v>
      </c>
      <c r="Y3247" s="28">
        <f t="shared" ref="Y3247" si="11098">(N3247*T3244+O3247*S3244+P3247*T3247+Q3247*S3247)</f>
        <v>-4.5620233771592959E-2</v>
      </c>
      <c r="Z3247" s="26">
        <f t="shared" ref="Z3247" si="11099">N3247*U3244+P3247*U3247-O3247*V3244-Q3247*V3247</f>
        <v>0.72272054743512371</v>
      </c>
      <c r="AA3247" s="27">
        <f t="shared" ref="AA3247" si="11100">(N3247*V3244+O3247*U3244+P3247*V3247+Q3247*U3247)</f>
        <v>0</v>
      </c>
      <c r="AB3247" s="8"/>
      <c r="AC3247" s="39">
        <f t="shared" ref="AC3247" si="11101">(180/PI())*ATAN(-1*(($X$8*Y3244+AA3244+$X$8*Y3247+AA3247)/($X$8*X3244+Z3244+$X$8*X3247+Z3247)))</f>
        <v>82.173867736402599</v>
      </c>
      <c r="AE3247" s="218">
        <f t="shared" ref="AE3247" si="11102">20*LOG(((($X$8*X3244+Z3244-$X$8*Y3247-Z3247)^2+($X$8*Y3244+AA3244-$X$8*Y3247-AA3247)^2)/(($X$8*X3244+Z3244+$X$8*X3247+Z3247)^2+($X$8*Y3244+AA3244+$X$8*Y3247+AA3247)^2))^0.5)</f>
        <v>-0.15688617555697787</v>
      </c>
      <c r="AF3247" s="9"/>
      <c r="AG3247" s="29"/>
      <c r="AH3247" s="29"/>
      <c r="AI3247" s="29"/>
      <c r="AJ3247" s="29"/>
    </row>
    <row r="3248" spans="2:36" ht="18.649999999999999" customHeight="1">
      <c r="AE3248" s="33"/>
    </row>
    <row r="3249" spans="2:36" ht="18.649999999999999" customHeight="1" thickBot="1">
      <c r="E3249" s="21" t="s">
        <v>0</v>
      </c>
      <c r="J3249" s="21" t="s">
        <v>1</v>
      </c>
      <c r="O3249" s="21" t="s">
        <v>2</v>
      </c>
      <c r="T3249" s="21" t="s">
        <v>3</v>
      </c>
      <c r="Y3249" s="21" t="s">
        <v>4</v>
      </c>
    </row>
    <row r="3250" spans="2:36" ht="18.649999999999999" customHeight="1" thickBot="1">
      <c r="B3250" s="20"/>
      <c r="D3250" s="235" t="s">
        <v>6</v>
      </c>
      <c r="E3250" s="236"/>
      <c r="F3250" s="237" t="s">
        <v>7</v>
      </c>
      <c r="G3250" s="238"/>
      <c r="I3250" s="235" t="s">
        <v>8</v>
      </c>
      <c r="J3250" s="236"/>
      <c r="K3250" s="237" t="s">
        <v>9</v>
      </c>
      <c r="L3250" s="238"/>
      <c r="N3250" s="235" t="s">
        <v>10</v>
      </c>
      <c r="O3250" s="236"/>
      <c r="P3250" s="237" t="s">
        <v>11</v>
      </c>
      <c r="Q3250" s="238"/>
      <c r="S3250" s="235" t="s">
        <v>6</v>
      </c>
      <c r="T3250" s="236"/>
      <c r="U3250" s="237" t="s">
        <v>7</v>
      </c>
      <c r="V3250" s="238"/>
      <c r="X3250" s="235" t="s">
        <v>10</v>
      </c>
      <c r="Y3250" s="236"/>
      <c r="Z3250" s="237" t="s">
        <v>11</v>
      </c>
      <c r="AA3250" s="238"/>
      <c r="AB3250" s="4"/>
      <c r="AC3250" s="212" t="s">
        <v>70</v>
      </c>
      <c r="AE3250" s="213" t="s">
        <v>37</v>
      </c>
      <c r="AF3250" s="9"/>
      <c r="AG3250" s="29"/>
      <c r="AH3250" s="29"/>
      <c r="AI3250" s="29"/>
      <c r="AJ3250" s="29"/>
    </row>
    <row r="3251" spans="2:36" ht="18.649999999999999" customHeight="1" thickTop="1" thickBot="1">
      <c r="B3251" s="40">
        <f t="shared" ref="B3251" si="11103">B3244+$E$5</f>
        <v>1.1304999999999747</v>
      </c>
      <c r="D3251" s="24">
        <v>1</v>
      </c>
      <c r="E3251" s="25">
        <v>0</v>
      </c>
      <c r="F3251" s="26">
        <v>0</v>
      </c>
      <c r="G3251" s="27">
        <f t="shared" ref="G3251" si="11104">-1/($E$8*$B3251)</f>
        <v>-6.0753046157735708</v>
      </c>
      <c r="I3251" s="24">
        <v>1</v>
      </c>
      <c r="J3251" s="28">
        <v>0</v>
      </c>
      <c r="K3251" s="26">
        <v>0</v>
      </c>
      <c r="L3251" s="27">
        <v>0</v>
      </c>
      <c r="N3251" s="24">
        <f t="shared" ref="N3251" si="11105">D3251*I3251+F3251*I3254-E3251*J3251-G3251*J3254</f>
        <v>0.72821974108040965</v>
      </c>
      <c r="O3251" s="28">
        <f t="shared" ref="O3251" si="11106">(D3251*J3251+E3251*I3251+F3251*J3254+G3251*I3254)</f>
        <v>0</v>
      </c>
      <c r="P3251" s="26">
        <f t="shared" ref="P3251" si="11107">D3251*K3251+F3251*K3254-E3251*L3251-G3251*L3254</f>
        <v>0</v>
      </c>
      <c r="Q3251" s="27">
        <f t="shared" ref="Q3251" si="11108">(D3251*L3251+E3251*K3251+F3251*L3254+G3251*K3254)</f>
        <v>-6.0753046157735708</v>
      </c>
      <c r="S3251" s="24">
        <v>1</v>
      </c>
      <c r="T3251" s="25">
        <v>0</v>
      </c>
      <c r="U3251" s="26">
        <v>0</v>
      </c>
      <c r="V3251" s="27">
        <f t="shared" ref="V3251" si="11109">-1/($T$8*$B3251)</f>
        <v>-6.0753046157735708</v>
      </c>
      <c r="X3251" s="24">
        <f t="shared" ref="X3251" si="11110">N3251*S3251+P3251*S3254-O3251*T3251-Q3251*T3254</f>
        <v>0.72821974108040965</v>
      </c>
      <c r="Y3251" s="28">
        <f t="shared" ref="Y3251" si="11111">(N3251*T3251+O3251*S3251+P3251*T3254+Q3251*S3254)</f>
        <v>0</v>
      </c>
      <c r="Z3251" s="26">
        <f t="shared" ref="Z3251" si="11112">N3251*U3251+P3251*U3254-O3251*V3251-Q3251*V3254</f>
        <v>0</v>
      </c>
      <c r="AA3251" s="27">
        <f t="shared" ref="AA3251" si="11113">(N3251*V3251+O3251*U3251+P3251*V3254+Q3251*U3254)</f>
        <v>-10.499461370056817</v>
      </c>
      <c r="AB3251" s="8"/>
      <c r="AC3251" s="214">
        <f t="shared" ref="AC3251" si="11114">20*LOG((2*$X$8)/(($X$8*X3251+Z3251+$Z$8*X3254+Z3254)^2+($X$8*Y3251+AA3251+$X$8*Y3254+AA3254)^2)^0.5)</f>
        <v>-14.521748950169806</v>
      </c>
      <c r="AE3251" s="215">
        <f t="shared" ref="AE3251" si="11115">((X3251^2+Y3251^2)/(X3254^2+Y3254^2))^0.5</f>
        <v>16.278433068945567</v>
      </c>
      <c r="AF3251" s="9"/>
      <c r="AG3251" s="29"/>
      <c r="AH3251" s="29"/>
      <c r="AI3251" s="29"/>
      <c r="AJ3251" s="29"/>
    </row>
    <row r="3252" spans="2:36" ht="18.649999999999999" customHeight="1" thickBot="1">
      <c r="D3252" s="30"/>
      <c r="G3252" s="31"/>
      <c r="I3252" s="30"/>
      <c r="K3252" s="239" t="s">
        <v>15</v>
      </c>
      <c r="L3252" s="240"/>
      <c r="N3252" s="30"/>
      <c r="P3252" s="239" t="s">
        <v>17</v>
      </c>
      <c r="Q3252" s="240"/>
      <c r="S3252" s="30"/>
      <c r="V3252" s="31"/>
      <c r="X3252" s="30"/>
      <c r="AA3252" s="31"/>
      <c r="AE3252" s="216"/>
      <c r="AF3252" s="9"/>
      <c r="AG3252" s="29"/>
      <c r="AH3252" s="29"/>
      <c r="AI3252" s="29"/>
      <c r="AJ3252" s="29"/>
    </row>
    <row r="3253" spans="2:36" ht="18.649999999999999" customHeight="1" thickBot="1">
      <c r="D3253" s="235" t="s">
        <v>12</v>
      </c>
      <c r="E3253" s="236"/>
      <c r="F3253" s="237" t="s">
        <v>13</v>
      </c>
      <c r="G3253" s="238"/>
      <c r="I3253" s="235" t="s">
        <v>14</v>
      </c>
      <c r="J3253" s="236"/>
      <c r="K3253" s="241"/>
      <c r="L3253" s="242"/>
      <c r="N3253" s="235" t="s">
        <v>16</v>
      </c>
      <c r="O3253" s="236"/>
      <c r="P3253" s="241"/>
      <c r="Q3253" s="242"/>
      <c r="S3253" s="235" t="s">
        <v>12</v>
      </c>
      <c r="T3253" s="236"/>
      <c r="U3253" s="237" t="s">
        <v>13</v>
      </c>
      <c r="V3253" s="238"/>
      <c r="X3253" s="235" t="s">
        <v>16</v>
      </c>
      <c r="Y3253" s="236"/>
      <c r="Z3253" s="237" t="s">
        <v>17</v>
      </c>
      <c r="AA3253" s="238"/>
      <c r="AB3253" s="4"/>
      <c r="AC3253" s="37" t="s">
        <v>71</v>
      </c>
      <c r="AE3253" s="217" t="s">
        <v>72</v>
      </c>
      <c r="AF3253" s="9"/>
      <c r="AG3253" s="29"/>
      <c r="AH3253" s="29"/>
      <c r="AI3253" s="29"/>
      <c r="AJ3253" s="29"/>
    </row>
    <row r="3254" spans="2:36" ht="18.649999999999999" customHeight="1" thickTop="1" thickBot="1">
      <c r="D3254" s="24">
        <v>0</v>
      </c>
      <c r="E3254" s="28">
        <v>0</v>
      </c>
      <c r="F3254" s="26">
        <v>1</v>
      </c>
      <c r="G3254" s="27">
        <v>0</v>
      </c>
      <c r="I3254" s="24">
        <v>0</v>
      </c>
      <c r="J3254" s="28">
        <f t="shared" ref="J3254" si="11116">IF(0=(1-$J$8*$K$8*$B3251^2),0,-1*(1-$J$8*$K$8*$B3251^2)/($B3251*$K$8))</f>
        <v>-4.4735248042370696E-2</v>
      </c>
      <c r="K3254" s="26">
        <v>1</v>
      </c>
      <c r="L3254" s="27">
        <v>0</v>
      </c>
      <c r="N3254" s="24">
        <f t="shared" ref="N3254" si="11117">D3254*I3251+F3254*I3254-E3254*J3251-G3254*J3254</f>
        <v>0</v>
      </c>
      <c r="O3254" s="28">
        <f t="shared" ref="O3254" si="11118">(D3254*J3251+E3254*I3251+F3254*J3254+G3254*I3254)</f>
        <v>-4.4735248042370696E-2</v>
      </c>
      <c r="P3254" s="26">
        <f t="shared" ref="P3254" si="11119">D3254*K3251+F3254*K3254-E3254*L3251-G3254*L3254</f>
        <v>1</v>
      </c>
      <c r="Q3254" s="27">
        <f t="shared" ref="Q3254" si="11120">(D3254*L3251+E3254*K3251+F3254*L3254+G3254*K3254)</f>
        <v>0</v>
      </c>
      <c r="S3254" s="24">
        <v>0</v>
      </c>
      <c r="T3254" s="28">
        <v>0</v>
      </c>
      <c r="U3254" s="26">
        <v>1</v>
      </c>
      <c r="V3254" s="27">
        <v>0</v>
      </c>
      <c r="X3254" s="24">
        <f t="shared" ref="X3254" si="11121">N3254*S3251+P3254*S3254-O3254*T3251-Q3254*T3254</f>
        <v>0</v>
      </c>
      <c r="Y3254" s="28">
        <f t="shared" ref="Y3254" si="11122">(N3254*T3251+O3254*S3251+P3254*T3254+Q3254*S3254)</f>
        <v>-4.4735248042370696E-2</v>
      </c>
      <c r="Z3254" s="26">
        <f t="shared" ref="Z3254" si="11123">N3254*U3251+P3254*U3254-O3254*V3251-Q3254*V3254</f>
        <v>0.72821974108040965</v>
      </c>
      <c r="AA3254" s="27">
        <f t="shared" ref="AA3254" si="11124">(N3254*V3251+O3254*U3251+P3254*V3254+Q3254*U3254)</f>
        <v>0</v>
      </c>
      <c r="AB3254" s="8"/>
      <c r="AC3254" s="39">
        <f t="shared" ref="AC3254" si="11125">(180/PI())*ATAN(-1*(($X$8*Y3251+AA3251+$X$8*Y3254+AA3254)/($X$8*X3251+Z3251+$X$8*X3254+Z3254)))</f>
        <v>82.135662027613037</v>
      </c>
      <c r="AE3254" s="218">
        <f t="shared" ref="AE3254" si="11126">20*LOG(((($X$8*X3251+Z3251-$X$8*Y3254-Z3254)^2+($X$8*Y3251+AA3251-$X$8*Y3254-AA3254)^2)/(($X$8*X3251+Z3251+$X$8*X3254+Z3254)^2+($X$8*Y3251+AA3251+$X$8*Y3254+AA3254)^2))^0.5)</f>
        <v>-0.15601614189386792</v>
      </c>
      <c r="AF3254" s="9"/>
      <c r="AG3254" s="29"/>
      <c r="AH3254" s="29"/>
      <c r="AI3254" s="29"/>
      <c r="AJ3254" s="29"/>
    </row>
    <row r="3255" spans="2:36" ht="18.649999999999999" customHeight="1">
      <c r="AE3255" s="33"/>
    </row>
    <row r="3256" spans="2:36" ht="18.649999999999999" customHeight="1" thickBot="1">
      <c r="E3256" s="21" t="s">
        <v>0</v>
      </c>
      <c r="J3256" s="21" t="s">
        <v>1</v>
      </c>
      <c r="O3256" s="21" t="s">
        <v>2</v>
      </c>
      <c r="T3256" s="21" t="s">
        <v>3</v>
      </c>
      <c r="Y3256" s="21" t="s">
        <v>4</v>
      </c>
    </row>
    <row r="3257" spans="2:36" ht="18.649999999999999" customHeight="1" thickBot="1">
      <c r="B3257" s="20"/>
      <c r="D3257" s="235" t="s">
        <v>6</v>
      </c>
      <c r="E3257" s="236"/>
      <c r="F3257" s="237" t="s">
        <v>7</v>
      </c>
      <c r="G3257" s="238"/>
      <c r="I3257" s="235" t="s">
        <v>8</v>
      </c>
      <c r="J3257" s="236"/>
      <c r="K3257" s="237" t="s">
        <v>9</v>
      </c>
      <c r="L3257" s="238"/>
      <c r="N3257" s="235" t="s">
        <v>10</v>
      </c>
      <c r="O3257" s="236"/>
      <c r="P3257" s="237" t="s">
        <v>11</v>
      </c>
      <c r="Q3257" s="238"/>
      <c r="S3257" s="235" t="s">
        <v>6</v>
      </c>
      <c r="T3257" s="236"/>
      <c r="U3257" s="237" t="s">
        <v>7</v>
      </c>
      <c r="V3257" s="238"/>
      <c r="X3257" s="235" t="s">
        <v>10</v>
      </c>
      <c r="Y3257" s="236"/>
      <c r="Z3257" s="237" t="s">
        <v>11</v>
      </c>
      <c r="AA3257" s="238"/>
      <c r="AB3257" s="4"/>
      <c r="AC3257" s="212" t="s">
        <v>70</v>
      </c>
      <c r="AE3257" s="213" t="s">
        <v>37</v>
      </c>
      <c r="AF3257" s="9"/>
      <c r="AG3257" s="29"/>
      <c r="AH3257" s="29"/>
      <c r="AI3257" s="29"/>
      <c r="AJ3257" s="29"/>
    </row>
    <row r="3258" spans="2:36" ht="18.649999999999999" customHeight="1" thickTop="1" thickBot="1">
      <c r="B3258" s="40">
        <f t="shared" ref="B3258" si="11127">B3251+$E$5</f>
        <v>1.1309999999999747</v>
      </c>
      <c r="D3258" s="24">
        <v>1</v>
      </c>
      <c r="E3258" s="25">
        <v>0</v>
      </c>
      <c r="F3258" s="26">
        <v>0</v>
      </c>
      <c r="G3258" s="27">
        <f t="shared" ref="G3258" si="11128">-1/($E$8*$B3258)</f>
        <v>-6.0726188047144314</v>
      </c>
      <c r="I3258" s="24">
        <v>1</v>
      </c>
      <c r="J3258" s="28">
        <v>0</v>
      </c>
      <c r="K3258" s="26">
        <v>0</v>
      </c>
      <c r="L3258" s="27">
        <v>0</v>
      </c>
      <c r="N3258" s="24">
        <f t="shared" ref="N3258" si="11129">D3258*I3258+F3258*I3261-E3258*J3258-G3258*J3261</f>
        <v>0.73371164297768943</v>
      </c>
      <c r="O3258" s="28">
        <f t="shared" ref="O3258" si="11130">(D3258*J3258+E3258*I3258+F3258*J3261+G3258*I3261)</f>
        <v>0</v>
      </c>
      <c r="P3258" s="26">
        <f t="shared" ref="P3258" si="11131">D3258*K3258+F3258*K3261-E3258*L3258-G3258*L3261</f>
        <v>0</v>
      </c>
      <c r="Q3258" s="27">
        <f t="shared" ref="Q3258" si="11132">(D3258*L3258+E3258*K3258+F3258*L3261+G3258*K3261)</f>
        <v>-6.0726188047144314</v>
      </c>
      <c r="S3258" s="24">
        <v>1</v>
      </c>
      <c r="T3258" s="25">
        <v>0</v>
      </c>
      <c r="U3258" s="26">
        <v>0</v>
      </c>
      <c r="V3258" s="27">
        <f t="shared" ref="V3258" si="11133">-1/($T$8*$B3258)</f>
        <v>-6.0726188047144314</v>
      </c>
      <c r="X3258" s="24">
        <f t="shared" ref="X3258" si="11134">N3258*S3258+P3258*S3261-O3258*T3258-Q3258*T3261</f>
        <v>0.73371164297768943</v>
      </c>
      <c r="Y3258" s="28">
        <f t="shared" ref="Y3258" si="11135">(N3258*T3258+O3258*S3258+P3258*T3261+Q3258*S3261)</f>
        <v>0</v>
      </c>
      <c r="Z3258" s="26">
        <f t="shared" ref="Z3258" si="11136">N3258*U3258+P3258*U3261-O3258*V3258-Q3258*V3261</f>
        <v>0</v>
      </c>
      <c r="AA3258" s="27">
        <f t="shared" ref="AA3258" si="11137">(N3258*V3258+O3258*U3258+P3258*V3261+Q3258*U3261)</f>
        <v>-10.52816992509867</v>
      </c>
      <c r="AB3258" s="8"/>
      <c r="AC3258" s="214">
        <f t="shared" ref="AC3258" si="11138">20*LOG((2*$X$8)/(($X$8*X3258+Z3258+$Z$8*X3261+Z3261)^2+($X$8*Y3258+AA3258+$X$8*Y3261+AA3261)^2)^0.5)</f>
        <v>-14.545436081460645</v>
      </c>
      <c r="AE3258" s="215">
        <f t="shared" ref="AE3258" si="11139">((X3258^2+Y3258^2)/(X3261^2+Y3261^2))^0.5</f>
        <v>16.732053816423289</v>
      </c>
      <c r="AF3258" s="9"/>
      <c r="AG3258" s="29"/>
      <c r="AH3258" s="29"/>
      <c r="AI3258" s="29"/>
      <c r="AJ3258" s="29"/>
    </row>
    <row r="3259" spans="2:36" ht="18.649999999999999" customHeight="1" thickBot="1">
      <c r="D3259" s="30"/>
      <c r="G3259" s="31"/>
      <c r="I3259" s="30"/>
      <c r="K3259" s="239" t="s">
        <v>15</v>
      </c>
      <c r="L3259" s="240"/>
      <c r="N3259" s="30"/>
      <c r="P3259" s="239" t="s">
        <v>17</v>
      </c>
      <c r="Q3259" s="240"/>
      <c r="S3259" s="30"/>
      <c r="V3259" s="31"/>
      <c r="X3259" s="30"/>
      <c r="AA3259" s="31"/>
      <c r="AE3259" s="216"/>
      <c r="AF3259" s="9"/>
      <c r="AG3259" s="29"/>
      <c r="AH3259" s="29"/>
      <c r="AI3259" s="29"/>
      <c r="AJ3259" s="29"/>
    </row>
    <row r="3260" spans="2:36" ht="18.649999999999999" customHeight="1" thickBot="1">
      <c r="D3260" s="235" t="s">
        <v>12</v>
      </c>
      <c r="E3260" s="236"/>
      <c r="F3260" s="237" t="s">
        <v>13</v>
      </c>
      <c r="G3260" s="238"/>
      <c r="I3260" s="235" t="s">
        <v>14</v>
      </c>
      <c r="J3260" s="236"/>
      <c r="K3260" s="241"/>
      <c r="L3260" s="242"/>
      <c r="N3260" s="235" t="s">
        <v>16</v>
      </c>
      <c r="O3260" s="236"/>
      <c r="P3260" s="241"/>
      <c r="Q3260" s="242"/>
      <c r="S3260" s="235" t="s">
        <v>12</v>
      </c>
      <c r="T3260" s="236"/>
      <c r="U3260" s="237" t="s">
        <v>13</v>
      </c>
      <c r="V3260" s="238"/>
      <c r="X3260" s="235" t="s">
        <v>16</v>
      </c>
      <c r="Y3260" s="236"/>
      <c r="Z3260" s="237" t="s">
        <v>17</v>
      </c>
      <c r="AA3260" s="238"/>
      <c r="AB3260" s="4"/>
      <c r="AC3260" s="37" t="s">
        <v>71</v>
      </c>
      <c r="AE3260" s="217" t="s">
        <v>72</v>
      </c>
      <c r="AF3260" s="9"/>
      <c r="AG3260" s="29"/>
      <c r="AH3260" s="29"/>
      <c r="AI3260" s="29"/>
      <c r="AJ3260" s="29"/>
    </row>
    <row r="3261" spans="2:36" ht="18.649999999999999" customHeight="1" thickTop="1" thickBot="1">
      <c r="D3261" s="24">
        <v>0</v>
      </c>
      <c r="E3261" s="28">
        <v>0</v>
      </c>
      <c r="F3261" s="26">
        <v>1</v>
      </c>
      <c r="G3261" s="27">
        <v>0</v>
      </c>
      <c r="I3261" s="24">
        <v>0</v>
      </c>
      <c r="J3261" s="28">
        <f t="shared" ref="J3261" si="11140">IF(0=(1-$J$8*$K$8*$B3258^2),0,-1*(1-$J$8*$K$8*$B3258^2)/($B3258*$K$8))</f>
        <v>-4.3850662388948178E-2</v>
      </c>
      <c r="K3261" s="26">
        <v>1</v>
      </c>
      <c r="L3261" s="27">
        <v>0</v>
      </c>
      <c r="N3261" s="24">
        <f t="shared" ref="N3261" si="11141">D3261*I3258+F3261*I3261-E3261*J3258-G3261*J3261</f>
        <v>0</v>
      </c>
      <c r="O3261" s="28">
        <f t="shared" ref="O3261" si="11142">(D3261*J3258+E3261*I3258+F3261*J3261+G3261*I3261)</f>
        <v>-4.3850662388948178E-2</v>
      </c>
      <c r="P3261" s="26">
        <f t="shared" ref="P3261" si="11143">D3261*K3258+F3261*K3261-E3261*L3258-G3261*L3261</f>
        <v>1</v>
      </c>
      <c r="Q3261" s="27">
        <f t="shared" ref="Q3261" si="11144">(D3261*L3258+E3261*K3258+F3261*L3261+G3261*K3261)</f>
        <v>0</v>
      </c>
      <c r="S3261" s="24">
        <v>0</v>
      </c>
      <c r="T3261" s="28">
        <v>0</v>
      </c>
      <c r="U3261" s="26">
        <v>1</v>
      </c>
      <c r="V3261" s="27">
        <v>0</v>
      </c>
      <c r="X3261" s="24">
        <f t="shared" ref="X3261" si="11145">N3261*S3258+P3261*S3261-O3261*T3258-Q3261*T3261</f>
        <v>0</v>
      </c>
      <c r="Y3261" s="28">
        <f t="shared" ref="Y3261" si="11146">(N3261*T3258+O3261*S3258+P3261*T3261+Q3261*S3261)</f>
        <v>-4.3850662388948178E-2</v>
      </c>
      <c r="Z3261" s="26">
        <f t="shared" ref="Z3261" si="11147">N3261*U3258+P3261*U3261-O3261*V3258-Q3261*V3261</f>
        <v>0.73371164297768943</v>
      </c>
      <c r="AA3261" s="27">
        <f t="shared" ref="AA3261" si="11148">(N3261*V3258+O3261*U3258+P3261*V3261+Q3261*U3261)</f>
        <v>0</v>
      </c>
      <c r="AB3261" s="8"/>
      <c r="AC3261" s="39">
        <f t="shared" ref="AC3261" si="11149">(180/PI())*ATAN(-1*(($X$8*Y3258+AA3258+$X$8*Y3261+AA3261)/($X$8*X3258+Z3258+$X$8*X3261+Z3261)))</f>
        <v>82.097691281081069</v>
      </c>
      <c r="AE3261" s="218">
        <f t="shared" ref="AE3261" si="11150">20*LOG(((($X$8*X3258+Z3258-$X$8*Y3261-Z3261)^2+($X$8*Y3258+AA3258-$X$8*Y3261-AA3261)^2)/(($X$8*X3258+Z3258+$X$8*X3261+Z3261)^2+($X$8*Y3258+AA3258+$X$8*Y3261+AA3261)^2))^0.5)</f>
        <v>-0.15515527551030547</v>
      </c>
      <c r="AF3261" s="9"/>
      <c r="AG3261" s="29"/>
      <c r="AH3261" s="29"/>
      <c r="AI3261" s="29"/>
      <c r="AJ3261" s="29"/>
    </row>
    <row r="3262" spans="2:36" ht="18.649999999999999" customHeight="1">
      <c r="AE3262" s="33"/>
    </row>
    <row r="3263" spans="2:36" ht="18.649999999999999" customHeight="1" thickBot="1">
      <c r="E3263" s="21" t="s">
        <v>0</v>
      </c>
      <c r="J3263" s="21" t="s">
        <v>1</v>
      </c>
      <c r="O3263" s="21" t="s">
        <v>2</v>
      </c>
      <c r="T3263" s="21" t="s">
        <v>3</v>
      </c>
      <c r="Y3263" s="21" t="s">
        <v>4</v>
      </c>
    </row>
    <row r="3264" spans="2:36" ht="18.649999999999999" customHeight="1" thickBot="1">
      <c r="B3264" s="20"/>
      <c r="D3264" s="235" t="s">
        <v>6</v>
      </c>
      <c r="E3264" s="236"/>
      <c r="F3264" s="237" t="s">
        <v>7</v>
      </c>
      <c r="G3264" s="238"/>
      <c r="I3264" s="235" t="s">
        <v>8</v>
      </c>
      <c r="J3264" s="236"/>
      <c r="K3264" s="237" t="s">
        <v>9</v>
      </c>
      <c r="L3264" s="238"/>
      <c r="N3264" s="235" t="s">
        <v>10</v>
      </c>
      <c r="O3264" s="236"/>
      <c r="P3264" s="237" t="s">
        <v>11</v>
      </c>
      <c r="Q3264" s="238"/>
      <c r="S3264" s="235" t="s">
        <v>6</v>
      </c>
      <c r="T3264" s="236"/>
      <c r="U3264" s="237" t="s">
        <v>7</v>
      </c>
      <c r="V3264" s="238"/>
      <c r="X3264" s="235" t="s">
        <v>10</v>
      </c>
      <c r="Y3264" s="236"/>
      <c r="Z3264" s="237" t="s">
        <v>11</v>
      </c>
      <c r="AA3264" s="238"/>
      <c r="AB3264" s="4"/>
      <c r="AC3264" s="212" t="s">
        <v>70</v>
      </c>
      <c r="AE3264" s="213" t="s">
        <v>37</v>
      </c>
      <c r="AF3264" s="9"/>
      <c r="AG3264" s="29"/>
      <c r="AH3264" s="29"/>
      <c r="AI3264" s="29"/>
      <c r="AJ3264" s="29"/>
    </row>
    <row r="3265" spans="2:36" ht="18.649999999999999" customHeight="1" thickTop="1" thickBot="1">
      <c r="B3265" s="40">
        <f t="shared" ref="B3265" si="11151">B3258+$E$5</f>
        <v>1.1314999999999746</v>
      </c>
      <c r="D3265" s="24">
        <v>1</v>
      </c>
      <c r="E3265" s="25">
        <v>0</v>
      </c>
      <c r="F3265" s="26">
        <v>0</v>
      </c>
      <c r="G3265" s="27">
        <f t="shared" ref="G3265" si="11152">-1/($E$8*$B3265)</f>
        <v>-6.0699353673283438</v>
      </c>
      <c r="I3265" s="24">
        <v>1</v>
      </c>
      <c r="J3265" s="28">
        <v>0</v>
      </c>
      <c r="K3265" s="26">
        <v>0</v>
      </c>
      <c r="L3265" s="27">
        <v>0</v>
      </c>
      <c r="N3265" s="24">
        <f t="shared" ref="N3265" si="11153">D3265*I3265+F3265*I3268-E3265*J3265-G3265*J3268</f>
        <v>0.73919626601275745</v>
      </c>
      <c r="O3265" s="28">
        <f t="shared" ref="O3265" si="11154">(D3265*J3265+E3265*I3265+F3265*J3268+G3265*I3268)</f>
        <v>0</v>
      </c>
      <c r="P3265" s="26">
        <f t="shared" ref="P3265" si="11155">D3265*K3265+F3265*K3268-E3265*L3265-G3265*L3268</f>
        <v>0</v>
      </c>
      <c r="Q3265" s="27">
        <f t="shared" ref="Q3265" si="11156">(D3265*L3265+E3265*K3265+F3265*L3268+G3265*K3268)</f>
        <v>-6.0699353673283438</v>
      </c>
      <c r="S3265" s="24">
        <v>1</v>
      </c>
      <c r="T3265" s="25">
        <v>0</v>
      </c>
      <c r="U3265" s="26">
        <v>0</v>
      </c>
      <c r="V3265" s="27">
        <f t="shared" ref="V3265" si="11157">-1/($T$8*$B3265)</f>
        <v>-6.0699353673283438</v>
      </c>
      <c r="X3265" s="24">
        <f t="shared" ref="X3265" si="11158">N3265*S3265+P3265*S3268-O3265*T3265-Q3265*T3268</f>
        <v>0.73919626601275745</v>
      </c>
      <c r="Y3265" s="28">
        <f t="shared" ref="Y3265" si="11159">(N3265*T3265+O3265*S3265+P3265*T3268+Q3265*S3268)</f>
        <v>0</v>
      </c>
      <c r="Z3265" s="26">
        <f t="shared" ref="Z3265" si="11160">N3265*U3265+P3265*U3268-O3265*V3265-Q3265*V3268</f>
        <v>0</v>
      </c>
      <c r="AA3265" s="27">
        <f t="shared" ref="AA3265" si="11161">(N3265*V3265+O3265*U3265+P3265*V3268+Q3265*U3268)</f>
        <v>-10.556808925796231</v>
      </c>
      <c r="AB3265" s="8"/>
      <c r="AC3265" s="214">
        <f t="shared" ref="AC3265" si="11162">20*LOG((2*$X$8)/(($X$8*X3265+Z3265+$Z$8*X3268+Z3268)^2+($X$8*Y3265+AA3265+$X$8*Y3268+AA3268)^2)^0.5)</f>
        <v>-14.569005356566677</v>
      </c>
      <c r="AE3265" s="215">
        <f t="shared" ref="AE3265" si="11163">((X3265^2+Y3265^2)/(X3268^2+Y3268^2))^0.5</f>
        <v>17.20402346190092</v>
      </c>
      <c r="AF3265" s="9"/>
      <c r="AG3265" s="29"/>
      <c r="AH3265" s="29"/>
      <c r="AI3265" s="29"/>
      <c r="AJ3265" s="29"/>
    </row>
    <row r="3266" spans="2:36" ht="18.649999999999999" customHeight="1" thickBot="1">
      <c r="D3266" s="30"/>
      <c r="G3266" s="31"/>
      <c r="I3266" s="30"/>
      <c r="K3266" s="239" t="s">
        <v>15</v>
      </c>
      <c r="L3266" s="240"/>
      <c r="N3266" s="30"/>
      <c r="P3266" s="239" t="s">
        <v>17</v>
      </c>
      <c r="Q3266" s="240"/>
      <c r="S3266" s="30"/>
      <c r="V3266" s="31"/>
      <c r="X3266" s="30"/>
      <c r="AA3266" s="31"/>
      <c r="AE3266" s="216"/>
      <c r="AF3266" s="9"/>
      <c r="AG3266" s="29"/>
      <c r="AH3266" s="29"/>
      <c r="AI3266" s="29"/>
      <c r="AJ3266" s="29"/>
    </row>
    <row r="3267" spans="2:36" ht="18.649999999999999" customHeight="1" thickBot="1">
      <c r="D3267" s="235" t="s">
        <v>12</v>
      </c>
      <c r="E3267" s="236"/>
      <c r="F3267" s="237" t="s">
        <v>13</v>
      </c>
      <c r="G3267" s="238"/>
      <c r="I3267" s="235" t="s">
        <v>14</v>
      </c>
      <c r="J3267" s="236"/>
      <c r="K3267" s="241"/>
      <c r="L3267" s="242"/>
      <c r="N3267" s="235" t="s">
        <v>16</v>
      </c>
      <c r="O3267" s="236"/>
      <c r="P3267" s="241"/>
      <c r="Q3267" s="242"/>
      <c r="S3267" s="235" t="s">
        <v>12</v>
      </c>
      <c r="T3267" s="236"/>
      <c r="U3267" s="237" t="s">
        <v>13</v>
      </c>
      <c r="V3267" s="238"/>
      <c r="X3267" s="235" t="s">
        <v>16</v>
      </c>
      <c r="Y3267" s="236"/>
      <c r="Z3267" s="237" t="s">
        <v>17</v>
      </c>
      <c r="AA3267" s="238"/>
      <c r="AB3267" s="4"/>
      <c r="AC3267" s="37" t="s">
        <v>71</v>
      </c>
      <c r="AE3267" s="217" t="s">
        <v>72</v>
      </c>
      <c r="AF3267" s="9"/>
      <c r="AG3267" s="29"/>
      <c r="AH3267" s="29"/>
      <c r="AI3267" s="29"/>
      <c r="AJ3267" s="29"/>
    </row>
    <row r="3268" spans="2:36" ht="18.649999999999999" customHeight="1" thickTop="1" thickBot="1">
      <c r="D3268" s="24">
        <v>0</v>
      </c>
      <c r="E3268" s="28">
        <v>0</v>
      </c>
      <c r="F3268" s="26">
        <v>1</v>
      </c>
      <c r="G3268" s="27">
        <v>0</v>
      </c>
      <c r="I3268" s="24">
        <v>0</v>
      </c>
      <c r="J3268" s="28">
        <f t="shared" ref="J3268" si="11164">IF(0=(1-$J$8*$K$8*$B3265^2),0,-1*(1-$J$8*$K$8*$B3265^2)/($B3265*$K$8))</f>
        <v>-4.2966476280954895E-2</v>
      </c>
      <c r="K3268" s="26">
        <v>1</v>
      </c>
      <c r="L3268" s="27">
        <v>0</v>
      </c>
      <c r="N3268" s="24">
        <f t="shared" ref="N3268" si="11165">D3268*I3265+F3268*I3268-E3268*J3265-G3268*J3268</f>
        <v>0</v>
      </c>
      <c r="O3268" s="28">
        <f t="shared" ref="O3268" si="11166">(D3268*J3265+E3268*I3265+F3268*J3268+G3268*I3268)</f>
        <v>-4.2966476280954895E-2</v>
      </c>
      <c r="P3268" s="26">
        <f t="shared" ref="P3268" si="11167">D3268*K3265+F3268*K3268-E3268*L3265-G3268*L3268</f>
        <v>1</v>
      </c>
      <c r="Q3268" s="27">
        <f t="shared" ref="Q3268" si="11168">(D3268*L3265+E3268*K3265+F3268*L3268+G3268*K3268)</f>
        <v>0</v>
      </c>
      <c r="S3268" s="24">
        <v>0</v>
      </c>
      <c r="T3268" s="28">
        <v>0</v>
      </c>
      <c r="U3268" s="26">
        <v>1</v>
      </c>
      <c r="V3268" s="27">
        <v>0</v>
      </c>
      <c r="X3268" s="24">
        <f t="shared" ref="X3268" si="11169">N3268*S3265+P3268*S3268-O3268*T3265-Q3268*T3268</f>
        <v>0</v>
      </c>
      <c r="Y3268" s="28">
        <f t="shared" ref="Y3268" si="11170">(N3268*T3265+O3268*S3265+P3268*T3268+Q3268*S3268)</f>
        <v>-4.2966476280954895E-2</v>
      </c>
      <c r="Z3268" s="26">
        <f t="shared" ref="Z3268" si="11171">N3268*U3265+P3268*U3268-O3268*V3265-Q3268*V3268</f>
        <v>0.73919626601275745</v>
      </c>
      <c r="AA3268" s="27">
        <f t="shared" ref="AA3268" si="11172">(N3268*V3265+O3268*U3265+P3268*V3268+Q3268*U3268)</f>
        <v>0</v>
      </c>
      <c r="AB3268" s="8"/>
      <c r="AC3268" s="39">
        <f t="shared" ref="AC3268" si="11173">(180/PI())*ATAN(-1*(($X$8*Y3265+AA3265+$X$8*Y3268+AA3268)/($X$8*X3265+Z3265+$X$8*X3268+Z3268)))</f>
        <v>82.059952852535517</v>
      </c>
      <c r="AE3268" s="218">
        <f t="shared" ref="AE3268" si="11174">20*LOG(((($X$8*X3265+Z3265-$X$8*Y3268-Z3268)^2+($X$8*Y3265+AA3265-$X$8*Y3268-AA3268)^2)/(($X$8*X3265+Z3265+$X$8*X3268+Z3268)^2+($X$8*Y3265+AA3265+$X$8*Y3268+AA3268)^2))^0.5)</f>
        <v>-0.15430344381265315</v>
      </c>
      <c r="AF3268" s="9"/>
      <c r="AG3268" s="29"/>
      <c r="AH3268" s="29"/>
      <c r="AI3268" s="29"/>
      <c r="AJ3268" s="29"/>
    </row>
    <row r="3269" spans="2:36" ht="18.649999999999999" customHeight="1">
      <c r="AE3269" s="33"/>
    </row>
    <row r="3270" spans="2:36" ht="18.649999999999999" customHeight="1" thickBot="1">
      <c r="E3270" s="21" t="s">
        <v>0</v>
      </c>
      <c r="J3270" s="21" t="s">
        <v>1</v>
      </c>
      <c r="O3270" s="21" t="s">
        <v>2</v>
      </c>
      <c r="T3270" s="21" t="s">
        <v>3</v>
      </c>
      <c r="Y3270" s="21" t="s">
        <v>4</v>
      </c>
    </row>
    <row r="3271" spans="2:36" ht="18.649999999999999" customHeight="1" thickBot="1">
      <c r="B3271" s="20"/>
      <c r="D3271" s="235" t="s">
        <v>6</v>
      </c>
      <c r="E3271" s="236"/>
      <c r="F3271" s="237" t="s">
        <v>7</v>
      </c>
      <c r="G3271" s="238"/>
      <c r="I3271" s="235" t="s">
        <v>8</v>
      </c>
      <c r="J3271" s="236"/>
      <c r="K3271" s="237" t="s">
        <v>9</v>
      </c>
      <c r="L3271" s="238"/>
      <c r="N3271" s="235" t="s">
        <v>10</v>
      </c>
      <c r="O3271" s="236"/>
      <c r="P3271" s="237" t="s">
        <v>11</v>
      </c>
      <c r="Q3271" s="238"/>
      <c r="S3271" s="235" t="s">
        <v>6</v>
      </c>
      <c r="T3271" s="236"/>
      <c r="U3271" s="237" t="s">
        <v>7</v>
      </c>
      <c r="V3271" s="238"/>
      <c r="X3271" s="235" t="s">
        <v>10</v>
      </c>
      <c r="Y3271" s="236"/>
      <c r="Z3271" s="237" t="s">
        <v>11</v>
      </c>
      <c r="AA3271" s="238"/>
      <c r="AB3271" s="4"/>
      <c r="AC3271" s="212" t="s">
        <v>70</v>
      </c>
      <c r="AE3271" s="213" t="s">
        <v>37</v>
      </c>
      <c r="AF3271" s="9"/>
      <c r="AG3271" s="29"/>
      <c r="AH3271" s="29"/>
      <c r="AI3271" s="29"/>
      <c r="AJ3271" s="29"/>
    </row>
    <row r="3272" spans="2:36" ht="18.649999999999999" customHeight="1" thickTop="1" thickBot="1">
      <c r="B3272" s="40">
        <f t="shared" ref="B3272" si="11175">B3265+$E$5</f>
        <v>1.1319999999999746</v>
      </c>
      <c r="D3272" s="24">
        <v>1</v>
      </c>
      <c r="E3272" s="25">
        <v>0</v>
      </c>
      <c r="F3272" s="26">
        <v>0</v>
      </c>
      <c r="G3272" s="27">
        <f t="shared" ref="G3272" si="11176">-1/($E$8*$B3272)</f>
        <v>-6.0672543004699842</v>
      </c>
      <c r="I3272" s="24">
        <v>1</v>
      </c>
      <c r="J3272" s="28">
        <v>0</v>
      </c>
      <c r="K3272" s="26">
        <v>0</v>
      </c>
      <c r="L3272" s="27">
        <v>0</v>
      </c>
      <c r="N3272" s="24">
        <f t="shared" ref="N3272" si="11177">D3272*I3272+F3272*I3275-E3272*J3272-G3272*J3275</f>
        <v>0.74467362304295226</v>
      </c>
      <c r="O3272" s="28">
        <f t="shared" ref="O3272" si="11178">(D3272*J3272+E3272*I3272+F3272*J3275+G3272*I3275)</f>
        <v>0</v>
      </c>
      <c r="P3272" s="26">
        <f t="shared" ref="P3272" si="11179">D3272*K3272+F3272*K3275-E3272*L3272-G3272*L3275</f>
        <v>0</v>
      </c>
      <c r="Q3272" s="27">
        <f t="shared" ref="Q3272" si="11180">(D3272*L3272+E3272*K3272+F3272*L3275+G3272*K3275)</f>
        <v>-6.0672543004699842</v>
      </c>
      <c r="S3272" s="24">
        <v>1</v>
      </c>
      <c r="T3272" s="25">
        <v>0</v>
      </c>
      <c r="U3272" s="26">
        <v>0</v>
      </c>
      <c r="V3272" s="27">
        <f t="shared" ref="V3272" si="11181">-1/($T$8*$B3272)</f>
        <v>-6.0672543004699842</v>
      </c>
      <c r="X3272" s="24">
        <f t="shared" ref="X3272" si="11182">N3272*S3272+P3272*S3275-O3272*T3272-Q3272*T3275</f>
        <v>0.74467362304295226</v>
      </c>
      <c r="Y3272" s="28">
        <f t="shared" ref="Y3272" si="11183">(N3272*T3272+O3272*S3272+P3272*T3275+Q3272*S3275)</f>
        <v>0</v>
      </c>
      <c r="Z3272" s="26">
        <f t="shared" ref="Z3272" si="11184">N3272*U3272+P3272*U3275-O3272*V3272-Q3272*V3275</f>
        <v>0</v>
      </c>
      <c r="AA3272" s="27">
        <f t="shared" ref="AA3272" si="11185">(N3272*V3272+O3272*U3272+P3272*V3275+Q3272*U3275)</f>
        <v>-10.5853785423239</v>
      </c>
      <c r="AB3272" s="8"/>
      <c r="AC3272" s="214">
        <f t="shared" ref="AC3272" si="11186">20*LOG((2*$X$8)/(($X$8*X3272+Z3272+$Z$8*X3275+Z3275)^2+($X$8*Y3272+AA3272+$X$8*Y3275+AA3275)^2)^0.5)</f>
        <v>-14.592457658670146</v>
      </c>
      <c r="AE3272" s="215">
        <f t="shared" ref="AE3272" si="11187">((X3272^2+Y3272^2)/(X3275^2+Y3275^2))^0.5</f>
        <v>17.695485659180356</v>
      </c>
      <c r="AF3272" s="9"/>
      <c r="AG3272" s="29"/>
      <c r="AH3272" s="29"/>
      <c r="AI3272" s="29"/>
      <c r="AJ3272" s="29"/>
    </row>
    <row r="3273" spans="2:36" ht="18.649999999999999" customHeight="1" thickBot="1">
      <c r="D3273" s="30"/>
      <c r="G3273" s="31"/>
      <c r="I3273" s="30"/>
      <c r="K3273" s="239" t="s">
        <v>15</v>
      </c>
      <c r="L3273" s="240"/>
      <c r="N3273" s="30"/>
      <c r="P3273" s="239" t="s">
        <v>17</v>
      </c>
      <c r="Q3273" s="240"/>
      <c r="S3273" s="30"/>
      <c r="V3273" s="31"/>
      <c r="X3273" s="30"/>
      <c r="AA3273" s="31"/>
      <c r="AE3273" s="216"/>
      <c r="AF3273" s="9"/>
      <c r="AG3273" s="29"/>
      <c r="AH3273" s="29"/>
      <c r="AI3273" s="29"/>
      <c r="AJ3273" s="29"/>
    </row>
    <row r="3274" spans="2:36" ht="18.649999999999999" customHeight="1" thickBot="1">
      <c r="D3274" s="235" t="s">
        <v>12</v>
      </c>
      <c r="E3274" s="236"/>
      <c r="F3274" s="237" t="s">
        <v>13</v>
      </c>
      <c r="G3274" s="238"/>
      <c r="I3274" s="235" t="s">
        <v>14</v>
      </c>
      <c r="J3274" s="236"/>
      <c r="K3274" s="241"/>
      <c r="L3274" s="242"/>
      <c r="N3274" s="235" t="s">
        <v>16</v>
      </c>
      <c r="O3274" s="236"/>
      <c r="P3274" s="241"/>
      <c r="Q3274" s="242"/>
      <c r="S3274" s="235" t="s">
        <v>12</v>
      </c>
      <c r="T3274" s="236"/>
      <c r="U3274" s="237" t="s">
        <v>13</v>
      </c>
      <c r="V3274" s="238"/>
      <c r="X3274" s="235" t="s">
        <v>16</v>
      </c>
      <c r="Y3274" s="236"/>
      <c r="Z3274" s="237" t="s">
        <v>17</v>
      </c>
      <c r="AA3274" s="238"/>
      <c r="AB3274" s="4"/>
      <c r="AC3274" s="37" t="s">
        <v>71</v>
      </c>
      <c r="AE3274" s="217" t="s">
        <v>72</v>
      </c>
      <c r="AF3274" s="9"/>
      <c r="AG3274" s="29"/>
      <c r="AH3274" s="29"/>
      <c r="AI3274" s="29"/>
      <c r="AJ3274" s="29"/>
    </row>
    <row r="3275" spans="2:36" ht="18.649999999999999" customHeight="1" thickTop="1" thickBot="1">
      <c r="D3275" s="24">
        <v>0</v>
      </c>
      <c r="E3275" s="28">
        <v>0</v>
      </c>
      <c r="F3275" s="26">
        <v>1</v>
      </c>
      <c r="G3275" s="27">
        <v>0</v>
      </c>
      <c r="I3275" s="24">
        <v>0</v>
      </c>
      <c r="J3275" s="28">
        <f t="shared" ref="J3275" si="11188">IF(0=(1-$J$8*$K$8*$B3272^2),0,-1*(1-$J$8*$K$8*$B3272^2)/($B3272*$K$8))</f>
        <v>-4.2082689188958099E-2</v>
      </c>
      <c r="K3275" s="26">
        <v>1</v>
      </c>
      <c r="L3275" s="27">
        <v>0</v>
      </c>
      <c r="N3275" s="24">
        <f t="shared" ref="N3275" si="11189">D3275*I3272+F3275*I3275-E3275*J3272-G3275*J3275</f>
        <v>0</v>
      </c>
      <c r="O3275" s="28">
        <f t="shared" ref="O3275" si="11190">(D3275*J3272+E3275*I3272+F3275*J3275+G3275*I3275)</f>
        <v>-4.2082689188958099E-2</v>
      </c>
      <c r="P3275" s="26">
        <f t="shared" ref="P3275" si="11191">D3275*K3272+F3275*K3275-E3275*L3272-G3275*L3275</f>
        <v>1</v>
      </c>
      <c r="Q3275" s="27">
        <f t="shared" ref="Q3275" si="11192">(D3275*L3272+E3275*K3272+F3275*L3275+G3275*K3275)</f>
        <v>0</v>
      </c>
      <c r="S3275" s="24">
        <v>0</v>
      </c>
      <c r="T3275" s="28">
        <v>0</v>
      </c>
      <c r="U3275" s="26">
        <v>1</v>
      </c>
      <c r="V3275" s="27">
        <v>0</v>
      </c>
      <c r="X3275" s="24">
        <f t="shared" ref="X3275" si="11193">N3275*S3272+P3275*S3275-O3275*T3272-Q3275*T3275</f>
        <v>0</v>
      </c>
      <c r="Y3275" s="28">
        <f t="shared" ref="Y3275" si="11194">(N3275*T3272+O3275*S3272+P3275*T3275+Q3275*S3275)</f>
        <v>-4.2082689188958099E-2</v>
      </c>
      <c r="Z3275" s="26">
        <f t="shared" ref="Z3275" si="11195">N3275*U3272+P3275*U3275-O3275*V3272-Q3275*V3275</f>
        <v>0.74467362304295226</v>
      </c>
      <c r="AA3275" s="27">
        <f t="shared" ref="AA3275" si="11196">(N3275*V3272+O3275*U3272+P3275*V3275+Q3275*U3275)</f>
        <v>0</v>
      </c>
      <c r="AB3275" s="8"/>
      <c r="AC3275" s="39">
        <f t="shared" ref="AC3275" si="11197">(180/PI())*ATAN(-1*(($X$8*Y3272+AA3272+$X$8*Y3275+AA3275)/($X$8*X3272+Z3272+$X$8*X3275+Z3275)))</f>
        <v>82.022444137004996</v>
      </c>
      <c r="AE3275" s="218">
        <f t="shared" ref="AE3275" si="11198">20*LOG(((($X$8*X3272+Z3272-$X$8*Y3275-Z3275)^2+($X$8*Y3272+AA3272-$X$8*Y3275-AA3275)^2)/(($X$8*X3272+Z3272+$X$8*X3275+Z3275)^2+($X$8*Y3272+AA3272+$X$8*Y3275+AA3275)^2))^0.5)</f>
        <v>-0.15346051662934126</v>
      </c>
      <c r="AF3275" s="9"/>
      <c r="AG3275" s="29"/>
      <c r="AH3275" s="29"/>
      <c r="AI3275" s="29"/>
      <c r="AJ3275" s="29"/>
    </row>
    <row r="3276" spans="2:36" ht="18.649999999999999" customHeight="1">
      <c r="AE3276" s="33"/>
    </row>
    <row r="3277" spans="2:36" ht="18.649999999999999" customHeight="1" thickBot="1">
      <c r="E3277" s="21" t="s">
        <v>0</v>
      </c>
      <c r="J3277" s="21" t="s">
        <v>1</v>
      </c>
      <c r="O3277" s="21" t="s">
        <v>2</v>
      </c>
      <c r="T3277" s="21" t="s">
        <v>3</v>
      </c>
      <c r="Y3277" s="21" t="s">
        <v>4</v>
      </c>
    </row>
    <row r="3278" spans="2:36" ht="18.649999999999999" customHeight="1" thickBot="1">
      <c r="B3278" s="20"/>
      <c r="D3278" s="235" t="s">
        <v>6</v>
      </c>
      <c r="E3278" s="236"/>
      <c r="F3278" s="237" t="s">
        <v>7</v>
      </c>
      <c r="G3278" s="238"/>
      <c r="I3278" s="235" t="s">
        <v>8</v>
      </c>
      <c r="J3278" s="236"/>
      <c r="K3278" s="237" t="s">
        <v>9</v>
      </c>
      <c r="L3278" s="238"/>
      <c r="N3278" s="235" t="s">
        <v>10</v>
      </c>
      <c r="O3278" s="236"/>
      <c r="P3278" s="237" t="s">
        <v>11</v>
      </c>
      <c r="Q3278" s="238"/>
      <c r="S3278" s="235" t="s">
        <v>6</v>
      </c>
      <c r="T3278" s="236"/>
      <c r="U3278" s="237" t="s">
        <v>7</v>
      </c>
      <c r="V3278" s="238"/>
      <c r="X3278" s="235" t="s">
        <v>10</v>
      </c>
      <c r="Y3278" s="236"/>
      <c r="Z3278" s="237" t="s">
        <v>11</v>
      </c>
      <c r="AA3278" s="238"/>
      <c r="AB3278" s="4"/>
      <c r="AC3278" s="212" t="s">
        <v>70</v>
      </c>
      <c r="AE3278" s="213" t="s">
        <v>37</v>
      </c>
      <c r="AF3278" s="9"/>
      <c r="AG3278" s="29"/>
      <c r="AH3278" s="29"/>
      <c r="AI3278" s="29"/>
      <c r="AJ3278" s="29"/>
    </row>
    <row r="3279" spans="2:36" ht="18.649999999999999" customHeight="1" thickTop="1" thickBot="1">
      <c r="B3279" s="40">
        <f t="shared" ref="B3279" si="11199">B3272+$E$5</f>
        <v>1.1324999999999745</v>
      </c>
      <c r="D3279" s="24">
        <v>1</v>
      </c>
      <c r="E3279" s="25">
        <v>0</v>
      </c>
      <c r="F3279" s="26">
        <v>0</v>
      </c>
      <c r="G3279" s="27">
        <f t="shared" ref="G3279" si="11200">-1/($E$8*$B3279)</f>
        <v>-6.0645756009995786</v>
      </c>
      <c r="I3279" s="24">
        <v>1</v>
      </c>
      <c r="J3279" s="28">
        <v>0</v>
      </c>
      <c r="K3279" s="26">
        <v>0</v>
      </c>
      <c r="L3279" s="27">
        <v>0</v>
      </c>
      <c r="N3279" s="24">
        <f t="shared" ref="N3279" si="11201">D3279*I3279+F3279*I3282-E3279*J3279-G3279*J3282</f>
        <v>0.75014372689723829</v>
      </c>
      <c r="O3279" s="28">
        <f t="shared" ref="O3279" si="11202">(D3279*J3279+E3279*I3279+F3279*J3282+G3279*I3282)</f>
        <v>0</v>
      </c>
      <c r="P3279" s="26">
        <f t="shared" ref="P3279" si="11203">D3279*K3279+F3279*K3282-E3279*L3279-G3279*L3282</f>
        <v>0</v>
      </c>
      <c r="Q3279" s="27">
        <f t="shared" ref="Q3279" si="11204">(D3279*L3279+E3279*K3279+F3279*L3282+G3279*K3282)</f>
        <v>-6.0645756009995786</v>
      </c>
      <c r="S3279" s="24">
        <v>1</v>
      </c>
      <c r="T3279" s="25">
        <v>0</v>
      </c>
      <c r="U3279" s="26">
        <v>0</v>
      </c>
      <c r="V3279" s="27">
        <f t="shared" ref="V3279" si="11205">-1/($T$8*$B3279)</f>
        <v>-6.0645756009995786</v>
      </c>
      <c r="X3279" s="24">
        <f t="shared" ref="X3279" si="11206">N3279*S3279+P3279*S3282-O3279*T3279-Q3279*T3282</f>
        <v>0.75014372689723829</v>
      </c>
      <c r="Y3279" s="28">
        <f t="shared" ref="Y3279" si="11207">(N3279*T3279+O3279*S3279+P3279*T3282+Q3279*S3282)</f>
        <v>0</v>
      </c>
      <c r="Z3279" s="26">
        <f t="shared" ref="Z3279" si="11208">N3279*U3279+P3279*U3282-O3279*V3279-Q3279*V3282</f>
        <v>0</v>
      </c>
      <c r="AA3279" s="27">
        <f t="shared" ref="AA3279" si="11209">(N3279*V3279+O3279*U3279+P3279*V3282+Q3279*U3282)</f>
        <v>-10.613878944383462</v>
      </c>
      <c r="AB3279" s="8"/>
      <c r="AC3279" s="214">
        <f t="shared" ref="AC3279" si="11210">20*LOG((2*$X$8)/(($X$8*X3279+Z3279+$Z$8*X3282+Z3282)^2+($X$8*Y3279+AA3279+$X$8*Y3282+AA3282)^2)^0.5)</f>
        <v>-14.615793861572319</v>
      </c>
      <c r="AE3279" s="215">
        <f t="shared" ref="AE3279" si="11211">((X3279^2+Y3279^2)/(X3282^2+Y3282^2))^0.5</f>
        <v>18.207681107581514</v>
      </c>
      <c r="AF3279" s="9"/>
      <c r="AG3279" s="29"/>
      <c r="AH3279" s="29"/>
      <c r="AI3279" s="29"/>
      <c r="AJ3279" s="29"/>
    </row>
    <row r="3280" spans="2:36" ht="18.649999999999999" customHeight="1" thickBot="1">
      <c r="D3280" s="30"/>
      <c r="G3280" s="31"/>
      <c r="I3280" s="30"/>
      <c r="K3280" s="239" t="s">
        <v>15</v>
      </c>
      <c r="L3280" s="240"/>
      <c r="N3280" s="30"/>
      <c r="P3280" s="239" t="s">
        <v>17</v>
      </c>
      <c r="Q3280" s="240"/>
      <c r="S3280" s="30"/>
      <c r="V3280" s="31"/>
      <c r="X3280" s="30"/>
      <c r="AA3280" s="31"/>
      <c r="AE3280" s="216"/>
      <c r="AF3280" s="9"/>
      <c r="AG3280" s="29"/>
      <c r="AH3280" s="29"/>
      <c r="AI3280" s="29"/>
      <c r="AJ3280" s="29"/>
    </row>
    <row r="3281" spans="2:36" ht="18.649999999999999" customHeight="1" thickBot="1">
      <c r="D3281" s="235" t="s">
        <v>12</v>
      </c>
      <c r="E3281" s="236"/>
      <c r="F3281" s="237" t="s">
        <v>13</v>
      </c>
      <c r="G3281" s="238"/>
      <c r="I3281" s="235" t="s">
        <v>14</v>
      </c>
      <c r="J3281" s="236"/>
      <c r="K3281" s="241"/>
      <c r="L3281" s="242"/>
      <c r="N3281" s="235" t="s">
        <v>16</v>
      </c>
      <c r="O3281" s="236"/>
      <c r="P3281" s="241"/>
      <c r="Q3281" s="242"/>
      <c r="S3281" s="235" t="s">
        <v>12</v>
      </c>
      <c r="T3281" s="236"/>
      <c r="U3281" s="237" t="s">
        <v>13</v>
      </c>
      <c r="V3281" s="238"/>
      <c r="X3281" s="235" t="s">
        <v>16</v>
      </c>
      <c r="Y3281" s="236"/>
      <c r="Z3281" s="237" t="s">
        <v>17</v>
      </c>
      <c r="AA3281" s="238"/>
      <c r="AB3281" s="4"/>
      <c r="AC3281" s="37" t="s">
        <v>71</v>
      </c>
      <c r="AE3281" s="217" t="s">
        <v>72</v>
      </c>
      <c r="AF3281" s="9"/>
      <c r="AG3281" s="29"/>
      <c r="AH3281" s="29"/>
      <c r="AI3281" s="29"/>
      <c r="AJ3281" s="29"/>
    </row>
    <row r="3282" spans="2:36" ht="18.649999999999999" customHeight="1" thickTop="1" thickBot="1">
      <c r="D3282" s="24">
        <v>0</v>
      </c>
      <c r="E3282" s="28">
        <v>0</v>
      </c>
      <c r="F3282" s="26">
        <v>1</v>
      </c>
      <c r="G3282" s="27">
        <v>0</v>
      </c>
      <c r="I3282" s="24">
        <v>0</v>
      </c>
      <c r="J3282" s="28">
        <f t="shared" ref="J3282" si="11212">IF(0=(1-$J$8*$K$8*$B3279^2),0,-1*(1-$J$8*$K$8*$B3279^2)/($B3279*$K$8))</f>
        <v>-4.1199300584459662E-2</v>
      </c>
      <c r="K3282" s="26">
        <v>1</v>
      </c>
      <c r="L3282" s="27">
        <v>0</v>
      </c>
      <c r="N3282" s="24">
        <f t="shared" ref="N3282" si="11213">D3282*I3279+F3282*I3282-E3282*J3279-G3282*J3282</f>
        <v>0</v>
      </c>
      <c r="O3282" s="28">
        <f t="shared" ref="O3282" si="11214">(D3282*J3279+E3282*I3279+F3282*J3282+G3282*I3282)</f>
        <v>-4.1199300584459662E-2</v>
      </c>
      <c r="P3282" s="26">
        <f t="shared" ref="P3282" si="11215">D3282*K3279+F3282*K3282-E3282*L3279-G3282*L3282</f>
        <v>1</v>
      </c>
      <c r="Q3282" s="27">
        <f t="shared" ref="Q3282" si="11216">(D3282*L3279+E3282*K3279+F3282*L3282+G3282*K3282)</f>
        <v>0</v>
      </c>
      <c r="S3282" s="24">
        <v>0</v>
      </c>
      <c r="T3282" s="28">
        <v>0</v>
      </c>
      <c r="U3282" s="26">
        <v>1</v>
      </c>
      <c r="V3282" s="27">
        <v>0</v>
      </c>
      <c r="X3282" s="24">
        <f t="shared" ref="X3282" si="11217">N3282*S3279+P3282*S3282-O3282*T3279-Q3282*T3282</f>
        <v>0</v>
      </c>
      <c r="Y3282" s="28">
        <f t="shared" ref="Y3282" si="11218">(N3282*T3279+O3282*S3279+P3282*T3282+Q3282*S3282)</f>
        <v>-4.1199300584459662E-2</v>
      </c>
      <c r="Z3282" s="26">
        <f t="shared" ref="Z3282" si="11219">N3282*U3279+P3282*U3282-O3282*V3279-Q3282*V3282</f>
        <v>0.75014372689723829</v>
      </c>
      <c r="AA3282" s="27">
        <f t="shared" ref="AA3282" si="11220">(N3282*V3279+O3282*U3279+P3282*V3282+Q3282*U3282)</f>
        <v>0</v>
      </c>
      <c r="AB3282" s="8"/>
      <c r="AC3282" s="39">
        <f t="shared" ref="AC3282" si="11221">(180/PI())*ATAN(-1*(($X$8*Y3279+AA3279+$X$8*Y3282+AA3282)/($X$8*X3279+Z3279+$X$8*X3282+Z3282)))</f>
        <v>81.985162568095447</v>
      </c>
      <c r="AE3282" s="218">
        <f t="shared" ref="AE3282" si="11222">20*LOG(((($X$8*X3279+Z3279-$X$8*Y3282-Z3282)^2+($X$8*Y3279+AA3279-$X$8*Y3282-AA3282)^2)/(($X$8*X3279+Z3279+$X$8*X3282+Z3282)^2+($X$8*Y3279+AA3279+$X$8*Y3282+AA3282)^2))^0.5)</f>
        <v>-0.1526263661576403</v>
      </c>
      <c r="AF3282" s="9"/>
      <c r="AG3282" s="29"/>
      <c r="AH3282" s="29"/>
      <c r="AI3282" s="29"/>
      <c r="AJ3282" s="29"/>
    </row>
    <row r="3283" spans="2:36" ht="18.649999999999999" customHeight="1">
      <c r="AE3283" s="33"/>
    </row>
    <row r="3284" spans="2:36" ht="18.649999999999999" customHeight="1" thickBot="1">
      <c r="E3284" s="21" t="s">
        <v>0</v>
      </c>
      <c r="J3284" s="21" t="s">
        <v>1</v>
      </c>
      <c r="O3284" s="21" t="s">
        <v>2</v>
      </c>
      <c r="T3284" s="21" t="s">
        <v>3</v>
      </c>
      <c r="Y3284" s="21" t="s">
        <v>4</v>
      </c>
    </row>
    <row r="3285" spans="2:36" ht="18.649999999999999" customHeight="1" thickBot="1">
      <c r="B3285" s="20"/>
      <c r="D3285" s="235" t="s">
        <v>6</v>
      </c>
      <c r="E3285" s="236"/>
      <c r="F3285" s="237" t="s">
        <v>7</v>
      </c>
      <c r="G3285" s="238"/>
      <c r="I3285" s="235" t="s">
        <v>8</v>
      </c>
      <c r="J3285" s="236"/>
      <c r="K3285" s="237" t="s">
        <v>9</v>
      </c>
      <c r="L3285" s="238"/>
      <c r="N3285" s="235" t="s">
        <v>10</v>
      </c>
      <c r="O3285" s="236"/>
      <c r="P3285" s="237" t="s">
        <v>11</v>
      </c>
      <c r="Q3285" s="238"/>
      <c r="S3285" s="235" t="s">
        <v>6</v>
      </c>
      <c r="T3285" s="236"/>
      <c r="U3285" s="237" t="s">
        <v>7</v>
      </c>
      <c r="V3285" s="238"/>
      <c r="X3285" s="235" t="s">
        <v>10</v>
      </c>
      <c r="Y3285" s="236"/>
      <c r="Z3285" s="237" t="s">
        <v>11</v>
      </c>
      <c r="AA3285" s="238"/>
      <c r="AB3285" s="4"/>
      <c r="AC3285" s="212" t="s">
        <v>70</v>
      </c>
      <c r="AE3285" s="213" t="s">
        <v>37</v>
      </c>
      <c r="AF3285" s="9"/>
      <c r="AG3285" s="29"/>
      <c r="AH3285" s="29"/>
      <c r="AI3285" s="29"/>
      <c r="AJ3285" s="29"/>
    </row>
    <row r="3286" spans="2:36" ht="18.649999999999999" customHeight="1" thickTop="1" thickBot="1">
      <c r="B3286" s="40">
        <f t="shared" ref="B3286" si="11223">B3279+$E$5</f>
        <v>1.1329999999999745</v>
      </c>
      <c r="D3286" s="24">
        <v>1</v>
      </c>
      <c r="E3286" s="25">
        <v>0</v>
      </c>
      <c r="F3286" s="26">
        <v>0</v>
      </c>
      <c r="G3286" s="27">
        <f t="shared" ref="G3286" si="11224">-1/($E$8*$B3286)</f>
        <v>-6.0618992657828965</v>
      </c>
      <c r="I3286" s="24">
        <v>1</v>
      </c>
      <c r="J3286" s="28">
        <v>0</v>
      </c>
      <c r="K3286" s="26">
        <v>0</v>
      </c>
      <c r="L3286" s="27">
        <v>0</v>
      </c>
      <c r="N3286" s="24">
        <f t="shared" ref="N3286" si="11225">D3286*I3286+F3286*I3289-E3286*J3286-G3286*J3289</f>
        <v>0.75560659037627653</v>
      </c>
      <c r="O3286" s="28">
        <f t="shared" ref="O3286" si="11226">(D3286*J3286+E3286*I3286+F3286*J3289+G3286*I3289)</f>
        <v>0</v>
      </c>
      <c r="P3286" s="26">
        <f t="shared" ref="P3286" si="11227">D3286*K3286+F3286*K3289-E3286*L3286-G3286*L3289</f>
        <v>0</v>
      </c>
      <c r="Q3286" s="27">
        <f t="shared" ref="Q3286" si="11228">(D3286*L3286+E3286*K3286+F3286*L3289+G3286*K3289)</f>
        <v>-6.0618992657828965</v>
      </c>
      <c r="S3286" s="24">
        <v>1</v>
      </c>
      <c r="T3286" s="25">
        <v>0</v>
      </c>
      <c r="U3286" s="26">
        <v>0</v>
      </c>
      <c r="V3286" s="27">
        <f t="shared" ref="V3286" si="11229">-1/($T$8*$B3286)</f>
        <v>-6.0618992657828965</v>
      </c>
      <c r="X3286" s="24">
        <f t="shared" ref="X3286" si="11230">N3286*S3286+P3286*S3289-O3286*T3286-Q3286*T3289</f>
        <v>0.75560659037627653</v>
      </c>
      <c r="Y3286" s="28">
        <f t="shared" ref="Y3286" si="11231">(N3286*T3286+O3286*S3286+P3286*T3289+Q3286*S3289)</f>
        <v>0</v>
      </c>
      <c r="Z3286" s="26">
        <f t="shared" ref="Z3286" si="11232">N3286*U3286+P3286*U3289-O3286*V3286-Q3286*V3289</f>
        <v>0</v>
      </c>
      <c r="AA3286" s="27">
        <f t="shared" ref="AA3286" si="11233">(N3286*V3286+O3286*U3286+P3286*V3289+Q3286*U3289)</f>
        <v>-10.642310301205566</v>
      </c>
      <c r="AB3286" s="8"/>
      <c r="AC3286" s="214">
        <f t="shared" ref="AC3286" si="11234">20*LOG((2*$X$8)/(($X$8*X3286+Z3286+$Z$8*X3289+Z3289)^2+($X$8*Y3286+AA3286+$X$8*Y3289+AA3289)^2)^0.5)</f>
        <v>-14.639014829821946</v>
      </c>
      <c r="AE3286" s="215">
        <f t="shared" ref="AE3286" si="11235">((X3286^2+Y3286^2)/(X3289^2+Y3289^2))^0.5</f>
        <v>18.741958068651801</v>
      </c>
      <c r="AF3286" s="9"/>
      <c r="AG3286" s="29"/>
      <c r="AH3286" s="29"/>
      <c r="AI3286" s="29"/>
      <c r="AJ3286" s="29"/>
    </row>
    <row r="3287" spans="2:36" ht="18.649999999999999" customHeight="1" thickBot="1">
      <c r="D3287" s="30"/>
      <c r="G3287" s="31"/>
      <c r="I3287" s="30"/>
      <c r="K3287" s="239" t="s">
        <v>15</v>
      </c>
      <c r="L3287" s="240"/>
      <c r="N3287" s="30"/>
      <c r="P3287" s="239" t="s">
        <v>17</v>
      </c>
      <c r="Q3287" s="240"/>
      <c r="S3287" s="30"/>
      <c r="V3287" s="31"/>
      <c r="X3287" s="30"/>
      <c r="AA3287" s="31"/>
      <c r="AE3287" s="216"/>
      <c r="AF3287" s="9"/>
      <c r="AG3287" s="29"/>
      <c r="AH3287" s="29"/>
      <c r="AI3287" s="29"/>
      <c r="AJ3287" s="29"/>
    </row>
    <row r="3288" spans="2:36" ht="18.649999999999999" customHeight="1" thickBot="1">
      <c r="D3288" s="235" t="s">
        <v>12</v>
      </c>
      <c r="E3288" s="236"/>
      <c r="F3288" s="237" t="s">
        <v>13</v>
      </c>
      <c r="G3288" s="238"/>
      <c r="I3288" s="235" t="s">
        <v>14</v>
      </c>
      <c r="J3288" s="236"/>
      <c r="K3288" s="241"/>
      <c r="L3288" s="242"/>
      <c r="N3288" s="235" t="s">
        <v>16</v>
      </c>
      <c r="O3288" s="236"/>
      <c r="P3288" s="241"/>
      <c r="Q3288" s="242"/>
      <c r="S3288" s="235" t="s">
        <v>12</v>
      </c>
      <c r="T3288" s="236"/>
      <c r="U3288" s="237" t="s">
        <v>13</v>
      </c>
      <c r="V3288" s="238"/>
      <c r="X3288" s="235" t="s">
        <v>16</v>
      </c>
      <c r="Y3288" s="236"/>
      <c r="Z3288" s="237" t="s">
        <v>17</v>
      </c>
      <c r="AA3288" s="238"/>
      <c r="AB3288" s="4"/>
      <c r="AC3288" s="37" t="s">
        <v>71</v>
      </c>
      <c r="AE3288" s="217" t="s">
        <v>72</v>
      </c>
      <c r="AF3288" s="9"/>
      <c r="AG3288" s="29"/>
      <c r="AH3288" s="29"/>
      <c r="AI3288" s="29"/>
      <c r="AJ3288" s="29"/>
    </row>
    <row r="3289" spans="2:36" ht="18.649999999999999" customHeight="1" thickTop="1" thickBot="1">
      <c r="D3289" s="24">
        <v>0</v>
      </c>
      <c r="E3289" s="28">
        <v>0</v>
      </c>
      <c r="F3289" s="26">
        <v>1</v>
      </c>
      <c r="G3289" s="27">
        <v>0</v>
      </c>
      <c r="I3289" s="24">
        <v>0</v>
      </c>
      <c r="J3289" s="28">
        <f t="shared" ref="J3289" si="11236">IF(0=(1-$J$8*$K$8*$B3286^2),0,-1*(1-$J$8*$K$8*$B3286^2)/($B3286*$K$8))</f>
        <v>-4.0316309939894712E-2</v>
      </c>
      <c r="K3289" s="26">
        <v>1</v>
      </c>
      <c r="L3289" s="27">
        <v>0</v>
      </c>
      <c r="N3289" s="24">
        <f t="shared" ref="N3289" si="11237">D3289*I3286+F3289*I3289-E3289*J3286-G3289*J3289</f>
        <v>0</v>
      </c>
      <c r="O3289" s="28">
        <f t="shared" ref="O3289" si="11238">(D3289*J3286+E3289*I3286+F3289*J3289+G3289*I3289)</f>
        <v>-4.0316309939894712E-2</v>
      </c>
      <c r="P3289" s="26">
        <f t="shared" ref="P3289" si="11239">D3289*K3286+F3289*K3289-E3289*L3286-G3289*L3289</f>
        <v>1</v>
      </c>
      <c r="Q3289" s="27">
        <f t="shared" ref="Q3289" si="11240">(D3289*L3286+E3289*K3286+F3289*L3289+G3289*K3289)</f>
        <v>0</v>
      </c>
      <c r="S3289" s="24">
        <v>0</v>
      </c>
      <c r="T3289" s="28">
        <v>0</v>
      </c>
      <c r="U3289" s="26">
        <v>1</v>
      </c>
      <c r="V3289" s="27">
        <v>0</v>
      </c>
      <c r="X3289" s="24">
        <f t="shared" ref="X3289" si="11241">N3289*S3286+P3289*S3289-O3289*T3286-Q3289*T3289</f>
        <v>0</v>
      </c>
      <c r="Y3289" s="28">
        <f t="shared" ref="Y3289" si="11242">(N3289*T3286+O3289*S3286+P3289*T3289+Q3289*S3289)</f>
        <v>-4.0316309939894712E-2</v>
      </c>
      <c r="Z3289" s="26">
        <f t="shared" ref="Z3289" si="11243">N3289*U3286+P3289*U3289-O3289*V3286-Q3289*V3289</f>
        <v>0.75560659037627653</v>
      </c>
      <c r="AA3289" s="27">
        <f t="shared" ref="AA3289" si="11244">(N3289*V3286+O3289*U3286+P3289*V3289+Q3289*U3289)</f>
        <v>0</v>
      </c>
      <c r="AB3289" s="8"/>
      <c r="AC3289" s="39">
        <f t="shared" ref="AC3289" si="11245">(180/PI())*ATAN(-1*(($X$8*Y3286+AA3286+$X$8*Y3289+AA3289)/($X$8*X3286+Z3286+$X$8*X3289+Z3289)))</f>
        <v>81.948105617283431</v>
      </c>
      <c r="AE3289" s="218">
        <f t="shared" ref="AE3289" si="11246">20*LOG(((($X$8*X3286+Z3286-$X$8*Y3289-Z3289)^2+($X$8*Y3286+AA3286-$X$8*Y3289-AA3289)^2)/(($X$8*X3286+Z3286+$X$8*X3289+Z3289)^2+($X$8*Y3286+AA3286+$X$8*Y3289+AA3289)^2))^0.5)</f>
        <v>-0.15180086691183733</v>
      </c>
      <c r="AF3289" s="9"/>
      <c r="AG3289" s="29"/>
      <c r="AH3289" s="29"/>
      <c r="AI3289" s="29"/>
      <c r="AJ3289" s="29"/>
    </row>
    <row r="3290" spans="2:36" ht="18.649999999999999" customHeight="1">
      <c r="AE3290" s="33"/>
    </row>
    <row r="3291" spans="2:36" ht="18.649999999999999" customHeight="1" thickBot="1">
      <c r="E3291" s="21" t="s">
        <v>0</v>
      </c>
      <c r="J3291" s="21" t="s">
        <v>1</v>
      </c>
      <c r="O3291" s="21" t="s">
        <v>2</v>
      </c>
      <c r="T3291" s="21" t="s">
        <v>3</v>
      </c>
      <c r="Y3291" s="21" t="s">
        <v>4</v>
      </c>
    </row>
    <row r="3292" spans="2:36" ht="18.649999999999999" customHeight="1" thickBot="1">
      <c r="B3292" s="20"/>
      <c r="D3292" s="235" t="s">
        <v>6</v>
      </c>
      <c r="E3292" s="236"/>
      <c r="F3292" s="237" t="s">
        <v>7</v>
      </c>
      <c r="G3292" s="238"/>
      <c r="I3292" s="235" t="s">
        <v>8</v>
      </c>
      <c r="J3292" s="236"/>
      <c r="K3292" s="237" t="s">
        <v>9</v>
      </c>
      <c r="L3292" s="238"/>
      <c r="N3292" s="235" t="s">
        <v>10</v>
      </c>
      <c r="O3292" s="236"/>
      <c r="P3292" s="237" t="s">
        <v>11</v>
      </c>
      <c r="Q3292" s="238"/>
      <c r="S3292" s="235" t="s">
        <v>6</v>
      </c>
      <c r="T3292" s="236"/>
      <c r="U3292" s="237" t="s">
        <v>7</v>
      </c>
      <c r="V3292" s="238"/>
      <c r="X3292" s="235" t="s">
        <v>10</v>
      </c>
      <c r="Y3292" s="236"/>
      <c r="Z3292" s="237" t="s">
        <v>11</v>
      </c>
      <c r="AA3292" s="238"/>
      <c r="AB3292" s="4"/>
      <c r="AC3292" s="212" t="s">
        <v>70</v>
      </c>
      <c r="AE3292" s="213" t="s">
        <v>37</v>
      </c>
      <c r="AF3292" s="9"/>
      <c r="AG3292" s="29"/>
      <c r="AH3292" s="29"/>
      <c r="AI3292" s="29"/>
      <c r="AJ3292" s="29"/>
    </row>
    <row r="3293" spans="2:36" ht="18.649999999999999" customHeight="1" thickTop="1" thickBot="1">
      <c r="B3293" s="40">
        <f t="shared" ref="B3293" si="11247">B3286+$E$5</f>
        <v>1.1334999999999744</v>
      </c>
      <c r="D3293" s="24">
        <v>1</v>
      </c>
      <c r="E3293" s="25">
        <v>0</v>
      </c>
      <c r="F3293" s="26">
        <v>0</v>
      </c>
      <c r="G3293" s="27">
        <f t="shared" ref="G3293" si="11248">-1/($E$8*$B3293)</f>
        <v>-6.0592252916912415</v>
      </c>
      <c r="I3293" s="24">
        <v>1</v>
      </c>
      <c r="J3293" s="28">
        <v>0</v>
      </c>
      <c r="K3293" s="26">
        <v>0</v>
      </c>
      <c r="L3293" s="27">
        <v>0</v>
      </c>
      <c r="N3293" s="24">
        <f t="shared" ref="N3293" si="11249">D3293*I3293+F3293*I3296-E3293*J3293-G3293*J3296</f>
        <v>0.76106222625250353</v>
      </c>
      <c r="O3293" s="28">
        <f t="shared" ref="O3293" si="11250">(D3293*J3293+E3293*I3293+F3293*J3296+G3293*I3296)</f>
        <v>0</v>
      </c>
      <c r="P3293" s="26">
        <f t="shared" ref="P3293" si="11251">D3293*K3293+F3293*K3296-E3293*L3293-G3293*L3296</f>
        <v>0</v>
      </c>
      <c r="Q3293" s="27">
        <f t="shared" ref="Q3293" si="11252">(D3293*L3293+E3293*K3293+F3293*L3296+G3293*K3296)</f>
        <v>-6.0592252916912415</v>
      </c>
      <c r="S3293" s="24">
        <v>1</v>
      </c>
      <c r="T3293" s="25">
        <v>0</v>
      </c>
      <c r="U3293" s="26">
        <v>0</v>
      </c>
      <c r="V3293" s="27">
        <f t="shared" ref="V3293" si="11253">-1/($T$8*$B3293)</f>
        <v>-6.0592252916912415</v>
      </c>
      <c r="X3293" s="24">
        <f t="shared" ref="X3293" si="11254">N3293*S3293+P3293*S3296-O3293*T3293-Q3293*T3296</f>
        <v>0.76106222625250353</v>
      </c>
      <c r="Y3293" s="28">
        <f t="shared" ref="Y3293" si="11255">(N3293*T3293+O3293*S3293+P3293*T3296+Q3293*S3296)</f>
        <v>0</v>
      </c>
      <c r="Z3293" s="26">
        <f t="shared" ref="Z3293" si="11256">N3293*U3293+P3293*U3296-O3293*V3293-Q3293*V3296</f>
        <v>0</v>
      </c>
      <c r="AA3293" s="27">
        <f t="shared" ref="AA3293" si="11257">(N3293*V3293+O3293*U3293+P3293*V3296+Q3293*U3296)</f>
        <v>-10.670672781551254</v>
      </c>
      <c r="AB3293" s="8"/>
      <c r="AC3293" s="214">
        <f t="shared" ref="AC3293" si="11258">20*LOG((2*$X$8)/(($X$8*X3293+Z3293+$Z$8*X3296+Z3296)^2+($X$8*Y3293+AA3293+$X$8*Y3296+AA3296)^2)^0.5)</f>
        <v>-14.662121418841584</v>
      </c>
      <c r="AE3293" s="215">
        <f t="shared" ref="AE3293" si="11259">((X3293^2+Y3293^2)/(X3296^2+Y3296^2))^0.5</f>
        <v>19.299784280794697</v>
      </c>
      <c r="AF3293" s="9"/>
      <c r="AG3293" s="29"/>
      <c r="AH3293" s="29"/>
      <c r="AI3293" s="29"/>
      <c r="AJ3293" s="29"/>
    </row>
    <row r="3294" spans="2:36" ht="18.649999999999999" customHeight="1" thickBot="1">
      <c r="D3294" s="30"/>
      <c r="G3294" s="31"/>
      <c r="I3294" s="30"/>
      <c r="K3294" s="239" t="s">
        <v>15</v>
      </c>
      <c r="L3294" s="240"/>
      <c r="N3294" s="30"/>
      <c r="P3294" s="239" t="s">
        <v>17</v>
      </c>
      <c r="Q3294" s="240"/>
      <c r="S3294" s="30"/>
      <c r="V3294" s="31"/>
      <c r="X3294" s="30"/>
      <c r="AA3294" s="31"/>
      <c r="AE3294" s="216"/>
      <c r="AF3294" s="9"/>
      <c r="AG3294" s="29"/>
      <c r="AH3294" s="29"/>
      <c r="AI3294" s="29"/>
      <c r="AJ3294" s="29"/>
    </row>
    <row r="3295" spans="2:36" ht="18.649999999999999" customHeight="1" thickBot="1">
      <c r="D3295" s="235" t="s">
        <v>12</v>
      </c>
      <c r="E3295" s="236"/>
      <c r="F3295" s="237" t="s">
        <v>13</v>
      </c>
      <c r="G3295" s="238"/>
      <c r="I3295" s="235" t="s">
        <v>14</v>
      </c>
      <c r="J3295" s="236"/>
      <c r="K3295" s="241"/>
      <c r="L3295" s="242"/>
      <c r="N3295" s="235" t="s">
        <v>16</v>
      </c>
      <c r="O3295" s="236"/>
      <c r="P3295" s="241"/>
      <c r="Q3295" s="242"/>
      <c r="S3295" s="235" t="s">
        <v>12</v>
      </c>
      <c r="T3295" s="236"/>
      <c r="U3295" s="237" t="s">
        <v>13</v>
      </c>
      <c r="V3295" s="238"/>
      <c r="X3295" s="235" t="s">
        <v>16</v>
      </c>
      <c r="Y3295" s="236"/>
      <c r="Z3295" s="237" t="s">
        <v>17</v>
      </c>
      <c r="AA3295" s="238"/>
      <c r="AB3295" s="4"/>
      <c r="AC3295" s="37" t="s">
        <v>71</v>
      </c>
      <c r="AE3295" s="217" t="s">
        <v>72</v>
      </c>
      <c r="AF3295" s="9"/>
      <c r="AG3295" s="29"/>
      <c r="AH3295" s="29"/>
      <c r="AI3295" s="29"/>
      <c r="AJ3295" s="29"/>
    </row>
    <row r="3296" spans="2:36" ht="18.649999999999999" customHeight="1" thickTop="1" thickBot="1">
      <c r="D3296" s="24">
        <v>0</v>
      </c>
      <c r="E3296" s="28">
        <v>0</v>
      </c>
      <c r="F3296" s="26">
        <v>1</v>
      </c>
      <c r="G3296" s="27">
        <v>0</v>
      </c>
      <c r="I3296" s="24">
        <v>0</v>
      </c>
      <c r="J3296" s="28">
        <f t="shared" ref="J3296" si="11260">IF(0=(1-$J$8*$K$8*$B3293^2),0,-1*(1-$J$8*$K$8*$B3293^2)/($B3293*$K$8))</f>
        <v>-3.9433716728628929E-2</v>
      </c>
      <c r="K3296" s="26">
        <v>1</v>
      </c>
      <c r="L3296" s="27">
        <v>0</v>
      </c>
      <c r="N3296" s="24">
        <f t="shared" ref="N3296" si="11261">D3296*I3293+F3296*I3296-E3296*J3293-G3296*J3296</f>
        <v>0</v>
      </c>
      <c r="O3296" s="28">
        <f t="shared" ref="O3296" si="11262">(D3296*J3293+E3296*I3293+F3296*J3296+G3296*I3296)</f>
        <v>-3.9433716728628929E-2</v>
      </c>
      <c r="P3296" s="26">
        <f t="shared" ref="P3296" si="11263">D3296*K3293+F3296*K3296-E3296*L3293-G3296*L3296</f>
        <v>1</v>
      </c>
      <c r="Q3296" s="27">
        <f t="shared" ref="Q3296" si="11264">(D3296*L3293+E3296*K3293+F3296*L3296+G3296*K3296)</f>
        <v>0</v>
      </c>
      <c r="S3296" s="24">
        <v>0</v>
      </c>
      <c r="T3296" s="28">
        <v>0</v>
      </c>
      <c r="U3296" s="26">
        <v>1</v>
      </c>
      <c r="V3296" s="27">
        <v>0</v>
      </c>
      <c r="X3296" s="24">
        <f t="shared" ref="X3296" si="11265">N3296*S3293+P3296*S3296-O3296*T3293-Q3296*T3296</f>
        <v>0</v>
      </c>
      <c r="Y3296" s="28">
        <f t="shared" ref="Y3296" si="11266">(N3296*T3293+O3296*S3293+P3296*T3296+Q3296*S3296)</f>
        <v>-3.9433716728628929E-2</v>
      </c>
      <c r="Z3296" s="26">
        <f t="shared" ref="Z3296" si="11267">N3296*U3293+P3296*U3296-O3296*V3293-Q3296*V3296</f>
        <v>0.76106222625250353</v>
      </c>
      <c r="AA3296" s="27">
        <f t="shared" ref="AA3296" si="11268">(N3296*V3293+O3296*U3293+P3296*V3296+Q3296*U3296)</f>
        <v>0</v>
      </c>
      <c r="AB3296" s="8"/>
      <c r="AC3296" s="39">
        <f t="shared" ref="AC3296" si="11269">(180/PI())*ATAN(-1*(($X$8*Y3293+AA3293+$X$8*Y3296+AA3296)/($X$8*X3293+Z3293+$X$8*X3296+Z3296)))</f>
        <v>81.91127079322483</v>
      </c>
      <c r="AE3296" s="218">
        <f t="shared" ref="AE3296" si="11270">20*LOG(((($X$8*X3293+Z3293-$X$8*Y3296-Z3296)^2+($X$8*Y3293+AA3293-$X$8*Y3296-AA3296)^2)/(($X$8*X3293+Z3293+$X$8*X3296+Z3296)^2+($X$8*Y3293+AA3293+$X$8*Y3296+AA3296)^2))^0.5)</f>
        <v>-0.15098389567267873</v>
      </c>
      <c r="AF3296" s="9"/>
      <c r="AG3296" s="29"/>
      <c r="AH3296" s="29"/>
      <c r="AI3296" s="29"/>
      <c r="AJ3296" s="29"/>
    </row>
    <row r="3297" spans="2:36" ht="18.649999999999999" customHeight="1">
      <c r="AE3297" s="33"/>
    </row>
    <row r="3298" spans="2:36" ht="18.649999999999999" customHeight="1" thickBot="1">
      <c r="E3298" s="21" t="s">
        <v>0</v>
      </c>
      <c r="J3298" s="21" t="s">
        <v>1</v>
      </c>
      <c r="O3298" s="21" t="s">
        <v>2</v>
      </c>
      <c r="T3298" s="21" t="s">
        <v>3</v>
      </c>
      <c r="Y3298" s="21" t="s">
        <v>4</v>
      </c>
    </row>
    <row r="3299" spans="2:36" ht="18.649999999999999" customHeight="1" thickBot="1">
      <c r="B3299" s="20"/>
      <c r="D3299" s="235" t="s">
        <v>6</v>
      </c>
      <c r="E3299" s="236"/>
      <c r="F3299" s="237" t="s">
        <v>7</v>
      </c>
      <c r="G3299" s="238"/>
      <c r="I3299" s="235" t="s">
        <v>8</v>
      </c>
      <c r="J3299" s="236"/>
      <c r="K3299" s="237" t="s">
        <v>9</v>
      </c>
      <c r="L3299" s="238"/>
      <c r="N3299" s="235" t="s">
        <v>10</v>
      </c>
      <c r="O3299" s="236"/>
      <c r="P3299" s="237" t="s">
        <v>11</v>
      </c>
      <c r="Q3299" s="238"/>
      <c r="S3299" s="235" t="s">
        <v>6</v>
      </c>
      <c r="T3299" s="236"/>
      <c r="U3299" s="237" t="s">
        <v>7</v>
      </c>
      <c r="V3299" s="238"/>
      <c r="X3299" s="235" t="s">
        <v>10</v>
      </c>
      <c r="Y3299" s="236"/>
      <c r="Z3299" s="237" t="s">
        <v>11</v>
      </c>
      <c r="AA3299" s="238"/>
      <c r="AB3299" s="4"/>
      <c r="AC3299" s="212" t="s">
        <v>70</v>
      </c>
      <c r="AE3299" s="213" t="s">
        <v>37</v>
      </c>
      <c r="AF3299" s="9"/>
      <c r="AG3299" s="29"/>
      <c r="AH3299" s="29"/>
      <c r="AI3299" s="29"/>
      <c r="AJ3299" s="29"/>
    </row>
    <row r="3300" spans="2:36" ht="18.649999999999999" customHeight="1" thickTop="1" thickBot="1">
      <c r="B3300" s="40">
        <f t="shared" ref="B3300" si="11271">B3293+$E$5</f>
        <v>1.1339999999999744</v>
      </c>
      <c r="D3300" s="24">
        <v>1</v>
      </c>
      <c r="E3300" s="25">
        <v>0</v>
      </c>
      <c r="F3300" s="26">
        <v>0</v>
      </c>
      <c r="G3300" s="27">
        <f t="shared" ref="G3300" si="11272">-1/($E$8*$B3300)</f>
        <v>-6.0565536756014318</v>
      </c>
      <c r="I3300" s="24">
        <v>1</v>
      </c>
      <c r="J3300" s="28">
        <v>0</v>
      </c>
      <c r="K3300" s="26">
        <v>0</v>
      </c>
      <c r="L3300" s="27">
        <v>0</v>
      </c>
      <c r="N3300" s="24">
        <f t="shared" ref="N3300" si="11273">D3300*I3300+F3300*I3303-E3300*J3300-G3300*J3303</f>
        <v>0.76651064727020524</v>
      </c>
      <c r="O3300" s="28">
        <f t="shared" ref="O3300" si="11274">(D3300*J3300+E3300*I3300+F3300*J3303+G3300*I3303)</f>
        <v>0</v>
      </c>
      <c r="P3300" s="26">
        <f t="shared" ref="P3300" si="11275">D3300*K3300+F3300*K3303-E3300*L3300-G3300*L3303</f>
        <v>0</v>
      </c>
      <c r="Q3300" s="27">
        <f t="shared" ref="Q3300" si="11276">(D3300*L3300+E3300*K3300+F3300*L3303+G3300*K3303)</f>
        <v>-6.0565536756014318</v>
      </c>
      <c r="S3300" s="24">
        <v>1</v>
      </c>
      <c r="T3300" s="25">
        <v>0</v>
      </c>
      <c r="U3300" s="26">
        <v>0</v>
      </c>
      <c r="V3300" s="27">
        <f t="shared" ref="V3300" si="11277">-1/($T$8*$B3300)</f>
        <v>-6.0565536756014318</v>
      </c>
      <c r="X3300" s="24">
        <f t="shared" ref="X3300" si="11278">N3300*S3300+P3300*S3303-O3300*T3300-Q3300*T3303</f>
        <v>0.76651064727020524</v>
      </c>
      <c r="Y3300" s="28">
        <f t="shared" ref="Y3300" si="11279">(N3300*T3300+O3300*S3300+P3300*T3303+Q3300*S3303)</f>
        <v>0</v>
      </c>
      <c r="Z3300" s="26">
        <f t="shared" ref="Z3300" si="11280">N3300*U3300+P3300*U3303-O3300*V3300-Q3300*V3303</f>
        <v>0</v>
      </c>
      <c r="AA3300" s="27">
        <f t="shared" ref="AA3300" si="11281">(N3300*V3300+O3300*U3300+P3300*V3303+Q3300*U3303)</f>
        <v>-10.698966553713426</v>
      </c>
      <c r="AB3300" s="8"/>
      <c r="AC3300" s="214">
        <f t="shared" ref="AC3300" si="11282">20*LOG((2*$X$8)/(($X$8*X3300+Z3300+$Z$8*X3303+Z3303)^2+($X$8*Y3300+AA3300+$X$8*Y3303+AA3303)^2)^0.5)</f>
        <v>-14.685114475051828</v>
      </c>
      <c r="AE3300" s="215">
        <f t="shared" ref="AE3300" si="11283">((X3300^2+Y3300^2)/(X3303^2+Y3303^2))^0.5</f>
        <v>19.882760493513462</v>
      </c>
      <c r="AF3300" s="9"/>
      <c r="AG3300" s="29"/>
      <c r="AH3300" s="29"/>
      <c r="AI3300" s="29"/>
      <c r="AJ3300" s="29"/>
    </row>
    <row r="3301" spans="2:36" ht="18.649999999999999" customHeight="1" thickBot="1">
      <c r="D3301" s="30"/>
      <c r="G3301" s="31"/>
      <c r="I3301" s="30"/>
      <c r="K3301" s="239" t="s">
        <v>15</v>
      </c>
      <c r="L3301" s="240"/>
      <c r="N3301" s="30"/>
      <c r="P3301" s="239" t="s">
        <v>17</v>
      </c>
      <c r="Q3301" s="240"/>
      <c r="S3301" s="30"/>
      <c r="V3301" s="31"/>
      <c r="X3301" s="30"/>
      <c r="AA3301" s="31"/>
      <c r="AE3301" s="216"/>
      <c r="AF3301" s="9"/>
      <c r="AG3301" s="29"/>
      <c r="AH3301" s="29"/>
      <c r="AI3301" s="29"/>
      <c r="AJ3301" s="29"/>
    </row>
    <row r="3302" spans="2:36" ht="18.649999999999999" customHeight="1" thickBot="1">
      <c r="D3302" s="235" t="s">
        <v>12</v>
      </c>
      <c r="E3302" s="236"/>
      <c r="F3302" s="237" t="s">
        <v>13</v>
      </c>
      <c r="G3302" s="238"/>
      <c r="I3302" s="235" t="s">
        <v>14</v>
      </c>
      <c r="J3302" s="236"/>
      <c r="K3302" s="241"/>
      <c r="L3302" s="242"/>
      <c r="N3302" s="235" t="s">
        <v>16</v>
      </c>
      <c r="O3302" s="236"/>
      <c r="P3302" s="241"/>
      <c r="Q3302" s="242"/>
      <c r="S3302" s="235" t="s">
        <v>12</v>
      </c>
      <c r="T3302" s="236"/>
      <c r="U3302" s="237" t="s">
        <v>13</v>
      </c>
      <c r="V3302" s="238"/>
      <c r="X3302" s="235" t="s">
        <v>16</v>
      </c>
      <c r="Y3302" s="236"/>
      <c r="Z3302" s="237" t="s">
        <v>17</v>
      </c>
      <c r="AA3302" s="238"/>
      <c r="AB3302" s="4"/>
      <c r="AC3302" s="37" t="s">
        <v>71</v>
      </c>
      <c r="AE3302" s="217" t="s">
        <v>72</v>
      </c>
      <c r="AF3302" s="9"/>
      <c r="AG3302" s="29"/>
      <c r="AH3302" s="29"/>
      <c r="AI3302" s="29"/>
      <c r="AJ3302" s="29"/>
    </row>
    <row r="3303" spans="2:36" ht="18.649999999999999" customHeight="1" thickTop="1" thickBot="1">
      <c r="D3303" s="24">
        <v>0</v>
      </c>
      <c r="E3303" s="28">
        <v>0</v>
      </c>
      <c r="F3303" s="26">
        <v>1</v>
      </c>
      <c r="G3303" s="27">
        <v>0</v>
      </c>
      <c r="I3303" s="24">
        <v>0</v>
      </c>
      <c r="J3303" s="28">
        <f t="shared" ref="J3303" si="11284">IF(0=(1-$J$8*$K$8*$B3300^2),0,-1*(1-$J$8*$K$8*$B3300^2)/($B3300*$K$8))</f>
        <v>-3.8551520424956638E-2</v>
      </c>
      <c r="K3303" s="26">
        <v>1</v>
      </c>
      <c r="L3303" s="27">
        <v>0</v>
      </c>
      <c r="N3303" s="24">
        <f t="shared" ref="N3303" si="11285">D3303*I3300+F3303*I3303-E3303*J3300-G3303*J3303</f>
        <v>0</v>
      </c>
      <c r="O3303" s="28">
        <f t="shared" ref="O3303" si="11286">(D3303*J3300+E3303*I3300+F3303*J3303+G3303*I3303)</f>
        <v>-3.8551520424956638E-2</v>
      </c>
      <c r="P3303" s="26">
        <f t="shared" ref="P3303" si="11287">D3303*K3300+F3303*K3303-E3303*L3300-G3303*L3303</f>
        <v>1</v>
      </c>
      <c r="Q3303" s="27">
        <f t="shared" ref="Q3303" si="11288">(D3303*L3300+E3303*K3300+F3303*L3303+G3303*K3303)</f>
        <v>0</v>
      </c>
      <c r="S3303" s="24">
        <v>0</v>
      </c>
      <c r="T3303" s="28">
        <v>0</v>
      </c>
      <c r="U3303" s="26">
        <v>1</v>
      </c>
      <c r="V3303" s="27">
        <v>0</v>
      </c>
      <c r="X3303" s="24">
        <f t="shared" ref="X3303" si="11289">N3303*S3300+P3303*S3303-O3303*T3300-Q3303*T3303</f>
        <v>0</v>
      </c>
      <c r="Y3303" s="28">
        <f t="shared" ref="Y3303" si="11290">(N3303*T3300+O3303*S3300+P3303*T3303+Q3303*S3303)</f>
        <v>-3.8551520424956638E-2</v>
      </c>
      <c r="Z3303" s="26">
        <f t="shared" ref="Z3303" si="11291">N3303*U3300+P3303*U3303-O3303*V3300-Q3303*V3303</f>
        <v>0.76651064727020524</v>
      </c>
      <c r="AA3303" s="27">
        <f t="shared" ref="AA3303" si="11292">(N3303*V3300+O3303*U3300+P3303*V3303+Q3303*U3303)</f>
        <v>0</v>
      </c>
      <c r="AB3303" s="8"/>
      <c r="AC3303" s="39">
        <f t="shared" ref="AC3303" si="11293">(180/PI())*ATAN(-1*(($X$8*Y3300+AA3300+$X$8*Y3303+AA3303)/($X$8*X3300+Z3300+$X$8*X3303+Z3303)))</f>
        <v>81.874655641078462</v>
      </c>
      <c r="AE3303" s="218">
        <f t="shared" ref="AE3303" si="11294">20*LOG(((($X$8*X3300+Z3300-$X$8*Y3303-Z3303)^2+($X$8*Y3300+AA3300-$X$8*Y3303-AA3303)^2)/(($X$8*X3300+Z3300+$X$8*X3303+Z3303)^2+($X$8*Y3300+AA3300+$X$8*Y3303+AA3303)^2))^0.5)</f>
        <v>-0.1501753314381456</v>
      </c>
      <c r="AF3303" s="9"/>
      <c r="AG3303" s="29"/>
      <c r="AH3303" s="29"/>
      <c r="AI3303" s="29"/>
      <c r="AJ3303" s="29"/>
    </row>
    <row r="3304" spans="2:36" ht="18.649999999999999" customHeight="1">
      <c r="AE3304" s="33"/>
    </row>
    <row r="3305" spans="2:36" ht="18.649999999999999" customHeight="1" thickBot="1">
      <c r="E3305" s="21" t="s">
        <v>0</v>
      </c>
      <c r="J3305" s="21" t="s">
        <v>1</v>
      </c>
      <c r="O3305" s="21" t="s">
        <v>2</v>
      </c>
      <c r="T3305" s="21" t="s">
        <v>3</v>
      </c>
      <c r="Y3305" s="21" t="s">
        <v>4</v>
      </c>
    </row>
    <row r="3306" spans="2:36" ht="18.649999999999999" customHeight="1" thickBot="1">
      <c r="B3306" s="20"/>
      <c r="D3306" s="235" t="s">
        <v>6</v>
      </c>
      <c r="E3306" s="236"/>
      <c r="F3306" s="237" t="s">
        <v>7</v>
      </c>
      <c r="G3306" s="238"/>
      <c r="I3306" s="235" t="s">
        <v>8</v>
      </c>
      <c r="J3306" s="236"/>
      <c r="K3306" s="237" t="s">
        <v>9</v>
      </c>
      <c r="L3306" s="238"/>
      <c r="N3306" s="235" t="s">
        <v>10</v>
      </c>
      <c r="O3306" s="236"/>
      <c r="P3306" s="237" t="s">
        <v>11</v>
      </c>
      <c r="Q3306" s="238"/>
      <c r="S3306" s="235" t="s">
        <v>6</v>
      </c>
      <c r="T3306" s="236"/>
      <c r="U3306" s="237" t="s">
        <v>7</v>
      </c>
      <c r="V3306" s="238"/>
      <c r="X3306" s="235" t="s">
        <v>10</v>
      </c>
      <c r="Y3306" s="236"/>
      <c r="Z3306" s="237" t="s">
        <v>11</v>
      </c>
      <c r="AA3306" s="238"/>
      <c r="AB3306" s="4"/>
      <c r="AC3306" s="212" t="s">
        <v>70</v>
      </c>
      <c r="AE3306" s="213" t="s">
        <v>37</v>
      </c>
      <c r="AF3306" s="9"/>
      <c r="AG3306" s="29"/>
      <c r="AH3306" s="29"/>
      <c r="AI3306" s="29"/>
      <c r="AJ3306" s="29"/>
    </row>
    <row r="3307" spans="2:36" ht="18.649999999999999" customHeight="1" thickTop="1" thickBot="1">
      <c r="B3307" s="40">
        <f t="shared" ref="B3307" si="11295">B3300+$E$5</f>
        <v>1.1344999999999743</v>
      </c>
      <c r="D3307" s="24">
        <v>1</v>
      </c>
      <c r="E3307" s="25">
        <v>0</v>
      </c>
      <c r="F3307" s="26">
        <v>0</v>
      </c>
      <c r="G3307" s="27">
        <f t="shared" ref="G3307" si="11296">-1/($E$8*$B3307)</f>
        <v>-6.0538844143957897</v>
      </c>
      <c r="I3307" s="24">
        <v>1</v>
      </c>
      <c r="J3307" s="28">
        <v>0</v>
      </c>
      <c r="K3307" s="26">
        <v>0</v>
      </c>
      <c r="L3307" s="27">
        <v>0</v>
      </c>
      <c r="N3307" s="24">
        <f t="shared" ref="N3307" si="11297">D3307*I3307+F3307*I3310-E3307*J3307-G3307*J3310</f>
        <v>0.77195186614558553</v>
      </c>
      <c r="O3307" s="28">
        <f t="shared" ref="O3307" si="11298">(D3307*J3307+E3307*I3307+F3307*J3310+G3307*I3310)</f>
        <v>0</v>
      </c>
      <c r="P3307" s="26">
        <f t="shared" ref="P3307" si="11299">D3307*K3307+F3307*K3310-E3307*L3307-G3307*L3310</f>
        <v>0</v>
      </c>
      <c r="Q3307" s="27">
        <f t="shared" ref="Q3307" si="11300">(D3307*L3307+E3307*K3307+F3307*L3310+G3307*K3310)</f>
        <v>-6.0538844143957897</v>
      </c>
      <c r="S3307" s="24">
        <v>1</v>
      </c>
      <c r="T3307" s="25">
        <v>0</v>
      </c>
      <c r="U3307" s="26">
        <v>0</v>
      </c>
      <c r="V3307" s="27">
        <f t="shared" ref="V3307" si="11301">-1/($T$8*$B3307)</f>
        <v>-6.0538844143957897</v>
      </c>
      <c r="X3307" s="24">
        <f t="shared" ref="X3307" si="11302">N3307*S3307+P3307*S3310-O3307*T3307-Q3307*T3310</f>
        <v>0.77195186614558553</v>
      </c>
      <c r="Y3307" s="28">
        <f t="shared" ref="Y3307" si="11303">(N3307*T3307+O3307*S3307+P3307*T3310+Q3307*S3310)</f>
        <v>0</v>
      </c>
      <c r="Z3307" s="26">
        <f t="shared" ref="Z3307" si="11304">N3307*U3307+P3307*U3310-O3307*V3307-Q3307*V3310</f>
        <v>0</v>
      </c>
      <c r="AA3307" s="27">
        <f t="shared" ref="AA3307" si="11305">(N3307*V3307+O3307*U3307+P3307*V3310+Q3307*U3310)</f>
        <v>-10.727191785518295</v>
      </c>
      <c r="AB3307" s="8"/>
      <c r="AC3307" s="214">
        <f t="shared" ref="AC3307" si="11306">20*LOG((2*$X$8)/(($X$8*X3307+Z3307+$Z$8*X3310+Z3310)^2+($X$8*Y3307+AA3307+$X$8*Y3310+AA3310)^2)^0.5)</f>
        <v>-14.707994835993489</v>
      </c>
      <c r="AE3307" s="215">
        <f t="shared" ref="AE3307" si="11307">((X3307^2+Y3307^2)/(X3310^2+Y3310^2))^0.5</f>
        <v>20.492635884080233</v>
      </c>
      <c r="AF3307" s="9"/>
      <c r="AG3307" s="29"/>
      <c r="AH3307" s="29"/>
      <c r="AI3307" s="29"/>
      <c r="AJ3307" s="29"/>
    </row>
    <row r="3308" spans="2:36" ht="18.649999999999999" customHeight="1" thickBot="1">
      <c r="D3308" s="30"/>
      <c r="G3308" s="31"/>
      <c r="I3308" s="30"/>
      <c r="K3308" s="239" t="s">
        <v>15</v>
      </c>
      <c r="L3308" s="240"/>
      <c r="N3308" s="30"/>
      <c r="P3308" s="239" t="s">
        <v>17</v>
      </c>
      <c r="Q3308" s="240"/>
      <c r="S3308" s="30"/>
      <c r="V3308" s="31"/>
      <c r="X3308" s="30"/>
      <c r="AA3308" s="31"/>
      <c r="AE3308" s="216"/>
      <c r="AF3308" s="9"/>
      <c r="AG3308" s="29"/>
      <c r="AH3308" s="29"/>
      <c r="AI3308" s="29"/>
      <c r="AJ3308" s="29"/>
    </row>
    <row r="3309" spans="2:36" ht="18.649999999999999" customHeight="1" thickBot="1">
      <c r="D3309" s="235" t="s">
        <v>12</v>
      </c>
      <c r="E3309" s="236"/>
      <c r="F3309" s="237" t="s">
        <v>13</v>
      </c>
      <c r="G3309" s="238"/>
      <c r="I3309" s="235" t="s">
        <v>14</v>
      </c>
      <c r="J3309" s="236"/>
      <c r="K3309" s="241"/>
      <c r="L3309" s="242"/>
      <c r="N3309" s="235" t="s">
        <v>16</v>
      </c>
      <c r="O3309" s="236"/>
      <c r="P3309" s="241"/>
      <c r="Q3309" s="242"/>
      <c r="S3309" s="235" t="s">
        <v>12</v>
      </c>
      <c r="T3309" s="236"/>
      <c r="U3309" s="237" t="s">
        <v>13</v>
      </c>
      <c r="V3309" s="238"/>
      <c r="X3309" s="235" t="s">
        <v>16</v>
      </c>
      <c r="Y3309" s="236"/>
      <c r="Z3309" s="237" t="s">
        <v>17</v>
      </c>
      <c r="AA3309" s="238"/>
      <c r="AB3309" s="4"/>
      <c r="AC3309" s="37" t="s">
        <v>71</v>
      </c>
      <c r="AE3309" s="217" t="s">
        <v>72</v>
      </c>
      <c r="AF3309" s="9"/>
      <c r="AG3309" s="29"/>
      <c r="AH3309" s="29"/>
      <c r="AI3309" s="29"/>
      <c r="AJ3309" s="29"/>
    </row>
    <row r="3310" spans="2:36" ht="18.649999999999999" customHeight="1" thickTop="1" thickBot="1">
      <c r="D3310" s="24">
        <v>0</v>
      </c>
      <c r="E3310" s="28">
        <v>0</v>
      </c>
      <c r="F3310" s="26">
        <v>1</v>
      </c>
      <c r="G3310" s="27">
        <v>0</v>
      </c>
      <c r="I3310" s="24">
        <v>0</v>
      </c>
      <c r="J3310" s="28">
        <f t="shared" ref="J3310" si="11308">IF(0=(1-$J$8*$K$8*$B3307^2),0,-1*(1-$J$8*$K$8*$B3307^2)/($B3307*$K$8))</f>
        <v>-3.7669720504099655E-2</v>
      </c>
      <c r="K3310" s="26">
        <v>1</v>
      </c>
      <c r="L3310" s="27">
        <v>0</v>
      </c>
      <c r="N3310" s="24">
        <f t="shared" ref="N3310" si="11309">D3310*I3307+F3310*I3310-E3310*J3307-G3310*J3310</f>
        <v>0</v>
      </c>
      <c r="O3310" s="28">
        <f t="shared" ref="O3310" si="11310">(D3310*J3307+E3310*I3307+F3310*J3310+G3310*I3310)</f>
        <v>-3.7669720504099655E-2</v>
      </c>
      <c r="P3310" s="26">
        <f t="shared" ref="P3310" si="11311">D3310*K3307+F3310*K3310-E3310*L3307-G3310*L3310</f>
        <v>1</v>
      </c>
      <c r="Q3310" s="27">
        <f t="shared" ref="Q3310" si="11312">(D3310*L3307+E3310*K3307+F3310*L3310+G3310*K3310)</f>
        <v>0</v>
      </c>
      <c r="S3310" s="24">
        <v>0</v>
      </c>
      <c r="T3310" s="28">
        <v>0</v>
      </c>
      <c r="U3310" s="26">
        <v>1</v>
      </c>
      <c r="V3310" s="27">
        <v>0</v>
      </c>
      <c r="X3310" s="24">
        <f t="shared" ref="X3310" si="11313">N3310*S3307+P3310*S3310-O3310*T3307-Q3310*T3310</f>
        <v>0</v>
      </c>
      <c r="Y3310" s="28">
        <f t="shared" ref="Y3310" si="11314">(N3310*T3307+O3310*S3307+P3310*T3310+Q3310*S3310)</f>
        <v>-3.7669720504099655E-2</v>
      </c>
      <c r="Z3310" s="26">
        <f t="shared" ref="Z3310" si="11315">N3310*U3307+P3310*U3310-O3310*V3307-Q3310*V3310</f>
        <v>0.77195186614558553</v>
      </c>
      <c r="AA3310" s="27">
        <f t="shared" ref="AA3310" si="11316">(N3310*V3307+O3310*U3307+P3310*V3310+Q3310*U3310)</f>
        <v>0</v>
      </c>
      <c r="AB3310" s="8"/>
      <c r="AC3310" s="39">
        <f t="shared" ref="AC3310" si="11317">(180/PI())*ATAN(-1*(($X$8*Y3307+AA3307+$X$8*Y3310+AA3310)/($X$8*X3307+Z3307+$X$8*X3310+Z3310)))</f>
        <v>81.838257741844373</v>
      </c>
      <c r="AE3310" s="218">
        <f t="shared" ref="AE3310" si="11318">20*LOG(((($X$8*X3307+Z3307-$X$8*Y3310-Z3310)^2+($X$8*Y3307+AA3307-$X$8*Y3310-AA3310)^2)/(($X$8*X3307+Z3307+$X$8*X3310+Z3310)^2+($X$8*Y3307+AA3307+$X$8*Y3310+AA3310)^2))^0.5)</f>
        <v>-0.14937505537545329</v>
      </c>
      <c r="AF3310" s="9"/>
      <c r="AG3310" s="29"/>
      <c r="AH3310" s="29"/>
      <c r="AI3310" s="29"/>
      <c r="AJ3310" s="29"/>
    </row>
    <row r="3311" spans="2:36" ht="18.649999999999999" customHeight="1">
      <c r="AE3311" s="33"/>
    </row>
    <row r="3312" spans="2:36" ht="18.649999999999999" customHeight="1" thickBot="1">
      <c r="E3312" s="21" t="s">
        <v>0</v>
      </c>
      <c r="J3312" s="21" t="s">
        <v>1</v>
      </c>
      <c r="O3312" s="21" t="s">
        <v>2</v>
      </c>
      <c r="T3312" s="21" t="s">
        <v>3</v>
      </c>
      <c r="Y3312" s="21" t="s">
        <v>4</v>
      </c>
    </row>
    <row r="3313" spans="2:36" ht="18.649999999999999" customHeight="1" thickBot="1">
      <c r="B3313" s="20"/>
      <c r="D3313" s="235" t="s">
        <v>6</v>
      </c>
      <c r="E3313" s="236"/>
      <c r="F3313" s="237" t="s">
        <v>7</v>
      </c>
      <c r="G3313" s="238"/>
      <c r="I3313" s="235" t="s">
        <v>8</v>
      </c>
      <c r="J3313" s="236"/>
      <c r="K3313" s="237" t="s">
        <v>9</v>
      </c>
      <c r="L3313" s="238"/>
      <c r="N3313" s="235" t="s">
        <v>10</v>
      </c>
      <c r="O3313" s="236"/>
      <c r="P3313" s="237" t="s">
        <v>11</v>
      </c>
      <c r="Q3313" s="238"/>
      <c r="S3313" s="235" t="s">
        <v>6</v>
      </c>
      <c r="T3313" s="236"/>
      <c r="U3313" s="237" t="s">
        <v>7</v>
      </c>
      <c r="V3313" s="238"/>
      <c r="X3313" s="235" t="s">
        <v>10</v>
      </c>
      <c r="Y3313" s="236"/>
      <c r="Z3313" s="237" t="s">
        <v>11</v>
      </c>
      <c r="AA3313" s="238"/>
      <c r="AB3313" s="4"/>
      <c r="AC3313" s="212" t="s">
        <v>70</v>
      </c>
      <c r="AE3313" s="213" t="s">
        <v>37</v>
      </c>
      <c r="AF3313" s="9"/>
      <c r="AG3313" s="29"/>
      <c r="AH3313" s="29"/>
      <c r="AI3313" s="29"/>
      <c r="AJ3313" s="29"/>
    </row>
    <row r="3314" spans="2:36" ht="18.649999999999999" customHeight="1" thickTop="1" thickBot="1">
      <c r="B3314" s="40">
        <f t="shared" ref="B3314" si="11319">B3307+$E$5</f>
        <v>1.1349999999999743</v>
      </c>
      <c r="D3314" s="24">
        <v>1</v>
      </c>
      <c r="E3314" s="25">
        <v>0</v>
      </c>
      <c r="F3314" s="26">
        <v>0</v>
      </c>
      <c r="G3314" s="27">
        <f t="shared" ref="G3314" si="11320">-1/($E$8*$B3314)</f>
        <v>-6.0512175049621346</v>
      </c>
      <c r="I3314" s="24">
        <v>1</v>
      </c>
      <c r="J3314" s="28">
        <v>0</v>
      </c>
      <c r="K3314" s="26">
        <v>0</v>
      </c>
      <c r="L3314" s="27">
        <v>0</v>
      </c>
      <c r="N3314" s="24">
        <f t="shared" ref="N3314" si="11321">D3314*I3314+F3314*I3317-E3314*J3314-G3314*J3317</f>
        <v>0.77738589556685078</v>
      </c>
      <c r="O3314" s="28">
        <f t="shared" ref="O3314" si="11322">(D3314*J3314+E3314*I3314+F3314*J3317+G3314*I3317)</f>
        <v>0</v>
      </c>
      <c r="P3314" s="26">
        <f t="shared" ref="P3314" si="11323">D3314*K3314+F3314*K3317-E3314*L3314-G3314*L3317</f>
        <v>0</v>
      </c>
      <c r="Q3314" s="27">
        <f t="shared" ref="Q3314" si="11324">(D3314*L3314+E3314*K3314+F3314*L3317+G3314*K3317)</f>
        <v>-6.0512175049621346</v>
      </c>
      <c r="S3314" s="24">
        <v>1</v>
      </c>
      <c r="T3314" s="25">
        <v>0</v>
      </c>
      <c r="U3314" s="26">
        <v>0</v>
      </c>
      <c r="V3314" s="27">
        <f t="shared" ref="V3314" si="11325">-1/($T$8*$B3314)</f>
        <v>-6.0512175049621346</v>
      </c>
      <c r="X3314" s="24">
        <f t="shared" ref="X3314" si="11326">N3314*S3314+P3314*S3317-O3314*T3314-Q3314*T3317</f>
        <v>0.77738589556685078</v>
      </c>
      <c r="Y3314" s="28">
        <f t="shared" ref="Y3314" si="11327">(N3314*T3314+O3314*S3314+P3314*T3317+Q3314*S3317)</f>
        <v>0</v>
      </c>
      <c r="Z3314" s="26">
        <f t="shared" ref="Z3314" si="11328">N3314*U3314+P3314*U3317-O3314*V3314-Q3314*V3317</f>
        <v>0</v>
      </c>
      <c r="AA3314" s="27">
        <f t="shared" ref="AA3314" si="11329">(N3314*V3314+O3314*U3314+P3314*V3317+Q3314*U3317)</f>
        <v>-10.755348644326929</v>
      </c>
      <c r="AB3314" s="8"/>
      <c r="AC3314" s="214">
        <f t="shared" ref="AC3314" si="11330">20*LOG((2*$X$8)/(($X$8*X3314+Z3314+$Z$8*X3317+Z3317)^2+($X$8*Y3314+AA3314+$X$8*Y3317+AA3317)^2)^0.5)</f>
        <v>-14.730763330447843</v>
      </c>
      <c r="AE3314" s="215">
        <f t="shared" ref="AE3314" si="11331">((X3314^2+Y3314^2)/(X3317^2+Y3317^2))^0.5</f>
        <v>21.131325669337539</v>
      </c>
      <c r="AF3314" s="9"/>
      <c r="AG3314" s="29"/>
      <c r="AH3314" s="29"/>
      <c r="AI3314" s="29"/>
      <c r="AJ3314" s="29"/>
    </row>
    <row r="3315" spans="2:36" ht="18.649999999999999" customHeight="1" thickBot="1">
      <c r="D3315" s="30"/>
      <c r="G3315" s="31"/>
      <c r="I3315" s="30"/>
      <c r="K3315" s="239" t="s">
        <v>15</v>
      </c>
      <c r="L3315" s="240"/>
      <c r="N3315" s="30"/>
      <c r="P3315" s="239" t="s">
        <v>17</v>
      </c>
      <c r="Q3315" s="240"/>
      <c r="S3315" s="30"/>
      <c r="V3315" s="31"/>
      <c r="X3315" s="30"/>
      <c r="AA3315" s="31"/>
      <c r="AE3315" s="216"/>
      <c r="AF3315" s="9"/>
      <c r="AG3315" s="29"/>
      <c r="AH3315" s="29"/>
      <c r="AI3315" s="29"/>
      <c r="AJ3315" s="29"/>
    </row>
    <row r="3316" spans="2:36" ht="18.649999999999999" customHeight="1" thickBot="1">
      <c r="D3316" s="235" t="s">
        <v>12</v>
      </c>
      <c r="E3316" s="236"/>
      <c r="F3316" s="237" t="s">
        <v>13</v>
      </c>
      <c r="G3316" s="238"/>
      <c r="I3316" s="235" t="s">
        <v>14</v>
      </c>
      <c r="J3316" s="236"/>
      <c r="K3316" s="241"/>
      <c r="L3316" s="242"/>
      <c r="N3316" s="235" t="s">
        <v>16</v>
      </c>
      <c r="O3316" s="236"/>
      <c r="P3316" s="241"/>
      <c r="Q3316" s="242"/>
      <c r="S3316" s="235" t="s">
        <v>12</v>
      </c>
      <c r="T3316" s="236"/>
      <c r="U3316" s="237" t="s">
        <v>13</v>
      </c>
      <c r="V3316" s="238"/>
      <c r="X3316" s="235" t="s">
        <v>16</v>
      </c>
      <c r="Y3316" s="236"/>
      <c r="Z3316" s="237" t="s">
        <v>17</v>
      </c>
      <c r="AA3316" s="238"/>
      <c r="AB3316" s="4"/>
      <c r="AC3316" s="37" t="s">
        <v>71</v>
      </c>
      <c r="AE3316" s="217" t="s">
        <v>72</v>
      </c>
      <c r="AF3316" s="9"/>
      <c r="AG3316" s="29"/>
      <c r="AH3316" s="29"/>
      <c r="AI3316" s="29"/>
      <c r="AJ3316" s="29"/>
    </row>
    <row r="3317" spans="2:36" ht="18.649999999999999" customHeight="1" thickTop="1" thickBot="1">
      <c r="D3317" s="24">
        <v>0</v>
      </c>
      <c r="E3317" s="28">
        <v>0</v>
      </c>
      <c r="F3317" s="26">
        <v>1</v>
      </c>
      <c r="G3317" s="27">
        <v>0</v>
      </c>
      <c r="I3317" s="24">
        <v>0</v>
      </c>
      <c r="J3317" s="28">
        <f t="shared" ref="J3317" si="11332">IF(0=(1-$J$8*$K$8*$B3314^2),0,-1*(1-$J$8*$K$8*$B3314^2)/($B3314*$K$8))</f>
        <v>-3.6788316442203678E-2</v>
      </c>
      <c r="K3317" s="26">
        <v>1</v>
      </c>
      <c r="L3317" s="27">
        <v>0</v>
      </c>
      <c r="N3317" s="24">
        <f t="shared" ref="N3317" si="11333">D3317*I3314+F3317*I3317-E3317*J3314-G3317*J3317</f>
        <v>0</v>
      </c>
      <c r="O3317" s="28">
        <f t="shared" ref="O3317" si="11334">(D3317*J3314+E3317*I3314+F3317*J3317+G3317*I3317)</f>
        <v>-3.6788316442203678E-2</v>
      </c>
      <c r="P3317" s="26">
        <f t="shared" ref="P3317" si="11335">D3317*K3314+F3317*K3317-E3317*L3314-G3317*L3317</f>
        <v>1</v>
      </c>
      <c r="Q3317" s="27">
        <f t="shared" ref="Q3317" si="11336">(D3317*L3314+E3317*K3314+F3317*L3317+G3317*K3317)</f>
        <v>0</v>
      </c>
      <c r="S3317" s="24">
        <v>0</v>
      </c>
      <c r="T3317" s="28">
        <v>0</v>
      </c>
      <c r="U3317" s="26">
        <v>1</v>
      </c>
      <c r="V3317" s="27">
        <v>0</v>
      </c>
      <c r="X3317" s="24">
        <f t="shared" ref="X3317" si="11337">N3317*S3314+P3317*S3317-O3317*T3314-Q3317*T3317</f>
        <v>0</v>
      </c>
      <c r="Y3317" s="28">
        <f t="shared" ref="Y3317" si="11338">(N3317*T3314+O3317*S3314+P3317*T3317+Q3317*S3317)</f>
        <v>-3.6788316442203678E-2</v>
      </c>
      <c r="Z3317" s="26">
        <f t="shared" ref="Z3317" si="11339">N3317*U3314+P3317*U3317-O3317*V3314-Q3317*V3317</f>
        <v>0.77738589556685078</v>
      </c>
      <c r="AA3317" s="27">
        <f t="shared" ref="AA3317" si="11340">(N3317*V3314+O3317*U3314+P3317*V3317+Q3317*U3317)</f>
        <v>0</v>
      </c>
      <c r="AB3317" s="8"/>
      <c r="AC3317" s="39">
        <f t="shared" ref="AC3317" si="11341">(180/PI())*ATAN(-1*(($X$8*Y3314+AA3314+$X$8*Y3317+AA3317)/($X$8*X3314+Z3314+$X$8*X3317+Z3317)))</f>
        <v>81.80207471171633</v>
      </c>
      <c r="AE3317" s="218">
        <f t="shared" ref="AE3317" si="11342">20*LOG(((($X$8*X3314+Z3314-$X$8*Y3317-Z3317)^2+($X$8*Y3314+AA3314-$X$8*Y3317-AA3317)^2)/(($X$8*X3314+Z3314+$X$8*X3317+Z3317)^2+($X$8*Y3314+AA3314+$X$8*Y3317+AA3317)^2))^0.5)</f>
        <v>-0.14858295077425554</v>
      </c>
      <c r="AF3317" s="9"/>
      <c r="AG3317" s="29"/>
      <c r="AH3317" s="29"/>
      <c r="AI3317" s="29"/>
      <c r="AJ3317" s="29"/>
    </row>
    <row r="3318" spans="2:36" ht="18.649999999999999" customHeight="1">
      <c r="AE3318" s="33"/>
    </row>
    <row r="3319" spans="2:36" ht="18.649999999999999" customHeight="1" thickBot="1">
      <c r="E3319" s="21" t="s">
        <v>0</v>
      </c>
      <c r="J3319" s="21" t="s">
        <v>1</v>
      </c>
      <c r="O3319" s="21" t="s">
        <v>2</v>
      </c>
      <c r="T3319" s="21" t="s">
        <v>3</v>
      </c>
      <c r="Y3319" s="21" t="s">
        <v>4</v>
      </c>
    </row>
    <row r="3320" spans="2:36" ht="18.649999999999999" customHeight="1" thickBot="1">
      <c r="B3320" s="20"/>
      <c r="D3320" s="235" t="s">
        <v>6</v>
      </c>
      <c r="E3320" s="236"/>
      <c r="F3320" s="237" t="s">
        <v>7</v>
      </c>
      <c r="G3320" s="238"/>
      <c r="I3320" s="235" t="s">
        <v>8</v>
      </c>
      <c r="J3320" s="236"/>
      <c r="K3320" s="237" t="s">
        <v>9</v>
      </c>
      <c r="L3320" s="238"/>
      <c r="N3320" s="235" t="s">
        <v>10</v>
      </c>
      <c r="O3320" s="236"/>
      <c r="P3320" s="237" t="s">
        <v>11</v>
      </c>
      <c r="Q3320" s="238"/>
      <c r="S3320" s="235" t="s">
        <v>6</v>
      </c>
      <c r="T3320" s="236"/>
      <c r="U3320" s="237" t="s">
        <v>7</v>
      </c>
      <c r="V3320" s="238"/>
      <c r="X3320" s="235" t="s">
        <v>10</v>
      </c>
      <c r="Y3320" s="236"/>
      <c r="Z3320" s="237" t="s">
        <v>11</v>
      </c>
      <c r="AA3320" s="238"/>
      <c r="AB3320" s="4"/>
      <c r="AC3320" s="212" t="s">
        <v>70</v>
      </c>
      <c r="AE3320" s="213" t="s">
        <v>37</v>
      </c>
      <c r="AF3320" s="9"/>
      <c r="AG3320" s="29"/>
      <c r="AH3320" s="29"/>
      <c r="AI3320" s="29"/>
      <c r="AJ3320" s="29"/>
    </row>
    <row r="3321" spans="2:36" ht="18.649999999999999" customHeight="1" thickTop="1" thickBot="1">
      <c r="B3321" s="40">
        <f t="shared" ref="B3321" si="11343">B3314+$E$5</f>
        <v>1.1354999999999742</v>
      </c>
      <c r="D3321" s="24">
        <v>1</v>
      </c>
      <c r="E3321" s="25">
        <v>0</v>
      </c>
      <c r="F3321" s="26">
        <v>0</v>
      </c>
      <c r="G3321" s="27">
        <f t="shared" ref="G3321" si="11344">-1/($E$8*$B3321)</f>
        <v>-6.0485529441937684</v>
      </c>
      <c r="I3321" s="24">
        <v>1</v>
      </c>
      <c r="J3321" s="28">
        <v>0</v>
      </c>
      <c r="K3321" s="26">
        <v>0</v>
      </c>
      <c r="L3321" s="27">
        <v>0</v>
      </c>
      <c r="N3321" s="24">
        <f t="shared" ref="N3321" si="11345">D3321*I3321+F3321*I3324-E3321*J3321-G3321*J3324</f>
        <v>0.78281274819427549</v>
      </c>
      <c r="O3321" s="28">
        <f t="shared" ref="O3321" si="11346">(D3321*J3321+E3321*I3321+F3321*J3324+G3321*I3324)</f>
        <v>0</v>
      </c>
      <c r="P3321" s="26">
        <f t="shared" ref="P3321" si="11347">D3321*K3321+F3321*K3324-E3321*L3321-G3321*L3324</f>
        <v>0</v>
      </c>
      <c r="Q3321" s="27">
        <f t="shared" ref="Q3321" si="11348">(D3321*L3321+E3321*K3321+F3321*L3324+G3321*K3324)</f>
        <v>-6.0485529441937684</v>
      </c>
      <c r="S3321" s="24">
        <v>1</v>
      </c>
      <c r="T3321" s="25">
        <v>0</v>
      </c>
      <c r="U3321" s="26">
        <v>0</v>
      </c>
      <c r="V3321" s="27">
        <f t="shared" ref="V3321" si="11349">-1/($T$8*$B3321)</f>
        <v>-6.0485529441937684</v>
      </c>
      <c r="X3321" s="24">
        <f t="shared" ref="X3321" si="11350">N3321*S3321+P3321*S3324-O3321*T3321-Q3321*T3324</f>
        <v>0.78281274819427549</v>
      </c>
      <c r="Y3321" s="28">
        <f t="shared" ref="Y3321" si="11351">(N3321*T3321+O3321*S3321+P3321*T3324+Q3321*S3324)</f>
        <v>0</v>
      </c>
      <c r="Z3321" s="26">
        <f t="shared" ref="Z3321" si="11352">N3321*U3321+P3321*U3324-O3321*V3321-Q3321*V3324</f>
        <v>0</v>
      </c>
      <c r="AA3321" s="27">
        <f t="shared" ref="AA3321" si="11353">(N3321*V3321+O3321*U3321+P3321*V3324+Q3321*U3324)</f>
        <v>-10.783437297036668</v>
      </c>
      <c r="AB3321" s="8"/>
      <c r="AC3321" s="214">
        <f t="shared" ref="AC3321" si="11354">20*LOG((2*$X$8)/(($X$8*X3321+Z3321+$Z$8*X3324+Z3324)^2+($X$8*Y3321+AA3321+$X$8*Y3324+AA3324)^2)^0.5)</f>
        <v>-14.753420778554817</v>
      </c>
      <c r="AE3321" s="215">
        <f t="shared" ref="AE3321" si="11355">((X3321^2+Y3321^2)/(X3324^2+Y3324^2))^0.5</f>
        <v>21.800931286143285</v>
      </c>
      <c r="AF3321" s="9"/>
      <c r="AG3321" s="29"/>
      <c r="AH3321" s="29"/>
      <c r="AI3321" s="29"/>
      <c r="AJ3321" s="29"/>
    </row>
    <row r="3322" spans="2:36" ht="18.649999999999999" customHeight="1" thickBot="1">
      <c r="D3322" s="30"/>
      <c r="G3322" s="31"/>
      <c r="I3322" s="30"/>
      <c r="K3322" s="239" t="s">
        <v>15</v>
      </c>
      <c r="L3322" s="240"/>
      <c r="N3322" s="30"/>
      <c r="P3322" s="239" t="s">
        <v>17</v>
      </c>
      <c r="Q3322" s="240"/>
      <c r="S3322" s="30"/>
      <c r="V3322" s="31"/>
      <c r="X3322" s="30"/>
      <c r="AA3322" s="31"/>
      <c r="AE3322" s="216"/>
      <c r="AF3322" s="9"/>
      <c r="AG3322" s="29"/>
      <c r="AH3322" s="29"/>
      <c r="AI3322" s="29"/>
      <c r="AJ3322" s="29"/>
    </row>
    <row r="3323" spans="2:36" ht="18.649999999999999" customHeight="1" thickBot="1">
      <c r="D3323" s="235" t="s">
        <v>12</v>
      </c>
      <c r="E3323" s="236"/>
      <c r="F3323" s="237" t="s">
        <v>13</v>
      </c>
      <c r="G3323" s="238"/>
      <c r="I3323" s="235" t="s">
        <v>14</v>
      </c>
      <c r="J3323" s="236"/>
      <c r="K3323" s="241"/>
      <c r="L3323" s="242"/>
      <c r="N3323" s="235" t="s">
        <v>16</v>
      </c>
      <c r="O3323" s="236"/>
      <c r="P3323" s="241"/>
      <c r="Q3323" s="242"/>
      <c r="S3323" s="235" t="s">
        <v>12</v>
      </c>
      <c r="T3323" s="236"/>
      <c r="U3323" s="237" t="s">
        <v>13</v>
      </c>
      <c r="V3323" s="238"/>
      <c r="X3323" s="235" t="s">
        <v>16</v>
      </c>
      <c r="Y3323" s="236"/>
      <c r="Z3323" s="237" t="s">
        <v>17</v>
      </c>
      <c r="AA3323" s="238"/>
      <c r="AB3323" s="4"/>
      <c r="AC3323" s="37" t="s">
        <v>71</v>
      </c>
      <c r="AE3323" s="217" t="s">
        <v>72</v>
      </c>
      <c r="AF3323" s="9"/>
      <c r="AG3323" s="29"/>
      <c r="AH3323" s="29"/>
      <c r="AI3323" s="29"/>
      <c r="AJ3323" s="29"/>
    </row>
    <row r="3324" spans="2:36" ht="18.649999999999999" customHeight="1" thickTop="1" thickBot="1">
      <c r="D3324" s="24">
        <v>0</v>
      </c>
      <c r="E3324" s="28">
        <v>0</v>
      </c>
      <c r="F3324" s="26">
        <v>1</v>
      </c>
      <c r="G3324" s="27">
        <v>0</v>
      </c>
      <c r="I3324" s="24">
        <v>0</v>
      </c>
      <c r="J3324" s="28">
        <f t="shared" ref="J3324" si="11356">IF(0=(1-$J$8*$K$8*$B3321^2),0,-1*(1-$J$8*$K$8*$B3321^2)/($B3321*$K$8))</f>
        <v>-3.5907307716337461E-2</v>
      </c>
      <c r="K3324" s="26">
        <v>1</v>
      </c>
      <c r="L3324" s="27">
        <v>0</v>
      </c>
      <c r="N3324" s="24">
        <f t="shared" ref="N3324" si="11357">D3324*I3321+F3324*I3324-E3324*J3321-G3324*J3324</f>
        <v>0</v>
      </c>
      <c r="O3324" s="28">
        <f t="shared" ref="O3324" si="11358">(D3324*J3321+E3324*I3321+F3324*J3324+G3324*I3324)</f>
        <v>-3.5907307716337461E-2</v>
      </c>
      <c r="P3324" s="26">
        <f t="shared" ref="P3324" si="11359">D3324*K3321+F3324*K3324-E3324*L3321-G3324*L3324</f>
        <v>1</v>
      </c>
      <c r="Q3324" s="27">
        <f t="shared" ref="Q3324" si="11360">(D3324*L3321+E3324*K3321+F3324*L3324+G3324*K3324)</f>
        <v>0</v>
      </c>
      <c r="S3324" s="24">
        <v>0</v>
      </c>
      <c r="T3324" s="28">
        <v>0</v>
      </c>
      <c r="U3324" s="26">
        <v>1</v>
      </c>
      <c r="V3324" s="27">
        <v>0</v>
      </c>
      <c r="X3324" s="24">
        <f t="shared" ref="X3324" si="11361">N3324*S3321+P3324*S3324-O3324*T3321-Q3324*T3324</f>
        <v>0</v>
      </c>
      <c r="Y3324" s="28">
        <f t="shared" ref="Y3324" si="11362">(N3324*T3321+O3324*S3321+P3324*T3324+Q3324*S3324)</f>
        <v>-3.5907307716337461E-2</v>
      </c>
      <c r="Z3324" s="26">
        <f t="shared" ref="Z3324" si="11363">N3324*U3321+P3324*U3324-O3324*V3321-Q3324*V3324</f>
        <v>0.78281274819427549</v>
      </c>
      <c r="AA3324" s="27">
        <f t="shared" ref="AA3324" si="11364">(N3324*V3321+O3324*U3321+P3324*V3324+Q3324*U3324)</f>
        <v>0</v>
      </c>
      <c r="AB3324" s="8"/>
      <c r="AC3324" s="39">
        <f t="shared" ref="AC3324" si="11365">(180/PI())*ATAN(-1*(($X$8*Y3321+AA3321+$X$8*Y3324+AA3324)/($X$8*X3321+Z3321+$X$8*X3324+Z3324)))</f>
        <v>81.766104201448272</v>
      </c>
      <c r="AE3324" s="218">
        <f t="shared" ref="AE3324" si="11366">20*LOG(((($X$8*X3321+Z3321-$X$8*Y3324-Z3324)^2+($X$8*Y3321+AA3321-$X$8*Y3324-AA3324)^2)/(($X$8*X3321+Z3321+$X$8*X3324+Z3324)^2+($X$8*Y3321+AA3321+$X$8*Y3324+AA3324)^2))^0.5)</f>
        <v>-0.14779890300104725</v>
      </c>
      <c r="AF3324" s="9"/>
      <c r="AG3324" s="29"/>
      <c r="AH3324" s="29"/>
      <c r="AI3324" s="29"/>
      <c r="AJ3324" s="29"/>
    </row>
    <row r="3325" spans="2:36" ht="18.649999999999999" customHeight="1">
      <c r="AE3325" s="33"/>
    </row>
    <row r="3326" spans="2:36" ht="18.649999999999999" customHeight="1" thickBot="1">
      <c r="E3326" s="21" t="s">
        <v>0</v>
      </c>
      <c r="J3326" s="21" t="s">
        <v>1</v>
      </c>
      <c r="O3326" s="21" t="s">
        <v>2</v>
      </c>
      <c r="T3326" s="21" t="s">
        <v>3</v>
      </c>
      <c r="Y3326" s="21" t="s">
        <v>4</v>
      </c>
    </row>
    <row r="3327" spans="2:36" ht="18.649999999999999" customHeight="1" thickBot="1">
      <c r="B3327" s="20"/>
      <c r="D3327" s="235" t="s">
        <v>6</v>
      </c>
      <c r="E3327" s="236"/>
      <c r="F3327" s="237" t="s">
        <v>7</v>
      </c>
      <c r="G3327" s="238"/>
      <c r="I3327" s="235" t="s">
        <v>8</v>
      </c>
      <c r="J3327" s="236"/>
      <c r="K3327" s="237" t="s">
        <v>9</v>
      </c>
      <c r="L3327" s="238"/>
      <c r="N3327" s="235" t="s">
        <v>10</v>
      </c>
      <c r="O3327" s="236"/>
      <c r="P3327" s="237" t="s">
        <v>11</v>
      </c>
      <c r="Q3327" s="238"/>
      <c r="S3327" s="235" t="s">
        <v>6</v>
      </c>
      <c r="T3327" s="236"/>
      <c r="U3327" s="237" t="s">
        <v>7</v>
      </c>
      <c r="V3327" s="238"/>
      <c r="X3327" s="235" t="s">
        <v>10</v>
      </c>
      <c r="Y3327" s="236"/>
      <c r="Z3327" s="237" t="s">
        <v>11</v>
      </c>
      <c r="AA3327" s="238"/>
      <c r="AB3327" s="4"/>
      <c r="AC3327" s="212" t="s">
        <v>70</v>
      </c>
      <c r="AE3327" s="213" t="s">
        <v>37</v>
      </c>
      <c r="AF3327" s="9"/>
      <c r="AG3327" s="29"/>
      <c r="AH3327" s="29"/>
      <c r="AI3327" s="29"/>
      <c r="AJ3327" s="29"/>
    </row>
    <row r="3328" spans="2:36" ht="18.649999999999999" customHeight="1" thickTop="1" thickBot="1">
      <c r="B3328" s="40">
        <f t="shared" ref="B3328" si="11367">B3321+$E$5</f>
        <v>1.1359999999999741</v>
      </c>
      <c r="D3328" s="24">
        <v>1</v>
      </c>
      <c r="E3328" s="25">
        <v>0</v>
      </c>
      <c r="F3328" s="26">
        <v>0</v>
      </c>
      <c r="G3328" s="27">
        <f t="shared" ref="G3328" si="11368">-1/($E$8*$B3328)</f>
        <v>-6.0458907289894581</v>
      </c>
      <c r="I3328" s="24">
        <v>1</v>
      </c>
      <c r="J3328" s="28">
        <v>0</v>
      </c>
      <c r="K3328" s="26">
        <v>0</v>
      </c>
      <c r="L3328" s="27">
        <v>0</v>
      </c>
      <c r="N3328" s="24">
        <f t="shared" ref="N3328" si="11369">D3328*I3328+F3328*I3331-E3328*J3328-G3328*J3331</f>
        <v>0.78823243666027754</v>
      </c>
      <c r="O3328" s="28">
        <f t="shared" ref="O3328" si="11370">(D3328*J3328+E3328*I3328+F3328*J3331+G3328*I3331)</f>
        <v>0</v>
      </c>
      <c r="P3328" s="26">
        <f t="shared" ref="P3328" si="11371">D3328*K3328+F3328*K3331-E3328*L3328-G3328*L3331</f>
        <v>0</v>
      </c>
      <c r="Q3328" s="27">
        <f t="shared" ref="Q3328" si="11372">(D3328*L3328+E3328*K3328+F3328*L3331+G3328*K3331)</f>
        <v>-6.0458907289894581</v>
      </c>
      <c r="S3328" s="24">
        <v>1</v>
      </c>
      <c r="T3328" s="25">
        <v>0</v>
      </c>
      <c r="U3328" s="26">
        <v>0</v>
      </c>
      <c r="V3328" s="27">
        <f t="shared" ref="V3328" si="11373">-1/($T$8*$B3328)</f>
        <v>-6.0458907289894581</v>
      </c>
      <c r="X3328" s="24">
        <f t="shared" ref="X3328" si="11374">N3328*S3328+P3328*S3331-O3328*T3328-Q3328*T3331</f>
        <v>0.78823243666027754</v>
      </c>
      <c r="Y3328" s="28">
        <f t="shared" ref="Y3328" si="11375">(N3328*T3328+O3328*S3328+P3328*T3331+Q3328*S3331)</f>
        <v>0</v>
      </c>
      <c r="Z3328" s="26">
        <f t="shared" ref="Z3328" si="11376">N3328*U3328+P3328*U3331-O3328*V3328-Q3328*V3331</f>
        <v>0</v>
      </c>
      <c r="AA3328" s="27">
        <f t="shared" ref="AA3328" si="11377">(N3328*V3328+O3328*U3328+P3328*V3331+Q3328*U3331)</f>
        <v>-10.8114579100826</v>
      </c>
      <c r="AB3328" s="8"/>
      <c r="AC3328" s="214">
        <f t="shared" ref="AC3328" si="11378">20*LOG((2*$X$8)/(($X$8*X3328+Z3328+$Z$8*X3331+Z3331)^2+($X$8*Y3328+AA3328+$X$8*Y3331+AA3331)^2)^0.5)</f>
        <v>-14.775967991929313</v>
      </c>
      <c r="AE3328" s="215">
        <f t="shared" ref="AE3328" si="11379">((X3328^2+Y3328^2)/(X3331^2+Y3331^2))^0.5</f>
        <v>22.503763588421283</v>
      </c>
      <c r="AF3328" s="9"/>
      <c r="AG3328" s="29"/>
      <c r="AH3328" s="29"/>
      <c r="AI3328" s="29"/>
      <c r="AJ3328" s="29"/>
    </row>
    <row r="3329" spans="2:36" ht="18.649999999999999" customHeight="1" thickBot="1">
      <c r="D3329" s="30"/>
      <c r="G3329" s="31"/>
      <c r="I3329" s="30"/>
      <c r="K3329" s="239" t="s">
        <v>15</v>
      </c>
      <c r="L3329" s="240"/>
      <c r="N3329" s="30"/>
      <c r="P3329" s="239" t="s">
        <v>17</v>
      </c>
      <c r="Q3329" s="240"/>
      <c r="S3329" s="30"/>
      <c r="V3329" s="31"/>
      <c r="X3329" s="30"/>
      <c r="AA3329" s="31"/>
      <c r="AE3329" s="216"/>
      <c r="AF3329" s="9"/>
      <c r="AG3329" s="29"/>
      <c r="AH3329" s="29"/>
      <c r="AI3329" s="29"/>
      <c r="AJ3329" s="29"/>
    </row>
    <row r="3330" spans="2:36" ht="18.649999999999999" customHeight="1" thickBot="1">
      <c r="D3330" s="235" t="s">
        <v>12</v>
      </c>
      <c r="E3330" s="236"/>
      <c r="F3330" s="237" t="s">
        <v>13</v>
      </c>
      <c r="G3330" s="238"/>
      <c r="I3330" s="235" t="s">
        <v>14</v>
      </c>
      <c r="J3330" s="236"/>
      <c r="K3330" s="241"/>
      <c r="L3330" s="242"/>
      <c r="N3330" s="235" t="s">
        <v>16</v>
      </c>
      <c r="O3330" s="236"/>
      <c r="P3330" s="241"/>
      <c r="Q3330" s="242"/>
      <c r="S3330" s="235" t="s">
        <v>12</v>
      </c>
      <c r="T3330" s="236"/>
      <c r="U3330" s="237" t="s">
        <v>13</v>
      </c>
      <c r="V3330" s="238"/>
      <c r="X3330" s="235" t="s">
        <v>16</v>
      </c>
      <c r="Y3330" s="236"/>
      <c r="Z3330" s="237" t="s">
        <v>17</v>
      </c>
      <c r="AA3330" s="238"/>
      <c r="AB3330" s="4"/>
      <c r="AC3330" s="37" t="s">
        <v>71</v>
      </c>
      <c r="AE3330" s="217" t="s">
        <v>72</v>
      </c>
      <c r="AF3330" s="9"/>
      <c r="AG3330" s="29"/>
      <c r="AH3330" s="29"/>
      <c r="AI3330" s="29"/>
      <c r="AJ3330" s="29"/>
    </row>
    <row r="3331" spans="2:36" ht="18.649999999999999" customHeight="1" thickTop="1" thickBot="1">
      <c r="D3331" s="24">
        <v>0</v>
      </c>
      <c r="E3331" s="28">
        <v>0</v>
      </c>
      <c r="F3331" s="26">
        <v>1</v>
      </c>
      <c r="G3331" s="27">
        <v>0</v>
      </c>
      <c r="I3331" s="24">
        <v>0</v>
      </c>
      <c r="J3331" s="28">
        <f t="shared" ref="J3331" si="11380">IF(0=(1-$J$8*$K$8*$B3328^2),0,-1*(1-$J$8*$K$8*$B3328^2)/($B3328*$K$8))</f>
        <v>-3.5026693804490631E-2</v>
      </c>
      <c r="K3331" s="26">
        <v>1</v>
      </c>
      <c r="L3331" s="27">
        <v>0</v>
      </c>
      <c r="N3331" s="24">
        <f t="shared" ref="N3331" si="11381">D3331*I3328+F3331*I3331-E3331*J3328-G3331*J3331</f>
        <v>0</v>
      </c>
      <c r="O3331" s="28">
        <f t="shared" ref="O3331" si="11382">(D3331*J3328+E3331*I3328+F3331*J3331+G3331*I3331)</f>
        <v>-3.5026693804490631E-2</v>
      </c>
      <c r="P3331" s="26">
        <f t="shared" ref="P3331" si="11383">D3331*K3328+F3331*K3331-E3331*L3328-G3331*L3331</f>
        <v>1</v>
      </c>
      <c r="Q3331" s="27">
        <f t="shared" ref="Q3331" si="11384">(D3331*L3328+E3331*K3328+F3331*L3331+G3331*K3331)</f>
        <v>0</v>
      </c>
      <c r="S3331" s="24">
        <v>0</v>
      </c>
      <c r="T3331" s="28">
        <v>0</v>
      </c>
      <c r="U3331" s="26">
        <v>1</v>
      </c>
      <c r="V3331" s="27">
        <v>0</v>
      </c>
      <c r="X3331" s="24">
        <f t="shared" ref="X3331" si="11385">N3331*S3328+P3331*S3331-O3331*T3328-Q3331*T3331</f>
        <v>0</v>
      </c>
      <c r="Y3331" s="28">
        <f t="shared" ref="Y3331" si="11386">(N3331*T3328+O3331*S3328+P3331*T3331+Q3331*S3331)</f>
        <v>-3.5026693804490631E-2</v>
      </c>
      <c r="Z3331" s="26">
        <f t="shared" ref="Z3331" si="11387">N3331*U3328+P3331*U3331-O3331*V3328-Q3331*V3331</f>
        <v>0.78823243666027754</v>
      </c>
      <c r="AA3331" s="27">
        <f t="shared" ref="AA3331" si="11388">(N3331*V3328+O3331*U3328+P3331*V3331+Q3331*U3331)</f>
        <v>0</v>
      </c>
      <c r="AB3331" s="8"/>
      <c r="AC3331" s="39">
        <f t="shared" ref="AC3331" si="11389">(180/PI())*ATAN(-1*(($X$8*Y3328+AA3328+$X$8*Y3331+AA3331)/($X$8*X3328+Z3328+$X$8*X3331+Z3331)))</f>
        <v>81.730343895734251</v>
      </c>
      <c r="AE3331" s="218">
        <f t="shared" ref="AE3331" si="11390">20*LOG(((($X$8*X3328+Z3328-$X$8*Y3331-Z3331)^2+($X$8*Y3328+AA3328-$X$8*Y3331-AA3331)^2)/(($X$8*X3328+Z3328+$X$8*X3331+Z3331)^2+($X$8*Y3328+AA3328+$X$8*Y3331+AA3331)^2))^0.5)</f>
        <v>-0.14702279945468802</v>
      </c>
      <c r="AF3331" s="9"/>
      <c r="AG3331" s="29"/>
      <c r="AH3331" s="29"/>
      <c r="AI3331" s="29"/>
      <c r="AJ3331" s="29"/>
    </row>
    <row r="3332" spans="2:36" ht="18.649999999999999" customHeight="1">
      <c r="AE3332" s="33"/>
    </row>
    <row r="3333" spans="2:36" ht="18.649999999999999" customHeight="1" thickBot="1">
      <c r="E3333" s="21" t="s">
        <v>0</v>
      </c>
      <c r="J3333" s="21" t="s">
        <v>1</v>
      </c>
      <c r="O3333" s="21" t="s">
        <v>2</v>
      </c>
      <c r="T3333" s="21" t="s">
        <v>3</v>
      </c>
      <c r="Y3333" s="21" t="s">
        <v>4</v>
      </c>
    </row>
    <row r="3334" spans="2:36" ht="18.649999999999999" customHeight="1" thickBot="1">
      <c r="B3334" s="20"/>
      <c r="D3334" s="235" t="s">
        <v>6</v>
      </c>
      <c r="E3334" s="236"/>
      <c r="F3334" s="237" t="s">
        <v>7</v>
      </c>
      <c r="G3334" s="238"/>
      <c r="I3334" s="235" t="s">
        <v>8</v>
      </c>
      <c r="J3334" s="236"/>
      <c r="K3334" s="237" t="s">
        <v>9</v>
      </c>
      <c r="L3334" s="238"/>
      <c r="N3334" s="235" t="s">
        <v>10</v>
      </c>
      <c r="O3334" s="236"/>
      <c r="P3334" s="237" t="s">
        <v>11</v>
      </c>
      <c r="Q3334" s="238"/>
      <c r="S3334" s="235" t="s">
        <v>6</v>
      </c>
      <c r="T3334" s="236"/>
      <c r="U3334" s="237" t="s">
        <v>7</v>
      </c>
      <c r="V3334" s="238"/>
      <c r="X3334" s="235" t="s">
        <v>10</v>
      </c>
      <c r="Y3334" s="236"/>
      <c r="Z3334" s="237" t="s">
        <v>11</v>
      </c>
      <c r="AA3334" s="238"/>
      <c r="AB3334" s="4"/>
      <c r="AC3334" s="212" t="s">
        <v>70</v>
      </c>
      <c r="AE3334" s="213" t="s">
        <v>37</v>
      </c>
      <c r="AF3334" s="9"/>
      <c r="AG3334" s="29"/>
      <c r="AH3334" s="29"/>
      <c r="AI3334" s="29"/>
      <c r="AJ3334" s="29"/>
    </row>
    <row r="3335" spans="2:36" ht="18.649999999999999" customHeight="1" thickTop="1" thickBot="1">
      <c r="B3335" s="40">
        <f t="shared" ref="B3335" si="11391">B3328+$E$5</f>
        <v>1.1364999999999741</v>
      </c>
      <c r="D3335" s="24">
        <v>1</v>
      </c>
      <c r="E3335" s="25">
        <v>0</v>
      </c>
      <c r="F3335" s="26">
        <v>0</v>
      </c>
      <c r="G3335" s="27">
        <f t="shared" ref="G3335" si="11392">-1/($E$8*$B3335)</f>
        <v>-6.0432308562534303</v>
      </c>
      <c r="I3335" s="24">
        <v>1</v>
      </c>
      <c r="J3335" s="28">
        <v>0</v>
      </c>
      <c r="K3335" s="26">
        <v>0</v>
      </c>
      <c r="L3335" s="27">
        <v>0</v>
      </c>
      <c r="N3335" s="24">
        <f t="shared" ref="N3335" si="11393">D3335*I3335+F3335*I3338-E3335*J3335-G3335*J3338</f>
        <v>0.79364497356949548</v>
      </c>
      <c r="O3335" s="28">
        <f t="shared" ref="O3335" si="11394">(D3335*J3335+E3335*I3335+F3335*J3338+G3335*I3338)</f>
        <v>0</v>
      </c>
      <c r="P3335" s="26">
        <f t="shared" ref="P3335" si="11395">D3335*K3335+F3335*K3338-E3335*L3335-G3335*L3338</f>
        <v>0</v>
      </c>
      <c r="Q3335" s="27">
        <f t="shared" ref="Q3335" si="11396">(D3335*L3335+E3335*K3335+F3335*L3338+G3335*K3338)</f>
        <v>-6.0432308562534303</v>
      </c>
      <c r="S3335" s="24">
        <v>1</v>
      </c>
      <c r="T3335" s="25">
        <v>0</v>
      </c>
      <c r="U3335" s="26">
        <v>0</v>
      </c>
      <c r="V3335" s="27">
        <f t="shared" ref="V3335" si="11397">-1/($T$8*$B3335)</f>
        <v>-6.0432308562534303</v>
      </c>
      <c r="X3335" s="24">
        <f t="shared" ref="X3335" si="11398">N3335*S3335+P3335*S3338-O3335*T3335-Q3335*T3338</f>
        <v>0.79364497356949548</v>
      </c>
      <c r="Y3335" s="28">
        <f t="shared" ref="Y3335" si="11399">(N3335*T3335+O3335*S3335+P3335*T3338+Q3335*S3338)</f>
        <v>0</v>
      </c>
      <c r="Z3335" s="26">
        <f t="shared" ref="Z3335" si="11400">N3335*U3335+P3335*U3338-O3335*V3335-Q3335*V3338</f>
        <v>0</v>
      </c>
      <c r="AA3335" s="27">
        <f t="shared" ref="AA3335" si="11401">(N3335*V3335+O3335*U3335+P3335*V3338+Q3335*U3338)</f>
        <v>-10.839410649439044</v>
      </c>
      <c r="AB3335" s="8"/>
      <c r="AC3335" s="214">
        <f t="shared" ref="AC3335" si="11402">20*LOG((2*$X$8)/(($X$8*X3335+Z3335+$Z$8*X3338+Z3338)^2+($X$8*Y3335+AA3335+$X$8*Y3338+AA3338)^2)^0.5)</f>
        <v>-14.79840577377562</v>
      </c>
      <c r="AE3335" s="215">
        <f t="shared" ref="AE3335" si="11403">((X3335^2+Y3335^2)/(X3338^2+Y3338^2))^0.5</f>
        <v>23.242369600339508</v>
      </c>
      <c r="AF3335" s="9"/>
      <c r="AG3335" s="29"/>
      <c r="AH3335" s="29"/>
      <c r="AI3335" s="29"/>
      <c r="AJ3335" s="29"/>
    </row>
    <row r="3336" spans="2:36" ht="18.649999999999999" customHeight="1" thickBot="1">
      <c r="D3336" s="30"/>
      <c r="G3336" s="31"/>
      <c r="I3336" s="30"/>
      <c r="K3336" s="239" t="s">
        <v>15</v>
      </c>
      <c r="L3336" s="240"/>
      <c r="N3336" s="30"/>
      <c r="P3336" s="239" t="s">
        <v>17</v>
      </c>
      <c r="Q3336" s="240"/>
      <c r="S3336" s="30"/>
      <c r="V3336" s="31"/>
      <c r="X3336" s="30"/>
      <c r="AA3336" s="31"/>
      <c r="AE3336" s="216"/>
      <c r="AF3336" s="9"/>
      <c r="AG3336" s="29"/>
      <c r="AH3336" s="29"/>
      <c r="AI3336" s="29"/>
      <c r="AJ3336" s="29"/>
    </row>
    <row r="3337" spans="2:36" ht="18.649999999999999" customHeight="1" thickBot="1">
      <c r="D3337" s="235" t="s">
        <v>12</v>
      </c>
      <c r="E3337" s="236"/>
      <c r="F3337" s="237" t="s">
        <v>13</v>
      </c>
      <c r="G3337" s="238"/>
      <c r="I3337" s="235" t="s">
        <v>14</v>
      </c>
      <c r="J3337" s="236"/>
      <c r="K3337" s="241"/>
      <c r="L3337" s="242"/>
      <c r="N3337" s="235" t="s">
        <v>16</v>
      </c>
      <c r="O3337" s="236"/>
      <c r="P3337" s="241"/>
      <c r="Q3337" s="242"/>
      <c r="S3337" s="235" t="s">
        <v>12</v>
      </c>
      <c r="T3337" s="236"/>
      <c r="U3337" s="237" t="s">
        <v>13</v>
      </c>
      <c r="V3337" s="238"/>
      <c r="X3337" s="235" t="s">
        <v>16</v>
      </c>
      <c r="Y3337" s="236"/>
      <c r="Z3337" s="237" t="s">
        <v>17</v>
      </c>
      <c r="AA3337" s="238"/>
      <c r="AB3337" s="4"/>
      <c r="AC3337" s="37" t="s">
        <v>71</v>
      </c>
      <c r="AE3337" s="217" t="s">
        <v>72</v>
      </c>
      <c r="AF3337" s="9"/>
      <c r="AG3337" s="29"/>
      <c r="AH3337" s="29"/>
      <c r="AI3337" s="29"/>
      <c r="AJ3337" s="29"/>
    </row>
    <row r="3338" spans="2:36" ht="18.649999999999999" customHeight="1" thickTop="1" thickBot="1">
      <c r="D3338" s="24">
        <v>0</v>
      </c>
      <c r="E3338" s="28">
        <v>0</v>
      </c>
      <c r="F3338" s="26">
        <v>1</v>
      </c>
      <c r="G3338" s="27">
        <v>0</v>
      </c>
      <c r="I3338" s="24">
        <v>0</v>
      </c>
      <c r="J3338" s="28">
        <f t="shared" ref="J3338" si="11404">IF(0=(1-$J$8*$K$8*$B3335^2),0,-1*(1-$J$8*$K$8*$B3335^2)/($B3335*$K$8))</f>
        <v>-3.4146474185571096E-2</v>
      </c>
      <c r="K3338" s="26">
        <v>1</v>
      </c>
      <c r="L3338" s="27">
        <v>0</v>
      </c>
      <c r="N3338" s="24">
        <f t="shared" ref="N3338" si="11405">D3338*I3335+F3338*I3338-E3338*J3335-G3338*J3338</f>
        <v>0</v>
      </c>
      <c r="O3338" s="28">
        <f t="shared" ref="O3338" si="11406">(D3338*J3335+E3338*I3335+F3338*J3338+G3338*I3338)</f>
        <v>-3.4146474185571096E-2</v>
      </c>
      <c r="P3338" s="26">
        <f t="shared" ref="P3338" si="11407">D3338*K3335+F3338*K3338-E3338*L3335-G3338*L3338</f>
        <v>1</v>
      </c>
      <c r="Q3338" s="27">
        <f t="shared" ref="Q3338" si="11408">(D3338*L3335+E3338*K3335+F3338*L3338+G3338*K3338)</f>
        <v>0</v>
      </c>
      <c r="S3338" s="24">
        <v>0</v>
      </c>
      <c r="T3338" s="28">
        <v>0</v>
      </c>
      <c r="U3338" s="26">
        <v>1</v>
      </c>
      <c r="V3338" s="27">
        <v>0</v>
      </c>
      <c r="X3338" s="24">
        <f t="shared" ref="X3338" si="11409">N3338*S3335+P3338*S3338-O3338*T3335-Q3338*T3338</f>
        <v>0</v>
      </c>
      <c r="Y3338" s="28">
        <f t="shared" ref="Y3338" si="11410">(N3338*T3335+O3338*S3335+P3338*T3338+Q3338*S3338)</f>
        <v>-3.4146474185571096E-2</v>
      </c>
      <c r="Z3338" s="26">
        <f t="shared" ref="Z3338" si="11411">N3338*U3335+P3338*U3338-O3338*V3335-Q3338*V3338</f>
        <v>0.79364497356949548</v>
      </c>
      <c r="AA3338" s="27">
        <f t="shared" ref="AA3338" si="11412">(N3338*V3335+O3338*U3335+P3338*V3338+Q3338*U3338)</f>
        <v>0</v>
      </c>
      <c r="AB3338" s="8"/>
      <c r="AC3338" s="39">
        <f t="shared" ref="AC3338" si="11413">(180/PI())*ATAN(-1*(($X$8*Y3335+AA3335+$X$8*Y3338+AA3338)/($X$8*X3335+Z3335+$X$8*X3338+Z3338)))</f>
        <v>81.694791512601512</v>
      </c>
      <c r="AE3338" s="218">
        <f t="shared" ref="AE3338" si="11414">20*LOG(((($X$8*X3335+Z3335-$X$8*Y3338-Z3338)^2+($X$8*Y3335+AA3335-$X$8*Y3338-AA3338)^2)/(($X$8*X3335+Z3335+$X$8*X3338+Z3338)^2+($X$8*Y3335+AA3335+$X$8*Y3338+AA3338)^2))^0.5)</f>
        <v>-0.14625452952303433</v>
      </c>
      <c r="AF3338" s="9"/>
      <c r="AG3338" s="29"/>
      <c r="AH3338" s="29"/>
      <c r="AI3338" s="29"/>
      <c r="AJ3338" s="29"/>
    </row>
    <row r="3339" spans="2:36" ht="18.649999999999999" customHeight="1">
      <c r="AE3339" s="33"/>
    </row>
    <row r="3340" spans="2:36" ht="18.649999999999999" customHeight="1" thickBot="1">
      <c r="E3340" s="21" t="s">
        <v>0</v>
      </c>
      <c r="J3340" s="21" t="s">
        <v>1</v>
      </c>
      <c r="O3340" s="21" t="s">
        <v>2</v>
      </c>
      <c r="T3340" s="21" t="s">
        <v>3</v>
      </c>
      <c r="Y3340" s="21" t="s">
        <v>4</v>
      </c>
    </row>
    <row r="3341" spans="2:36" ht="18.649999999999999" customHeight="1" thickBot="1">
      <c r="B3341" s="20"/>
      <c r="D3341" s="235" t="s">
        <v>6</v>
      </c>
      <c r="E3341" s="236"/>
      <c r="F3341" s="237" t="s">
        <v>7</v>
      </c>
      <c r="G3341" s="238"/>
      <c r="I3341" s="235" t="s">
        <v>8</v>
      </c>
      <c r="J3341" s="236"/>
      <c r="K3341" s="237" t="s">
        <v>9</v>
      </c>
      <c r="L3341" s="238"/>
      <c r="N3341" s="235" t="s">
        <v>10</v>
      </c>
      <c r="O3341" s="236"/>
      <c r="P3341" s="237" t="s">
        <v>11</v>
      </c>
      <c r="Q3341" s="238"/>
      <c r="S3341" s="235" t="s">
        <v>6</v>
      </c>
      <c r="T3341" s="236"/>
      <c r="U3341" s="237" t="s">
        <v>7</v>
      </c>
      <c r="V3341" s="238"/>
      <c r="X3341" s="235" t="s">
        <v>10</v>
      </c>
      <c r="Y3341" s="236"/>
      <c r="Z3341" s="237" t="s">
        <v>11</v>
      </c>
      <c r="AA3341" s="238"/>
      <c r="AB3341" s="4"/>
      <c r="AC3341" s="212" t="s">
        <v>70</v>
      </c>
      <c r="AE3341" s="213" t="s">
        <v>37</v>
      </c>
      <c r="AF3341" s="9"/>
      <c r="AG3341" s="29"/>
      <c r="AH3341" s="29"/>
      <c r="AI3341" s="29"/>
      <c r="AJ3341" s="29"/>
    </row>
    <row r="3342" spans="2:36" ht="18.649999999999999" customHeight="1" thickTop="1" thickBot="1">
      <c r="B3342" s="40">
        <f t="shared" ref="B3342" si="11415">B3335+$E$5</f>
        <v>1.136999999999974</v>
      </c>
      <c r="D3342" s="24">
        <v>1</v>
      </c>
      <c r="E3342" s="25">
        <v>0</v>
      </c>
      <c r="F3342" s="26">
        <v>0</v>
      </c>
      <c r="G3342" s="27">
        <f t="shared" ref="G3342" si="11416">-1/($E$8*$B3342)</f>
        <v>-6.0405733228953604</v>
      </c>
      <c r="I3342" s="24">
        <v>1</v>
      </c>
      <c r="J3342" s="28">
        <v>0</v>
      </c>
      <c r="K3342" s="26">
        <v>0</v>
      </c>
      <c r="L3342" s="27">
        <v>0</v>
      </c>
      <c r="N3342" s="24">
        <f t="shared" ref="N3342" si="11417">D3342*I3342+F3342*I3345-E3342*J3342-G3342*J3345</f>
        <v>0.79905037149885938</v>
      </c>
      <c r="O3342" s="28">
        <f t="shared" ref="O3342" si="11418">(D3342*J3342+E3342*I3342+F3342*J3345+G3342*I3345)</f>
        <v>0</v>
      </c>
      <c r="P3342" s="26">
        <f t="shared" ref="P3342" si="11419">D3342*K3342+F3342*K3345-E3342*L3342-G3342*L3345</f>
        <v>0</v>
      </c>
      <c r="Q3342" s="27">
        <f t="shared" ref="Q3342" si="11420">(D3342*L3342+E3342*K3342+F3342*L3345+G3342*K3345)</f>
        <v>-6.0405733228953604</v>
      </c>
      <c r="S3342" s="24">
        <v>1</v>
      </c>
      <c r="T3342" s="25">
        <v>0</v>
      </c>
      <c r="U3342" s="26">
        <v>0</v>
      </c>
      <c r="V3342" s="27">
        <f t="shared" ref="V3342" si="11421">-1/($T$8*$B3342)</f>
        <v>-6.0405733228953604</v>
      </c>
      <c r="X3342" s="24">
        <f t="shared" ref="X3342" si="11422">N3342*S3342+P3342*S3345-O3342*T3342-Q3342*T3345</f>
        <v>0.79905037149885938</v>
      </c>
      <c r="Y3342" s="28">
        <f t="shared" ref="Y3342" si="11423">(N3342*T3342+O3342*S3342+P3342*T3345+Q3342*S3345)</f>
        <v>0</v>
      </c>
      <c r="Z3342" s="26">
        <f t="shared" ref="Z3342" si="11424">N3342*U3342+P3342*U3345-O3342*V3342-Q3342*V3345</f>
        <v>0</v>
      </c>
      <c r="AA3342" s="27">
        <f t="shared" ref="AA3342" si="11425">(N3342*V3342+O3342*U3342+P3342*V3345+Q3342*U3345)</f>
        <v>-10.867295680620998</v>
      </c>
      <c r="AB3342" s="8"/>
      <c r="AC3342" s="214">
        <f t="shared" ref="AC3342" si="11426">20*LOG((2*$X$8)/(($X$8*X3342+Z3342+$Z$8*X3345+Z3345)^2+($X$8*Y3342+AA3342+$X$8*Y3345+AA3345)^2)^0.5)</f>
        <v>-14.820734918999992</v>
      </c>
      <c r="AE3342" s="215">
        <f t="shared" ref="AE3342" si="11427">((X3342^2+Y3342^2)/(X3345^2+Y3345^2))^0.5</f>
        <v>24.019563478308399</v>
      </c>
      <c r="AF3342" s="9"/>
      <c r="AG3342" s="29"/>
      <c r="AH3342" s="29"/>
      <c r="AI3342" s="29"/>
      <c r="AJ3342" s="29"/>
    </row>
    <row r="3343" spans="2:36" ht="18.649999999999999" customHeight="1" thickBot="1">
      <c r="D3343" s="30"/>
      <c r="G3343" s="31"/>
      <c r="I3343" s="30"/>
      <c r="K3343" s="239" t="s">
        <v>15</v>
      </c>
      <c r="L3343" s="240"/>
      <c r="N3343" s="30"/>
      <c r="P3343" s="239" t="s">
        <v>17</v>
      </c>
      <c r="Q3343" s="240"/>
      <c r="S3343" s="30"/>
      <c r="V3343" s="31"/>
      <c r="X3343" s="30"/>
      <c r="AA3343" s="31"/>
      <c r="AE3343" s="216"/>
      <c r="AF3343" s="9"/>
      <c r="AG3343" s="29"/>
      <c r="AH3343" s="29"/>
      <c r="AI3343" s="29"/>
      <c r="AJ3343" s="29"/>
    </row>
    <row r="3344" spans="2:36" ht="18.649999999999999" customHeight="1" thickBot="1">
      <c r="D3344" s="235" t="s">
        <v>12</v>
      </c>
      <c r="E3344" s="236"/>
      <c r="F3344" s="237" t="s">
        <v>13</v>
      </c>
      <c r="G3344" s="238"/>
      <c r="I3344" s="235" t="s">
        <v>14</v>
      </c>
      <c r="J3344" s="236"/>
      <c r="K3344" s="241"/>
      <c r="L3344" s="242"/>
      <c r="N3344" s="235" t="s">
        <v>16</v>
      </c>
      <c r="O3344" s="236"/>
      <c r="P3344" s="241"/>
      <c r="Q3344" s="242"/>
      <c r="S3344" s="235" t="s">
        <v>12</v>
      </c>
      <c r="T3344" s="236"/>
      <c r="U3344" s="237" t="s">
        <v>13</v>
      </c>
      <c r="V3344" s="238"/>
      <c r="X3344" s="235" t="s">
        <v>16</v>
      </c>
      <c r="Y3344" s="236"/>
      <c r="Z3344" s="237" t="s">
        <v>17</v>
      </c>
      <c r="AA3344" s="238"/>
      <c r="AB3344" s="4"/>
      <c r="AC3344" s="37" t="s">
        <v>71</v>
      </c>
      <c r="AE3344" s="217" t="s">
        <v>72</v>
      </c>
      <c r="AF3344" s="9"/>
      <c r="AG3344" s="29"/>
      <c r="AH3344" s="29"/>
      <c r="AI3344" s="29"/>
      <c r="AJ3344" s="29"/>
    </row>
    <row r="3345" spans="2:36" ht="18.649999999999999" customHeight="1" thickTop="1" thickBot="1">
      <c r="D3345" s="24">
        <v>0</v>
      </c>
      <c r="E3345" s="28">
        <v>0</v>
      </c>
      <c r="F3345" s="26">
        <v>1</v>
      </c>
      <c r="G3345" s="27">
        <v>0</v>
      </c>
      <c r="I3345" s="24">
        <v>0</v>
      </c>
      <c r="J3345" s="28">
        <f t="shared" ref="J3345" si="11428">IF(0=(1-$J$8*$K$8*$B3342^2),0,-1*(1-$J$8*$K$8*$B3342^2)/($B3342*$K$8))</f>
        <v>-3.3266648339403265E-2</v>
      </c>
      <c r="K3345" s="26">
        <v>1</v>
      </c>
      <c r="L3345" s="27">
        <v>0</v>
      </c>
      <c r="N3345" s="24">
        <f t="shared" ref="N3345" si="11429">D3345*I3342+F3345*I3345-E3345*J3342-G3345*J3345</f>
        <v>0</v>
      </c>
      <c r="O3345" s="28">
        <f t="shared" ref="O3345" si="11430">(D3345*J3342+E3345*I3342+F3345*J3345+G3345*I3345)</f>
        <v>-3.3266648339403265E-2</v>
      </c>
      <c r="P3345" s="26">
        <f t="shared" ref="P3345" si="11431">D3345*K3342+F3345*K3345-E3345*L3342-G3345*L3345</f>
        <v>1</v>
      </c>
      <c r="Q3345" s="27">
        <f t="shared" ref="Q3345" si="11432">(D3345*L3342+E3345*K3342+F3345*L3345+G3345*K3345)</f>
        <v>0</v>
      </c>
      <c r="S3345" s="24">
        <v>0</v>
      </c>
      <c r="T3345" s="28">
        <v>0</v>
      </c>
      <c r="U3345" s="26">
        <v>1</v>
      </c>
      <c r="V3345" s="27">
        <v>0</v>
      </c>
      <c r="X3345" s="24">
        <f t="shared" ref="X3345" si="11433">N3345*S3342+P3345*S3345-O3345*T3342-Q3345*T3345</f>
        <v>0</v>
      </c>
      <c r="Y3345" s="28">
        <f t="shared" ref="Y3345" si="11434">(N3345*T3342+O3345*S3342+P3345*T3345+Q3345*S3345)</f>
        <v>-3.3266648339403265E-2</v>
      </c>
      <c r="Z3345" s="26">
        <f t="shared" ref="Z3345" si="11435">N3345*U3342+P3345*U3345-O3345*V3342-Q3345*V3345</f>
        <v>0.79905037149885938</v>
      </c>
      <c r="AA3345" s="27">
        <f t="shared" ref="AA3345" si="11436">(N3345*V3342+O3345*U3342+P3345*V3345+Q3345*U3345)</f>
        <v>0</v>
      </c>
      <c r="AB3345" s="8"/>
      <c r="AC3345" s="39">
        <f t="shared" ref="AC3345" si="11437">(180/PI())*ATAN(-1*(($X$8*Y3342+AA3342+$X$8*Y3345+AA3345)/($X$8*X3342+Z3342+$X$8*X3345+Z3345)))</f>
        <v>81.659444802816694</v>
      </c>
      <c r="AE3345" s="218">
        <f t="shared" ref="AE3345" si="11438">20*LOG(((($X$8*X3342+Z3342-$X$8*Y3345-Z3345)^2+($X$8*Y3342+AA3342-$X$8*Y3345-AA3345)^2)/(($X$8*X3342+Z3342+$X$8*X3345+Z3345)^2+($X$8*Y3342+AA3342+$X$8*Y3345+AA3345)^2))^0.5)</f>
        <v>-0.14549398454068319</v>
      </c>
      <c r="AF3345" s="9"/>
      <c r="AG3345" s="29"/>
      <c r="AH3345" s="29"/>
      <c r="AI3345" s="29"/>
      <c r="AJ3345" s="29"/>
    </row>
    <row r="3346" spans="2:36" ht="18.649999999999999" customHeight="1">
      <c r="AE3346" s="33"/>
    </row>
    <row r="3347" spans="2:36" ht="18.649999999999999" customHeight="1" thickBot="1">
      <c r="E3347" s="21" t="s">
        <v>0</v>
      </c>
      <c r="J3347" s="21" t="s">
        <v>1</v>
      </c>
      <c r="O3347" s="21" t="s">
        <v>2</v>
      </c>
      <c r="T3347" s="21" t="s">
        <v>3</v>
      </c>
      <c r="Y3347" s="21" t="s">
        <v>4</v>
      </c>
    </row>
    <row r="3348" spans="2:36" ht="18.649999999999999" customHeight="1" thickBot="1">
      <c r="B3348" s="20"/>
      <c r="D3348" s="235" t="s">
        <v>6</v>
      </c>
      <c r="E3348" s="236"/>
      <c r="F3348" s="237" t="s">
        <v>7</v>
      </c>
      <c r="G3348" s="238"/>
      <c r="I3348" s="235" t="s">
        <v>8</v>
      </c>
      <c r="J3348" s="236"/>
      <c r="K3348" s="237" t="s">
        <v>9</v>
      </c>
      <c r="L3348" s="238"/>
      <c r="N3348" s="235" t="s">
        <v>10</v>
      </c>
      <c r="O3348" s="236"/>
      <c r="P3348" s="237" t="s">
        <v>11</v>
      </c>
      <c r="Q3348" s="238"/>
      <c r="S3348" s="235" t="s">
        <v>6</v>
      </c>
      <c r="T3348" s="236"/>
      <c r="U3348" s="237" t="s">
        <v>7</v>
      </c>
      <c r="V3348" s="238"/>
      <c r="X3348" s="235" t="s">
        <v>10</v>
      </c>
      <c r="Y3348" s="236"/>
      <c r="Z3348" s="237" t="s">
        <v>11</v>
      </c>
      <c r="AA3348" s="238"/>
      <c r="AB3348" s="4"/>
      <c r="AC3348" s="212" t="s">
        <v>70</v>
      </c>
      <c r="AE3348" s="213" t="s">
        <v>37</v>
      </c>
      <c r="AF3348" s="9"/>
      <c r="AG3348" s="29"/>
      <c r="AH3348" s="29"/>
      <c r="AI3348" s="29"/>
      <c r="AJ3348" s="29"/>
    </row>
    <row r="3349" spans="2:36" ht="18.649999999999999" customHeight="1" thickTop="1" thickBot="1">
      <c r="B3349" s="40">
        <f t="shared" ref="B3349" si="11439">B3342+$E$5</f>
        <v>1.137499999999974</v>
      </c>
      <c r="D3349" s="24">
        <v>1</v>
      </c>
      <c r="E3349" s="25">
        <v>0</v>
      </c>
      <c r="F3349" s="26">
        <v>0</v>
      </c>
      <c r="G3349" s="27">
        <f t="shared" ref="G3349" si="11440">-1/($E$8*$B3349)</f>
        <v>-6.0379181258303518</v>
      </c>
      <c r="I3349" s="24">
        <v>1</v>
      </c>
      <c r="J3349" s="28">
        <v>0</v>
      </c>
      <c r="K3349" s="26">
        <v>0</v>
      </c>
      <c r="L3349" s="27">
        <v>0</v>
      </c>
      <c r="N3349" s="24">
        <f t="shared" ref="N3349" si="11441">D3349*I3349+F3349*I3352-E3349*J3349-G3349*J3352</f>
        <v>0.80444864299765995</v>
      </c>
      <c r="O3349" s="28">
        <f t="shared" ref="O3349" si="11442">(D3349*J3349+E3349*I3349+F3349*J3352+G3349*I3352)</f>
        <v>0</v>
      </c>
      <c r="P3349" s="26">
        <f t="shared" ref="P3349" si="11443">D3349*K3349+F3349*K3352-E3349*L3349-G3349*L3352</f>
        <v>0</v>
      </c>
      <c r="Q3349" s="27">
        <f t="shared" ref="Q3349" si="11444">(D3349*L3349+E3349*K3349+F3349*L3352+G3349*K3352)</f>
        <v>-6.0379181258303518</v>
      </c>
      <c r="S3349" s="24">
        <v>1</v>
      </c>
      <c r="T3349" s="25">
        <v>0</v>
      </c>
      <c r="U3349" s="26">
        <v>0</v>
      </c>
      <c r="V3349" s="27">
        <f t="shared" ref="V3349" si="11445">-1/($T$8*$B3349)</f>
        <v>-6.0379181258303518</v>
      </c>
      <c r="X3349" s="24">
        <f t="shared" ref="X3349" si="11446">N3349*S3349+P3349*S3352-O3349*T3349-Q3349*T3352</f>
        <v>0.80444864299765995</v>
      </c>
      <c r="Y3349" s="28">
        <f t="shared" ref="Y3349" si="11447">(N3349*T3349+O3349*S3349+P3349*T3352+Q3349*S3352)</f>
        <v>0</v>
      </c>
      <c r="Z3349" s="26">
        <f t="shared" ref="Z3349" si="11448">N3349*U3349+P3349*U3352-O3349*V3349-Q3349*V3352</f>
        <v>0</v>
      </c>
      <c r="AA3349" s="27">
        <f t="shared" ref="AA3349" si="11449">(N3349*V3349+O3349*U3349+P3349*V3352+Q3349*U3352)</f>
        <v>-10.895113168685553</v>
      </c>
      <c r="AB3349" s="8"/>
      <c r="AC3349" s="214">
        <f t="shared" ref="AC3349" si="11450">20*LOG((2*$X$8)/(($X$8*X3349+Z3349+$Z$8*X3352+Z3352)^2+($X$8*Y3349+AA3349+$X$8*Y3352+AA3352)^2)^0.5)</f>
        <v>-14.842956214321335</v>
      </c>
      <c r="AE3349" s="215">
        <f t="shared" ref="AE3349" si="11451">((X3349^2+Y3349^2)/(X3352^2+Y3352^2))^0.5</f>
        <v>24.838462475088207</v>
      </c>
      <c r="AF3349" s="9"/>
      <c r="AG3349" s="29"/>
      <c r="AH3349" s="29"/>
      <c r="AI3349" s="29"/>
      <c r="AJ3349" s="29"/>
    </row>
    <row r="3350" spans="2:36" ht="18.649999999999999" customHeight="1" thickBot="1">
      <c r="D3350" s="30"/>
      <c r="G3350" s="31"/>
      <c r="I3350" s="30"/>
      <c r="K3350" s="239" t="s">
        <v>15</v>
      </c>
      <c r="L3350" s="240"/>
      <c r="N3350" s="30"/>
      <c r="P3350" s="239" t="s">
        <v>17</v>
      </c>
      <c r="Q3350" s="240"/>
      <c r="S3350" s="30"/>
      <c r="V3350" s="31"/>
      <c r="X3350" s="30"/>
      <c r="AA3350" s="31"/>
      <c r="AE3350" s="216"/>
      <c r="AF3350" s="9"/>
      <c r="AG3350" s="29"/>
      <c r="AH3350" s="29"/>
      <c r="AI3350" s="29"/>
      <c r="AJ3350" s="29"/>
    </row>
    <row r="3351" spans="2:36" ht="18.649999999999999" customHeight="1" thickBot="1">
      <c r="D3351" s="235" t="s">
        <v>12</v>
      </c>
      <c r="E3351" s="236"/>
      <c r="F3351" s="237" t="s">
        <v>13</v>
      </c>
      <c r="G3351" s="238"/>
      <c r="I3351" s="235" t="s">
        <v>14</v>
      </c>
      <c r="J3351" s="236"/>
      <c r="K3351" s="241"/>
      <c r="L3351" s="242"/>
      <c r="N3351" s="235" t="s">
        <v>16</v>
      </c>
      <c r="O3351" s="236"/>
      <c r="P3351" s="241"/>
      <c r="Q3351" s="242"/>
      <c r="S3351" s="235" t="s">
        <v>12</v>
      </c>
      <c r="T3351" s="236"/>
      <c r="U3351" s="237" t="s">
        <v>13</v>
      </c>
      <c r="V3351" s="238"/>
      <c r="X3351" s="235" t="s">
        <v>16</v>
      </c>
      <c r="Y3351" s="236"/>
      <c r="Z3351" s="237" t="s">
        <v>17</v>
      </c>
      <c r="AA3351" s="238"/>
      <c r="AB3351" s="4"/>
      <c r="AC3351" s="37" t="s">
        <v>71</v>
      </c>
      <c r="AE3351" s="217" t="s">
        <v>72</v>
      </c>
      <c r="AF3351" s="9"/>
      <c r="AG3351" s="29"/>
      <c r="AH3351" s="29"/>
      <c r="AI3351" s="29"/>
      <c r="AJ3351" s="29"/>
    </row>
    <row r="3352" spans="2:36" ht="18.649999999999999" customHeight="1" thickTop="1" thickBot="1">
      <c r="D3352" s="24">
        <v>0</v>
      </c>
      <c r="E3352" s="28">
        <v>0</v>
      </c>
      <c r="F3352" s="26">
        <v>1</v>
      </c>
      <c r="G3352" s="27">
        <v>0</v>
      </c>
      <c r="I3352" s="24">
        <v>0</v>
      </c>
      <c r="J3352" s="28">
        <f t="shared" ref="J3352" si="11452">IF(0=(1-$J$8*$K$8*$B3349^2),0,-1*(1-$J$8*$K$8*$B3349^2)/($B3349*$K$8))</f>
        <v>-3.2387215746726816E-2</v>
      </c>
      <c r="K3352" s="26">
        <v>1</v>
      </c>
      <c r="L3352" s="27">
        <v>0</v>
      </c>
      <c r="N3352" s="24">
        <f t="shared" ref="N3352" si="11453">D3352*I3349+F3352*I3352-E3352*J3349-G3352*J3352</f>
        <v>0</v>
      </c>
      <c r="O3352" s="28">
        <f t="shared" ref="O3352" si="11454">(D3352*J3349+E3352*I3349+F3352*J3352+G3352*I3352)</f>
        <v>-3.2387215746726816E-2</v>
      </c>
      <c r="P3352" s="26">
        <f t="shared" ref="P3352" si="11455">D3352*K3349+F3352*K3352-E3352*L3349-G3352*L3352</f>
        <v>1</v>
      </c>
      <c r="Q3352" s="27">
        <f t="shared" ref="Q3352" si="11456">(D3352*L3349+E3352*K3349+F3352*L3352+G3352*K3352)</f>
        <v>0</v>
      </c>
      <c r="S3352" s="24">
        <v>0</v>
      </c>
      <c r="T3352" s="28">
        <v>0</v>
      </c>
      <c r="U3352" s="26">
        <v>1</v>
      </c>
      <c r="V3352" s="27">
        <v>0</v>
      </c>
      <c r="X3352" s="24">
        <f t="shared" ref="X3352" si="11457">N3352*S3349+P3352*S3352-O3352*T3349-Q3352*T3352</f>
        <v>0</v>
      </c>
      <c r="Y3352" s="28">
        <f t="shared" ref="Y3352" si="11458">(N3352*T3349+O3352*S3349+P3352*T3352+Q3352*S3352)</f>
        <v>-3.2387215746726816E-2</v>
      </c>
      <c r="Z3352" s="26">
        <f t="shared" ref="Z3352" si="11459">N3352*U3349+P3352*U3352-O3352*V3349-Q3352*V3352</f>
        <v>0.80444864299765995</v>
      </c>
      <c r="AA3352" s="27">
        <f t="shared" ref="AA3352" si="11460">(N3352*V3349+O3352*U3349+P3352*V3352+Q3352*U3352)</f>
        <v>0</v>
      </c>
      <c r="AB3352" s="8"/>
      <c r="AC3352" s="39">
        <f t="shared" ref="AC3352" si="11461">(180/PI())*ATAN(-1*(($X$8*Y3349+AA3349+$X$8*Y3352+AA3352)/($X$8*X3349+Z3349+$X$8*X3352+Z3352)))</f>
        <v>81.624301549304391</v>
      </c>
      <c r="AE3352" s="218">
        <f t="shared" ref="AE3352" si="11462">20*LOG(((($X$8*X3349+Z3349-$X$8*Y3352-Z3352)^2+($X$8*Y3349+AA3349-$X$8*Y3352-AA3352)^2)/(($X$8*X3349+Z3349+$X$8*X3352+Z3352)^2+($X$8*Y3349+AA3349+$X$8*Y3352+AA3352)^2))^0.5)</f>
        <v>-0.14474105774771506</v>
      </c>
      <c r="AF3352" s="9"/>
      <c r="AG3352" s="29"/>
      <c r="AH3352" s="29"/>
      <c r="AI3352" s="29"/>
      <c r="AJ3352" s="29"/>
    </row>
    <row r="3353" spans="2:36" ht="18.649999999999999" customHeight="1">
      <c r="AE3353" s="33"/>
    </row>
    <row r="3354" spans="2:36" ht="18.649999999999999" customHeight="1" thickBot="1">
      <c r="E3354" s="21" t="s">
        <v>0</v>
      </c>
      <c r="J3354" s="21" t="s">
        <v>1</v>
      </c>
      <c r="O3354" s="21" t="s">
        <v>2</v>
      </c>
      <c r="T3354" s="21" t="s">
        <v>3</v>
      </c>
      <c r="Y3354" s="21" t="s">
        <v>4</v>
      </c>
    </row>
    <row r="3355" spans="2:36" ht="18.649999999999999" customHeight="1" thickBot="1">
      <c r="B3355" s="20"/>
      <c r="D3355" s="235" t="s">
        <v>6</v>
      </c>
      <c r="E3355" s="236"/>
      <c r="F3355" s="237" t="s">
        <v>7</v>
      </c>
      <c r="G3355" s="238"/>
      <c r="I3355" s="235" t="s">
        <v>8</v>
      </c>
      <c r="J3355" s="236"/>
      <c r="K3355" s="237" t="s">
        <v>9</v>
      </c>
      <c r="L3355" s="238"/>
      <c r="N3355" s="235" t="s">
        <v>10</v>
      </c>
      <c r="O3355" s="236"/>
      <c r="P3355" s="237" t="s">
        <v>11</v>
      </c>
      <c r="Q3355" s="238"/>
      <c r="S3355" s="235" t="s">
        <v>6</v>
      </c>
      <c r="T3355" s="236"/>
      <c r="U3355" s="237" t="s">
        <v>7</v>
      </c>
      <c r="V3355" s="238"/>
      <c r="X3355" s="235" t="s">
        <v>10</v>
      </c>
      <c r="Y3355" s="236"/>
      <c r="Z3355" s="237" t="s">
        <v>11</v>
      </c>
      <c r="AA3355" s="238"/>
      <c r="AB3355" s="4"/>
      <c r="AC3355" s="212" t="s">
        <v>70</v>
      </c>
      <c r="AE3355" s="213" t="s">
        <v>37</v>
      </c>
      <c r="AF3355" s="9"/>
      <c r="AG3355" s="29"/>
      <c r="AH3355" s="29"/>
      <c r="AI3355" s="29"/>
      <c r="AJ3355" s="29"/>
    </row>
    <row r="3356" spans="2:36" ht="18.649999999999999" customHeight="1" thickTop="1" thickBot="1">
      <c r="B3356" s="40">
        <f t="shared" ref="B3356" si="11463">B3349+$E$5</f>
        <v>1.1379999999999739</v>
      </c>
      <c r="D3356" s="24">
        <v>1</v>
      </c>
      <c r="E3356" s="25">
        <v>0</v>
      </c>
      <c r="F3356" s="26">
        <v>0</v>
      </c>
      <c r="G3356" s="27">
        <f t="shared" ref="G3356" si="11464">-1/($E$8*$B3356)</f>
        <v>-6.0352652619789326</v>
      </c>
      <c r="I3356" s="24">
        <v>1</v>
      </c>
      <c r="J3356" s="28">
        <v>0</v>
      </c>
      <c r="K3356" s="26">
        <v>0</v>
      </c>
      <c r="L3356" s="27">
        <v>0</v>
      </c>
      <c r="N3356" s="24">
        <f t="shared" ref="N3356" si="11465">D3356*I3356+F3356*I3359-E3356*J3356-G3356*J3359</f>
        <v>0.80983980058762994</v>
      </c>
      <c r="O3356" s="28">
        <f t="shared" ref="O3356" si="11466">(D3356*J3356+E3356*I3356+F3356*J3359+G3356*I3359)</f>
        <v>0</v>
      </c>
      <c r="P3356" s="26">
        <f t="shared" ref="P3356" si="11467">D3356*K3356+F3356*K3359-E3356*L3356-G3356*L3359</f>
        <v>0</v>
      </c>
      <c r="Q3356" s="27">
        <f t="shared" ref="Q3356" si="11468">(D3356*L3356+E3356*K3356+F3356*L3359+G3356*K3359)</f>
        <v>-6.0352652619789326</v>
      </c>
      <c r="S3356" s="24">
        <v>1</v>
      </c>
      <c r="T3356" s="25">
        <v>0</v>
      </c>
      <c r="U3356" s="26">
        <v>0</v>
      </c>
      <c r="V3356" s="27">
        <f t="shared" ref="V3356" si="11469">-1/($T$8*$B3356)</f>
        <v>-6.0352652619789326</v>
      </c>
      <c r="X3356" s="24">
        <f t="shared" ref="X3356" si="11470">N3356*S3356+P3356*S3359-O3356*T3356-Q3356*T3359</f>
        <v>0.80983980058762994</v>
      </c>
      <c r="Y3356" s="28">
        <f t="shared" ref="Y3356" si="11471">(N3356*T3356+O3356*S3356+P3356*T3359+Q3356*S3359)</f>
        <v>0</v>
      </c>
      <c r="Z3356" s="26">
        <f t="shared" ref="Z3356" si="11472">N3356*U3356+P3356*U3359-O3356*V3356-Q3356*V3359</f>
        <v>0</v>
      </c>
      <c r="AA3356" s="27">
        <f t="shared" ref="AA3356" si="11473">(N3356*V3356+O3356*U3356+P3356*V3359+Q3356*U3359)</f>
        <v>-10.922863278233402</v>
      </c>
      <c r="AB3356" s="8"/>
      <c r="AC3356" s="214">
        <f t="shared" ref="AC3356" si="11474">20*LOG((2*$X$8)/(($X$8*X3356+Z3356+$Z$8*X3359+Z3359)^2+($X$8*Y3356+AA3356+$X$8*Y3359+AA3359)^2)^0.5)</f>
        <v>-14.865070438380211</v>
      </c>
      <c r="AE3356" s="215">
        <f t="shared" ref="AE3356" si="11475">((X3356^2+Y3356^2)/(X3359^2+Y3359^2))^0.5</f>
        <v>25.702528874906765</v>
      </c>
      <c r="AF3356" s="9"/>
      <c r="AG3356" s="29"/>
      <c r="AH3356" s="29"/>
      <c r="AI3356" s="29"/>
      <c r="AJ3356" s="29"/>
    </row>
    <row r="3357" spans="2:36" ht="18.649999999999999" customHeight="1" thickBot="1">
      <c r="D3357" s="30"/>
      <c r="G3357" s="31"/>
      <c r="I3357" s="30"/>
      <c r="K3357" s="239" t="s">
        <v>15</v>
      </c>
      <c r="L3357" s="240"/>
      <c r="N3357" s="30"/>
      <c r="P3357" s="239" t="s">
        <v>17</v>
      </c>
      <c r="Q3357" s="240"/>
      <c r="S3357" s="30"/>
      <c r="V3357" s="31"/>
      <c r="X3357" s="30"/>
      <c r="AA3357" s="31"/>
      <c r="AE3357" s="216"/>
      <c r="AF3357" s="9"/>
      <c r="AG3357" s="29"/>
      <c r="AH3357" s="29"/>
      <c r="AI3357" s="29"/>
      <c r="AJ3357" s="29"/>
    </row>
    <row r="3358" spans="2:36" ht="18.649999999999999" customHeight="1" thickBot="1">
      <c r="D3358" s="235" t="s">
        <v>12</v>
      </c>
      <c r="E3358" s="236"/>
      <c r="F3358" s="237" t="s">
        <v>13</v>
      </c>
      <c r="G3358" s="238"/>
      <c r="I3358" s="235" t="s">
        <v>14</v>
      </c>
      <c r="J3358" s="236"/>
      <c r="K3358" s="241"/>
      <c r="L3358" s="242"/>
      <c r="N3358" s="235" t="s">
        <v>16</v>
      </c>
      <c r="O3358" s="236"/>
      <c r="P3358" s="241"/>
      <c r="Q3358" s="242"/>
      <c r="S3358" s="235" t="s">
        <v>12</v>
      </c>
      <c r="T3358" s="236"/>
      <c r="U3358" s="237" t="s">
        <v>13</v>
      </c>
      <c r="V3358" s="238"/>
      <c r="X3358" s="235" t="s">
        <v>16</v>
      </c>
      <c r="Y3358" s="236"/>
      <c r="Z3358" s="237" t="s">
        <v>17</v>
      </c>
      <c r="AA3358" s="238"/>
      <c r="AB3358" s="4"/>
      <c r="AC3358" s="37" t="s">
        <v>71</v>
      </c>
      <c r="AE3358" s="217" t="s">
        <v>72</v>
      </c>
      <c r="AF3358" s="9"/>
      <c r="AG3358" s="29"/>
      <c r="AH3358" s="29"/>
      <c r="AI3358" s="29"/>
      <c r="AJ3358" s="29"/>
    </row>
    <row r="3359" spans="2:36" ht="18.649999999999999" customHeight="1" thickTop="1" thickBot="1">
      <c r="D3359" s="24">
        <v>0</v>
      </c>
      <c r="E3359" s="28">
        <v>0</v>
      </c>
      <c r="F3359" s="26">
        <v>1</v>
      </c>
      <c r="G3359" s="27">
        <v>0</v>
      </c>
      <c r="I3359" s="24">
        <v>0</v>
      </c>
      <c r="J3359" s="28">
        <f t="shared" ref="J3359" si="11476">IF(0=(1-$J$8*$K$8*$B3356^2),0,-1*(1-$J$8*$K$8*$B3356^2)/($B3356*$K$8))</f>
        <v>-3.1508175889193225E-2</v>
      </c>
      <c r="K3359" s="26">
        <v>1</v>
      </c>
      <c r="L3359" s="27">
        <v>0</v>
      </c>
      <c r="N3359" s="24">
        <f t="shared" ref="N3359" si="11477">D3359*I3356+F3359*I3359-E3359*J3356-G3359*J3359</f>
        <v>0</v>
      </c>
      <c r="O3359" s="28">
        <f t="shared" ref="O3359" si="11478">(D3359*J3356+E3359*I3356+F3359*J3359+G3359*I3359)</f>
        <v>-3.1508175889193225E-2</v>
      </c>
      <c r="P3359" s="26">
        <f t="shared" ref="P3359" si="11479">D3359*K3356+F3359*K3359-E3359*L3356-G3359*L3359</f>
        <v>1</v>
      </c>
      <c r="Q3359" s="27">
        <f t="shared" ref="Q3359" si="11480">(D3359*L3356+E3359*K3356+F3359*L3359+G3359*K3359)</f>
        <v>0</v>
      </c>
      <c r="S3359" s="24">
        <v>0</v>
      </c>
      <c r="T3359" s="28">
        <v>0</v>
      </c>
      <c r="U3359" s="26">
        <v>1</v>
      </c>
      <c r="V3359" s="27">
        <v>0</v>
      </c>
      <c r="X3359" s="24">
        <f t="shared" ref="X3359" si="11481">N3359*S3356+P3359*S3359-O3359*T3356-Q3359*T3359</f>
        <v>0</v>
      </c>
      <c r="Y3359" s="28">
        <f t="shared" ref="Y3359" si="11482">(N3359*T3356+O3359*S3356+P3359*T3359+Q3359*S3359)</f>
        <v>-3.1508175889193225E-2</v>
      </c>
      <c r="Z3359" s="26">
        <f t="shared" ref="Z3359" si="11483">N3359*U3356+P3359*U3359-O3359*V3356-Q3359*V3359</f>
        <v>0.80983980058762994</v>
      </c>
      <c r="AA3359" s="27">
        <f t="shared" ref="AA3359" si="11484">(N3359*V3356+O3359*U3356+P3359*V3359+Q3359*U3359)</f>
        <v>0</v>
      </c>
      <c r="AB3359" s="8"/>
      <c r="AC3359" s="39">
        <f t="shared" ref="AC3359" si="11485">(180/PI())*ATAN(-1*(($X$8*Y3356+AA3356+$X$8*Y3359+AA3359)/($X$8*X3356+Z3356+$X$8*X3359+Z3359)))</f>
        <v>81.589359566578011</v>
      </c>
      <c r="AE3359" s="218">
        <f t="shared" ref="AE3359" si="11486">20*LOG(((($X$8*X3356+Z3356-$X$8*Y3359-Z3359)^2+($X$8*Y3356+AA3356-$X$8*Y3359-AA3359)^2)/(($X$8*X3356+Z3356+$X$8*X3359+Z3359)^2+($X$8*Y3356+AA3356+$X$8*Y3359+AA3359)^2))^0.5)</f>
        <v>-0.14399564424948372</v>
      </c>
      <c r="AF3359" s="9"/>
      <c r="AG3359" s="29"/>
      <c r="AH3359" s="29"/>
      <c r="AI3359" s="29"/>
      <c r="AJ3359" s="29"/>
    </row>
    <row r="3360" spans="2:36" ht="18.649999999999999" customHeight="1">
      <c r="AE3360" s="33"/>
    </row>
    <row r="3361" spans="2:36" ht="18.649999999999999" customHeight="1" thickBot="1">
      <c r="E3361" s="21" t="s">
        <v>0</v>
      </c>
      <c r="J3361" s="21" t="s">
        <v>1</v>
      </c>
      <c r="O3361" s="21" t="s">
        <v>2</v>
      </c>
      <c r="T3361" s="21" t="s">
        <v>3</v>
      </c>
      <c r="Y3361" s="21" t="s">
        <v>4</v>
      </c>
    </row>
    <row r="3362" spans="2:36" ht="18.649999999999999" customHeight="1" thickBot="1">
      <c r="B3362" s="20"/>
      <c r="D3362" s="235" t="s">
        <v>6</v>
      </c>
      <c r="E3362" s="236"/>
      <c r="F3362" s="237" t="s">
        <v>7</v>
      </c>
      <c r="G3362" s="238"/>
      <c r="I3362" s="235" t="s">
        <v>8</v>
      </c>
      <c r="J3362" s="236"/>
      <c r="K3362" s="237" t="s">
        <v>9</v>
      </c>
      <c r="L3362" s="238"/>
      <c r="N3362" s="235" t="s">
        <v>10</v>
      </c>
      <c r="O3362" s="236"/>
      <c r="P3362" s="237" t="s">
        <v>11</v>
      </c>
      <c r="Q3362" s="238"/>
      <c r="S3362" s="235" t="s">
        <v>6</v>
      </c>
      <c r="T3362" s="236"/>
      <c r="U3362" s="237" t="s">
        <v>7</v>
      </c>
      <c r="V3362" s="238"/>
      <c r="X3362" s="235" t="s">
        <v>10</v>
      </c>
      <c r="Y3362" s="236"/>
      <c r="Z3362" s="237" t="s">
        <v>11</v>
      </c>
      <c r="AA3362" s="238"/>
      <c r="AB3362" s="4"/>
      <c r="AC3362" s="212" t="s">
        <v>70</v>
      </c>
      <c r="AE3362" s="213" t="s">
        <v>37</v>
      </c>
      <c r="AF3362" s="9"/>
      <c r="AG3362" s="29"/>
      <c r="AH3362" s="29"/>
      <c r="AI3362" s="29"/>
      <c r="AJ3362" s="29"/>
    </row>
    <row r="3363" spans="2:36" ht="18.649999999999999" customHeight="1" thickTop="1" thickBot="1">
      <c r="B3363" s="40">
        <f t="shared" ref="B3363" si="11487">B3356+$E$5</f>
        <v>1.1384999999999739</v>
      </c>
      <c r="D3363" s="24">
        <v>1</v>
      </c>
      <c r="E3363" s="25">
        <v>0</v>
      </c>
      <c r="F3363" s="26">
        <v>0</v>
      </c>
      <c r="G3363" s="27">
        <f t="shared" ref="G3363" si="11488">-1/($E$8*$B3363)</f>
        <v>-6.0326147282670401</v>
      </c>
      <c r="I3363" s="24">
        <v>1</v>
      </c>
      <c r="J3363" s="28">
        <v>0</v>
      </c>
      <c r="K3363" s="26">
        <v>0</v>
      </c>
      <c r="L3363" s="27">
        <v>0</v>
      </c>
      <c r="N3363" s="24">
        <f t="shared" ref="N3363" si="11489">D3363*I3363+F3363*I3366-E3363*J3363-G3363*J3366</f>
        <v>0.81522385676301001</v>
      </c>
      <c r="O3363" s="28">
        <f t="shared" ref="O3363" si="11490">(D3363*J3363+E3363*I3363+F3363*J3366+G3363*I3366)</f>
        <v>0</v>
      </c>
      <c r="P3363" s="26">
        <f t="shared" ref="P3363" si="11491">D3363*K3363+F3363*K3366-E3363*L3363-G3363*L3366</f>
        <v>0</v>
      </c>
      <c r="Q3363" s="27">
        <f t="shared" ref="Q3363" si="11492">(D3363*L3363+E3363*K3363+F3363*L3366+G3363*K3366)</f>
        <v>-6.0326147282670401</v>
      </c>
      <c r="S3363" s="24">
        <v>1</v>
      </c>
      <c r="T3363" s="25">
        <v>0</v>
      </c>
      <c r="U3363" s="26">
        <v>0</v>
      </c>
      <c r="V3363" s="27">
        <f t="shared" ref="V3363" si="11493">-1/($T$8*$B3363)</f>
        <v>-6.0326147282670401</v>
      </c>
      <c r="X3363" s="24">
        <f t="shared" ref="X3363" si="11494">N3363*S3363+P3363*S3366-O3363*T3363-Q3363*T3366</f>
        <v>0.81522385676301001</v>
      </c>
      <c r="Y3363" s="28">
        <f t="shared" ref="Y3363" si="11495">(N3363*T3363+O3363*S3363+P3363*T3366+Q3363*S3366)</f>
        <v>0</v>
      </c>
      <c r="Z3363" s="26">
        <f t="shared" ref="Z3363" si="11496">N3363*U3363+P3363*U3366-O3363*V3363-Q3363*V3366</f>
        <v>0</v>
      </c>
      <c r="AA3363" s="27">
        <f t="shared" ref="AA3363" si="11497">(N3363*V3363+O3363*U3363+P3363*V3366+Q3363*U3366)</f>
        <v>-10.950546173410235</v>
      </c>
      <c r="AB3363" s="8"/>
      <c r="AC3363" s="214">
        <f t="shared" ref="AC3363" si="11498">20*LOG((2*$X$8)/(($X$8*X3363+Z3363+$Z$8*X3366+Z3366)^2+($X$8*Y3363+AA3363+$X$8*Y3366+AA3366)^2)^0.5)</f>
        <v>-14.887078361846019</v>
      </c>
      <c r="AE3363" s="215">
        <f t="shared" ref="AE3363" si="11499">((X3363^2+Y3363^2)/(X3366^2+Y3366^2))^0.5</f>
        <v>26.615619089070169</v>
      </c>
      <c r="AF3363" s="9"/>
      <c r="AG3363" s="29"/>
      <c r="AH3363" s="29"/>
      <c r="AI3363" s="29"/>
      <c r="AJ3363" s="29"/>
    </row>
    <row r="3364" spans="2:36" ht="18.649999999999999" customHeight="1" thickBot="1">
      <c r="D3364" s="30"/>
      <c r="G3364" s="31"/>
      <c r="I3364" s="30"/>
      <c r="K3364" s="239" t="s">
        <v>15</v>
      </c>
      <c r="L3364" s="240"/>
      <c r="N3364" s="30"/>
      <c r="P3364" s="239" t="s">
        <v>17</v>
      </c>
      <c r="Q3364" s="240"/>
      <c r="S3364" s="30"/>
      <c r="V3364" s="31"/>
      <c r="X3364" s="30"/>
      <c r="AA3364" s="31"/>
      <c r="AE3364" s="216"/>
      <c r="AF3364" s="9"/>
      <c r="AG3364" s="29"/>
      <c r="AH3364" s="29"/>
      <c r="AI3364" s="29"/>
      <c r="AJ3364" s="29"/>
    </row>
    <row r="3365" spans="2:36" ht="18.649999999999999" customHeight="1" thickBot="1">
      <c r="D3365" s="235" t="s">
        <v>12</v>
      </c>
      <c r="E3365" s="236"/>
      <c r="F3365" s="237" t="s">
        <v>13</v>
      </c>
      <c r="G3365" s="238"/>
      <c r="I3365" s="235" t="s">
        <v>14</v>
      </c>
      <c r="J3365" s="236"/>
      <c r="K3365" s="241"/>
      <c r="L3365" s="242"/>
      <c r="N3365" s="235" t="s">
        <v>16</v>
      </c>
      <c r="O3365" s="236"/>
      <c r="P3365" s="241"/>
      <c r="Q3365" s="242"/>
      <c r="S3365" s="235" t="s">
        <v>12</v>
      </c>
      <c r="T3365" s="236"/>
      <c r="U3365" s="237" t="s">
        <v>13</v>
      </c>
      <c r="V3365" s="238"/>
      <c r="X3365" s="235" t="s">
        <v>16</v>
      </c>
      <c r="Y3365" s="236"/>
      <c r="Z3365" s="237" t="s">
        <v>17</v>
      </c>
      <c r="AA3365" s="238"/>
      <c r="AB3365" s="4"/>
      <c r="AC3365" s="37" t="s">
        <v>71</v>
      </c>
      <c r="AE3365" s="217" t="s">
        <v>72</v>
      </c>
      <c r="AF3365" s="9"/>
      <c r="AG3365" s="29"/>
      <c r="AH3365" s="29"/>
      <c r="AI3365" s="29"/>
      <c r="AJ3365" s="29"/>
    </row>
    <row r="3366" spans="2:36" ht="18.649999999999999" customHeight="1" thickTop="1" thickBot="1">
      <c r="D3366" s="24">
        <v>0</v>
      </c>
      <c r="E3366" s="28">
        <v>0</v>
      </c>
      <c r="F3366" s="26">
        <v>1</v>
      </c>
      <c r="G3366" s="27">
        <v>0</v>
      </c>
      <c r="I3366" s="24">
        <v>0</v>
      </c>
      <c r="J3366" s="28">
        <f t="shared" ref="J3366" si="11500">IF(0=(1-$J$8*$K$8*$B3363^2),0,-1*(1-$J$8*$K$8*$B3363^2)/($B3363*$K$8))</f>
        <v>-3.0629528249364886E-2</v>
      </c>
      <c r="K3366" s="26">
        <v>1</v>
      </c>
      <c r="L3366" s="27">
        <v>0</v>
      </c>
      <c r="N3366" s="24">
        <f t="shared" ref="N3366" si="11501">D3366*I3363+F3366*I3366-E3366*J3363-G3366*J3366</f>
        <v>0</v>
      </c>
      <c r="O3366" s="28">
        <f t="shared" ref="O3366" si="11502">(D3366*J3363+E3366*I3363+F3366*J3366+G3366*I3366)</f>
        <v>-3.0629528249364886E-2</v>
      </c>
      <c r="P3366" s="26">
        <f t="shared" ref="P3366" si="11503">D3366*K3363+F3366*K3366-E3366*L3363-G3366*L3366</f>
        <v>1</v>
      </c>
      <c r="Q3366" s="27">
        <f t="shared" ref="Q3366" si="11504">(D3366*L3363+E3366*K3363+F3366*L3366+G3366*K3366)</f>
        <v>0</v>
      </c>
      <c r="S3366" s="24">
        <v>0</v>
      </c>
      <c r="T3366" s="28">
        <v>0</v>
      </c>
      <c r="U3366" s="26">
        <v>1</v>
      </c>
      <c r="V3366" s="27">
        <v>0</v>
      </c>
      <c r="X3366" s="24">
        <f t="shared" ref="X3366" si="11505">N3366*S3363+P3366*S3366-O3366*T3363-Q3366*T3366</f>
        <v>0</v>
      </c>
      <c r="Y3366" s="28">
        <f t="shared" ref="Y3366" si="11506">(N3366*T3363+O3366*S3363+P3366*T3366+Q3366*S3366)</f>
        <v>-3.0629528249364886E-2</v>
      </c>
      <c r="Z3366" s="26">
        <f t="shared" ref="Z3366" si="11507">N3366*U3363+P3366*U3366-O3366*V3363-Q3366*V3366</f>
        <v>0.81522385676301001</v>
      </c>
      <c r="AA3366" s="27">
        <f t="shared" ref="AA3366" si="11508">(N3366*V3363+O3366*U3363+P3366*V3366+Q3366*U3366)</f>
        <v>0</v>
      </c>
      <c r="AB3366" s="8"/>
      <c r="AC3366" s="39">
        <f t="shared" ref="AC3366" si="11509">(180/PI())*ATAN(-1*(($X$8*Y3363+AA3363+$X$8*Y3366+AA3366)/($X$8*X3363+Z3363+$X$8*X3366+Z3366)))</f>
        <v>81.554616700182692</v>
      </c>
      <c r="AE3366" s="218">
        <f t="shared" ref="AE3366" si="11510">20*LOG(((($X$8*X3363+Z3363-$X$8*Y3366-Z3366)^2+($X$8*Y3363+AA3363-$X$8*Y3366-AA3366)^2)/(($X$8*X3363+Z3363+$X$8*X3366+Z3366)^2+($X$8*Y3363+AA3363+$X$8*Y3366+AA3366)^2))^0.5)</f>
        <v>-0.14325764097739921</v>
      </c>
      <c r="AF3366" s="9"/>
      <c r="AG3366" s="29"/>
      <c r="AH3366" s="29"/>
      <c r="AI3366" s="29"/>
      <c r="AJ3366" s="29"/>
    </row>
    <row r="3367" spans="2:36" ht="18.649999999999999" customHeight="1">
      <c r="AE3367" s="33"/>
    </row>
    <row r="3368" spans="2:36" ht="18.649999999999999" customHeight="1" thickBot="1">
      <c r="E3368" s="21" t="s">
        <v>0</v>
      </c>
      <c r="J3368" s="21" t="s">
        <v>1</v>
      </c>
      <c r="O3368" s="21" t="s">
        <v>2</v>
      </c>
      <c r="T3368" s="21" t="s">
        <v>3</v>
      </c>
      <c r="Y3368" s="21" t="s">
        <v>4</v>
      </c>
    </row>
    <row r="3369" spans="2:36" ht="18.649999999999999" customHeight="1" thickBot="1">
      <c r="B3369" s="20"/>
      <c r="D3369" s="235" t="s">
        <v>6</v>
      </c>
      <c r="E3369" s="236"/>
      <c r="F3369" s="237" t="s">
        <v>7</v>
      </c>
      <c r="G3369" s="238"/>
      <c r="I3369" s="235" t="s">
        <v>8</v>
      </c>
      <c r="J3369" s="236"/>
      <c r="K3369" s="237" t="s">
        <v>9</v>
      </c>
      <c r="L3369" s="238"/>
      <c r="N3369" s="235" t="s">
        <v>10</v>
      </c>
      <c r="O3369" s="236"/>
      <c r="P3369" s="237" t="s">
        <v>11</v>
      </c>
      <c r="Q3369" s="238"/>
      <c r="S3369" s="235" t="s">
        <v>6</v>
      </c>
      <c r="T3369" s="236"/>
      <c r="U3369" s="237" t="s">
        <v>7</v>
      </c>
      <c r="V3369" s="238"/>
      <c r="X3369" s="235" t="s">
        <v>10</v>
      </c>
      <c r="Y3369" s="236"/>
      <c r="Z3369" s="237" t="s">
        <v>11</v>
      </c>
      <c r="AA3369" s="238"/>
      <c r="AB3369" s="4"/>
      <c r="AC3369" s="212" t="s">
        <v>70</v>
      </c>
      <c r="AE3369" s="213" t="s">
        <v>37</v>
      </c>
      <c r="AF3369" s="9"/>
      <c r="AG3369" s="29"/>
      <c r="AH3369" s="29"/>
      <c r="AI3369" s="29"/>
      <c r="AJ3369" s="29"/>
    </row>
    <row r="3370" spans="2:36" ht="18.649999999999999" customHeight="1" thickTop="1" thickBot="1">
      <c r="B3370" s="40">
        <f t="shared" ref="B3370" si="11511">B3363+$E$5</f>
        <v>1.1389999999999738</v>
      </c>
      <c r="D3370" s="24">
        <v>1</v>
      </c>
      <c r="E3370" s="25">
        <v>0</v>
      </c>
      <c r="F3370" s="26">
        <v>0</v>
      </c>
      <c r="G3370" s="27">
        <f t="shared" ref="G3370" si="11512">-1/($E$8*$B3370)</f>
        <v>-6.0299665216260099</v>
      </c>
      <c r="I3370" s="24">
        <v>1</v>
      </c>
      <c r="J3370" s="28">
        <v>0</v>
      </c>
      <c r="K3370" s="26">
        <v>0</v>
      </c>
      <c r="L3370" s="27">
        <v>0</v>
      </c>
      <c r="N3370" s="24">
        <f t="shared" ref="N3370" si="11513">D3370*I3370+F3370*I3373-E3370*J3370-G3370*J3373</f>
        <v>0.8206008239906224</v>
      </c>
      <c r="O3370" s="28">
        <f t="shared" ref="O3370" si="11514">(D3370*J3370+E3370*I3370+F3370*J3373+G3370*I3373)</f>
        <v>0</v>
      </c>
      <c r="P3370" s="26">
        <f t="shared" ref="P3370" si="11515">D3370*K3370+F3370*K3373-E3370*L3370-G3370*L3373</f>
        <v>0</v>
      </c>
      <c r="Q3370" s="27">
        <f t="shared" ref="Q3370" si="11516">(D3370*L3370+E3370*K3370+F3370*L3373+G3370*K3373)</f>
        <v>-6.0299665216260099</v>
      </c>
      <c r="S3370" s="24">
        <v>1</v>
      </c>
      <c r="T3370" s="25">
        <v>0</v>
      </c>
      <c r="U3370" s="26">
        <v>0</v>
      </c>
      <c r="V3370" s="27">
        <f t="shared" ref="V3370" si="11517">-1/($T$8*$B3370)</f>
        <v>-6.0299665216260099</v>
      </c>
      <c r="X3370" s="24">
        <f t="shared" ref="X3370" si="11518">N3370*S3370+P3370*S3373-O3370*T3370-Q3370*T3373</f>
        <v>0.8206008239906224</v>
      </c>
      <c r="Y3370" s="28">
        <f t="shared" ref="Y3370" si="11519">(N3370*T3370+O3370*S3370+P3370*T3373+Q3370*S3373)</f>
        <v>0</v>
      </c>
      <c r="Z3370" s="26">
        <f t="shared" ref="Z3370" si="11520">N3370*U3370+P3370*U3373-O3370*V3370-Q3370*V3373</f>
        <v>0</v>
      </c>
      <c r="AA3370" s="27">
        <f t="shared" ref="AA3370" si="11521">(N3370*V3370+O3370*U3370+P3370*V3373+Q3370*U3373)</f>
        <v>-10.978162017908181</v>
      </c>
      <c r="AB3370" s="8"/>
      <c r="AC3370" s="214">
        <f t="shared" ref="AC3370" si="11522">20*LOG((2*$X$8)/(($X$8*X3370+Z3370+$Z$8*X3373+Z3373)^2+($X$8*Y3370+AA3370+$X$8*Y3373+AA3373)^2)^0.5)</f>
        <v>-14.908980747522433</v>
      </c>
      <c r="AE3370" s="215">
        <f t="shared" ref="AE3370" si="11523">((X3370^2+Y3370^2)/(X3373^2+Y3373^2))^0.5</f>
        <v>27.582041380298854</v>
      </c>
      <c r="AF3370" s="9"/>
      <c r="AG3370" s="29"/>
      <c r="AH3370" s="29"/>
      <c r="AI3370" s="29"/>
      <c r="AJ3370" s="29"/>
    </row>
    <row r="3371" spans="2:36" ht="18.649999999999999" customHeight="1" thickBot="1">
      <c r="D3371" s="30"/>
      <c r="G3371" s="31"/>
      <c r="I3371" s="30"/>
      <c r="K3371" s="239" t="s">
        <v>15</v>
      </c>
      <c r="L3371" s="240"/>
      <c r="N3371" s="30"/>
      <c r="P3371" s="239" t="s">
        <v>17</v>
      </c>
      <c r="Q3371" s="240"/>
      <c r="S3371" s="30"/>
      <c r="V3371" s="31"/>
      <c r="X3371" s="30"/>
      <c r="AA3371" s="31"/>
      <c r="AE3371" s="216"/>
      <c r="AF3371" s="9"/>
      <c r="AG3371" s="29"/>
      <c r="AH3371" s="29"/>
      <c r="AI3371" s="29"/>
      <c r="AJ3371" s="29"/>
    </row>
    <row r="3372" spans="2:36" ht="18.649999999999999" customHeight="1" thickBot="1">
      <c r="D3372" s="235" t="s">
        <v>12</v>
      </c>
      <c r="E3372" s="236"/>
      <c r="F3372" s="237" t="s">
        <v>13</v>
      </c>
      <c r="G3372" s="238"/>
      <c r="I3372" s="235" t="s">
        <v>14</v>
      </c>
      <c r="J3372" s="236"/>
      <c r="K3372" s="241"/>
      <c r="L3372" s="242"/>
      <c r="N3372" s="235" t="s">
        <v>16</v>
      </c>
      <c r="O3372" s="236"/>
      <c r="P3372" s="241"/>
      <c r="Q3372" s="242"/>
      <c r="S3372" s="235" t="s">
        <v>12</v>
      </c>
      <c r="T3372" s="236"/>
      <c r="U3372" s="237" t="s">
        <v>13</v>
      </c>
      <c r="V3372" s="238"/>
      <c r="X3372" s="235" t="s">
        <v>16</v>
      </c>
      <c r="Y3372" s="236"/>
      <c r="Z3372" s="237" t="s">
        <v>17</v>
      </c>
      <c r="AA3372" s="238"/>
      <c r="AB3372" s="4"/>
      <c r="AC3372" s="37" t="s">
        <v>71</v>
      </c>
      <c r="AE3372" s="217" t="s">
        <v>72</v>
      </c>
      <c r="AF3372" s="9"/>
      <c r="AG3372" s="29"/>
      <c r="AH3372" s="29"/>
      <c r="AI3372" s="29"/>
      <c r="AJ3372" s="29"/>
    </row>
    <row r="3373" spans="2:36" ht="18.649999999999999" customHeight="1" thickTop="1" thickBot="1">
      <c r="D3373" s="24">
        <v>0</v>
      </c>
      <c r="E3373" s="28">
        <v>0</v>
      </c>
      <c r="F3373" s="26">
        <v>1</v>
      </c>
      <c r="G3373" s="27">
        <v>0</v>
      </c>
      <c r="I3373" s="24">
        <v>0</v>
      </c>
      <c r="J3373" s="28">
        <f t="shared" ref="J3373" si="11524">IF(0=(1-$J$8*$K$8*$B3370^2),0,-1*(1-$J$8*$K$8*$B3370^2)/($B3370*$K$8))</f>
        <v>-2.9751272310712888E-2</v>
      </c>
      <c r="K3373" s="26">
        <v>1</v>
      </c>
      <c r="L3373" s="27">
        <v>0</v>
      </c>
      <c r="N3373" s="24">
        <f t="shared" ref="N3373" si="11525">D3373*I3370+F3373*I3373-E3373*J3370-G3373*J3373</f>
        <v>0</v>
      </c>
      <c r="O3373" s="28">
        <f t="shared" ref="O3373" si="11526">(D3373*J3370+E3373*I3370+F3373*J3373+G3373*I3373)</f>
        <v>-2.9751272310712888E-2</v>
      </c>
      <c r="P3373" s="26">
        <f t="shared" ref="P3373" si="11527">D3373*K3370+F3373*K3373-E3373*L3370-G3373*L3373</f>
        <v>1</v>
      </c>
      <c r="Q3373" s="27">
        <f t="shared" ref="Q3373" si="11528">(D3373*L3370+E3373*K3370+F3373*L3373+G3373*K3373)</f>
        <v>0</v>
      </c>
      <c r="S3373" s="24">
        <v>0</v>
      </c>
      <c r="T3373" s="28">
        <v>0</v>
      </c>
      <c r="U3373" s="26">
        <v>1</v>
      </c>
      <c r="V3373" s="27">
        <v>0</v>
      </c>
      <c r="X3373" s="24">
        <f t="shared" ref="X3373" si="11529">N3373*S3370+P3373*S3373-O3373*T3370-Q3373*T3373</f>
        <v>0</v>
      </c>
      <c r="Y3373" s="28">
        <f t="shared" ref="Y3373" si="11530">(N3373*T3370+O3373*S3370+P3373*T3373+Q3373*S3373)</f>
        <v>-2.9751272310712888E-2</v>
      </c>
      <c r="Z3373" s="26">
        <f t="shared" ref="Z3373" si="11531">N3373*U3370+P3373*U3373-O3373*V3370-Q3373*V3373</f>
        <v>0.8206008239906224</v>
      </c>
      <c r="AA3373" s="27">
        <f t="shared" ref="AA3373" si="11532">(N3373*V3370+O3373*U3370+P3373*V3373+Q3373*U3373)</f>
        <v>0</v>
      </c>
      <c r="AB3373" s="8"/>
      <c r="AC3373" s="39">
        <f t="shared" ref="AC3373" si="11533">(180/PI())*ATAN(-1*(($X$8*Y3370+AA3370+$X$8*Y3373+AA3373)/($X$8*X3370+Z3370+$X$8*X3373+Z3373)))</f>
        <v>81.520070826149819</v>
      </c>
      <c r="AE3373" s="218">
        <f t="shared" ref="AE3373" si="11534">20*LOG(((($X$8*X3370+Z3370-$X$8*Y3373-Z3373)^2+($X$8*Y3370+AA3370-$X$8*Y3373-AA3373)^2)/(($X$8*X3370+Z3370+$X$8*X3373+Z3373)^2+($X$8*Y3370+AA3370+$X$8*Y3373+AA3373)^2))^0.5)</f>
        <v>-0.14252694665065244</v>
      </c>
      <c r="AF3373" s="9"/>
      <c r="AG3373" s="29"/>
      <c r="AH3373" s="29"/>
      <c r="AI3373" s="29"/>
      <c r="AJ3373" s="29"/>
    </row>
    <row r="3374" spans="2:36" ht="18.649999999999999" customHeight="1">
      <c r="AE3374" s="33"/>
    </row>
    <row r="3375" spans="2:36" ht="18.649999999999999" customHeight="1" thickBot="1">
      <c r="E3375" s="21" t="s">
        <v>0</v>
      </c>
      <c r="J3375" s="21" t="s">
        <v>1</v>
      </c>
      <c r="O3375" s="21" t="s">
        <v>2</v>
      </c>
      <c r="T3375" s="21" t="s">
        <v>3</v>
      </c>
      <c r="Y3375" s="21" t="s">
        <v>4</v>
      </c>
    </row>
    <row r="3376" spans="2:36" ht="18.649999999999999" customHeight="1" thickBot="1">
      <c r="B3376" s="20"/>
      <c r="D3376" s="235" t="s">
        <v>6</v>
      </c>
      <c r="E3376" s="236"/>
      <c r="F3376" s="237" t="s">
        <v>7</v>
      </c>
      <c r="G3376" s="238"/>
      <c r="I3376" s="235" t="s">
        <v>8</v>
      </c>
      <c r="J3376" s="236"/>
      <c r="K3376" s="237" t="s">
        <v>9</v>
      </c>
      <c r="L3376" s="238"/>
      <c r="N3376" s="235" t="s">
        <v>10</v>
      </c>
      <c r="O3376" s="236"/>
      <c r="P3376" s="237" t="s">
        <v>11</v>
      </c>
      <c r="Q3376" s="238"/>
      <c r="S3376" s="235" t="s">
        <v>6</v>
      </c>
      <c r="T3376" s="236"/>
      <c r="U3376" s="237" t="s">
        <v>7</v>
      </c>
      <c r="V3376" s="238"/>
      <c r="X3376" s="235" t="s">
        <v>10</v>
      </c>
      <c r="Y3376" s="236"/>
      <c r="Z3376" s="237" t="s">
        <v>11</v>
      </c>
      <c r="AA3376" s="238"/>
      <c r="AB3376" s="4"/>
      <c r="AC3376" s="212" t="s">
        <v>70</v>
      </c>
      <c r="AE3376" s="213" t="s">
        <v>37</v>
      </c>
      <c r="AF3376" s="9"/>
      <c r="AG3376" s="29"/>
      <c r="AH3376" s="29"/>
      <c r="AI3376" s="29"/>
      <c r="AJ3376" s="29"/>
    </row>
    <row r="3377" spans="1:36" ht="18.649999999999999" customHeight="1" thickTop="1" thickBot="1">
      <c r="B3377" s="40">
        <f t="shared" ref="B3377" si="11535">B3370+$E$5</f>
        <v>1.1394999999999738</v>
      </c>
      <c r="D3377" s="24">
        <v>1</v>
      </c>
      <c r="E3377" s="25">
        <v>0</v>
      </c>
      <c r="F3377" s="26">
        <v>0</v>
      </c>
      <c r="G3377" s="27">
        <f t="shared" ref="G3377" si="11536">-1/($E$8*$B3377)</f>
        <v>-6.0273206389925633</v>
      </c>
      <c r="I3377" s="24">
        <v>1</v>
      </c>
      <c r="J3377" s="28">
        <v>0</v>
      </c>
      <c r="K3377" s="26">
        <v>0</v>
      </c>
      <c r="L3377" s="27">
        <v>0</v>
      </c>
      <c r="N3377" s="24">
        <f t="shared" ref="N3377" si="11537">D3377*I3377+F3377*I3380-E3377*J3377-G3377*J3380</f>
        <v>0.82597071470994443</v>
      </c>
      <c r="O3377" s="28">
        <f t="shared" ref="O3377" si="11538">(D3377*J3377+E3377*I3377+F3377*J3380+G3377*I3380)</f>
        <v>0</v>
      </c>
      <c r="P3377" s="26">
        <f t="shared" ref="P3377" si="11539">D3377*K3377+F3377*K3380-E3377*L3377-G3377*L3380</f>
        <v>0</v>
      </c>
      <c r="Q3377" s="27">
        <f t="shared" ref="Q3377" si="11540">(D3377*L3377+E3377*K3377+F3377*L3380+G3377*K3380)</f>
        <v>-6.0273206389925633</v>
      </c>
      <c r="S3377" s="24">
        <v>1</v>
      </c>
      <c r="T3377" s="25">
        <v>0</v>
      </c>
      <c r="U3377" s="26">
        <v>0</v>
      </c>
      <c r="V3377" s="27">
        <f t="shared" ref="V3377" si="11541">-1/($T$8*$B3377)</f>
        <v>-6.0273206389925633</v>
      </c>
      <c r="X3377" s="24">
        <f t="shared" ref="X3377" si="11542">N3377*S3377+P3377*S3380-O3377*T3377-Q3377*T3380</f>
        <v>0.82597071470994443</v>
      </c>
      <c r="Y3377" s="28">
        <f t="shared" ref="Y3377" si="11543">(N3377*T3377+O3377*S3377+P3377*T3380+Q3377*S3380)</f>
        <v>0</v>
      </c>
      <c r="Z3377" s="26">
        <f t="shared" ref="Z3377" si="11544">N3377*U3377+P3377*U3380-O3377*V3377-Q3377*V3380</f>
        <v>0</v>
      </c>
      <c r="AA3377" s="27">
        <f t="shared" ref="AA3377" si="11545">(N3377*V3377+O3377*U3377+P3377*V3380+Q3377*U3380)</f>
        <v>-11.005710974967251</v>
      </c>
      <c r="AB3377" s="8"/>
      <c r="AC3377" s="214">
        <f t="shared" ref="AC3377" si="11546">20*LOG((2*$X$8)/(($X$8*X3377+Z3377+$Z$8*X3380+Z3380)^2+($X$8*Y3377+AA3377+$X$8*Y3380+AA3380)^2)^0.5)</f>
        <v>-14.930778350451243</v>
      </c>
      <c r="AE3377" s="215">
        <f t="shared" ref="AE3377" si="11547">((X3377^2+Y3377^2)/(X3380^2+Y3380^2))^0.5</f>
        <v>28.606624038460986</v>
      </c>
      <c r="AF3377" s="9"/>
      <c r="AG3377" s="29"/>
      <c r="AH3377" s="29"/>
      <c r="AI3377" s="29"/>
      <c r="AJ3377" s="29"/>
    </row>
    <row r="3378" spans="1:36" ht="18.649999999999999" customHeight="1" thickBot="1">
      <c r="D3378" s="30"/>
      <c r="G3378" s="31"/>
      <c r="I3378" s="30"/>
      <c r="K3378" s="239" t="s">
        <v>15</v>
      </c>
      <c r="L3378" s="240"/>
      <c r="N3378" s="30"/>
      <c r="P3378" s="239" t="s">
        <v>17</v>
      </c>
      <c r="Q3378" s="240"/>
      <c r="S3378" s="30"/>
      <c r="V3378" s="31"/>
      <c r="X3378" s="30"/>
      <c r="AA3378" s="31"/>
      <c r="AE3378" s="216"/>
      <c r="AF3378" s="9"/>
      <c r="AG3378" s="29"/>
      <c r="AH3378" s="29"/>
      <c r="AI3378" s="29"/>
      <c r="AJ3378" s="29"/>
    </row>
    <row r="3379" spans="1:36" ht="18.649999999999999" customHeight="1" thickBot="1">
      <c r="D3379" s="235" t="s">
        <v>12</v>
      </c>
      <c r="E3379" s="236"/>
      <c r="F3379" s="237" t="s">
        <v>13</v>
      </c>
      <c r="G3379" s="238"/>
      <c r="I3379" s="235" t="s">
        <v>14</v>
      </c>
      <c r="J3379" s="236"/>
      <c r="K3379" s="241"/>
      <c r="L3379" s="242"/>
      <c r="N3379" s="235" t="s">
        <v>16</v>
      </c>
      <c r="O3379" s="236"/>
      <c r="P3379" s="241"/>
      <c r="Q3379" s="242"/>
      <c r="S3379" s="235" t="s">
        <v>12</v>
      </c>
      <c r="T3379" s="236"/>
      <c r="U3379" s="237" t="s">
        <v>13</v>
      </c>
      <c r="V3379" s="238"/>
      <c r="X3379" s="235" t="s">
        <v>16</v>
      </c>
      <c r="Y3379" s="236"/>
      <c r="Z3379" s="237" t="s">
        <v>17</v>
      </c>
      <c r="AA3379" s="238"/>
      <c r="AB3379" s="4"/>
      <c r="AC3379" s="37" t="s">
        <v>71</v>
      </c>
      <c r="AE3379" s="217" t="s">
        <v>72</v>
      </c>
      <c r="AF3379" s="9"/>
      <c r="AG3379" s="29"/>
      <c r="AH3379" s="29"/>
      <c r="AI3379" s="29"/>
      <c r="AJ3379" s="29"/>
    </row>
    <row r="3380" spans="1:36" ht="18.649999999999999" customHeight="1" thickTop="1" thickBot="1">
      <c r="D3380" s="24">
        <v>0</v>
      </c>
      <c r="E3380" s="28">
        <v>0</v>
      </c>
      <c r="F3380" s="26">
        <v>1</v>
      </c>
      <c r="G3380" s="27">
        <v>0</v>
      </c>
      <c r="I3380" s="24">
        <v>0</v>
      </c>
      <c r="J3380" s="28">
        <f t="shared" ref="J3380" si="11548">IF(0=(1-$J$8*$K$8*$B3377^2),0,-1*(1-$J$8*$K$8*$B3377^2)/($B3377*$K$8))</f>
        <v>-2.8873407557614795E-2</v>
      </c>
      <c r="K3380" s="26">
        <v>1</v>
      </c>
      <c r="L3380" s="27">
        <v>0</v>
      </c>
      <c r="N3380" s="24">
        <f t="shared" ref="N3380" si="11549">D3380*I3377+F3380*I3380-E3380*J3377-G3380*J3380</f>
        <v>0</v>
      </c>
      <c r="O3380" s="28">
        <f t="shared" ref="O3380" si="11550">(D3380*J3377+E3380*I3377+F3380*J3380+G3380*I3380)</f>
        <v>-2.8873407557614795E-2</v>
      </c>
      <c r="P3380" s="26">
        <f t="shared" ref="P3380" si="11551">D3380*K3377+F3380*K3380-E3380*L3377-G3380*L3380</f>
        <v>1</v>
      </c>
      <c r="Q3380" s="27">
        <f t="shared" ref="Q3380" si="11552">(D3380*L3377+E3380*K3377+F3380*L3380+G3380*K3380)</f>
        <v>0</v>
      </c>
      <c r="S3380" s="24">
        <v>0</v>
      </c>
      <c r="T3380" s="28">
        <v>0</v>
      </c>
      <c r="U3380" s="26">
        <v>1</v>
      </c>
      <c r="V3380" s="27">
        <v>0</v>
      </c>
      <c r="X3380" s="24">
        <f t="shared" ref="X3380" si="11553">N3380*S3377+P3380*S3380-O3380*T3377-Q3380*T3380</f>
        <v>0</v>
      </c>
      <c r="Y3380" s="28">
        <f t="shared" ref="Y3380" si="11554">(N3380*T3377+O3380*S3377+P3380*T3380+Q3380*S3380)</f>
        <v>-2.8873407557614795E-2</v>
      </c>
      <c r="Z3380" s="26">
        <f t="shared" ref="Z3380" si="11555">N3380*U3377+P3380*U3380-O3380*V3377-Q3380*V3380</f>
        <v>0.82597071470994443</v>
      </c>
      <c r="AA3380" s="27">
        <f t="shared" ref="AA3380" si="11556">(N3380*V3377+O3380*U3377+P3380*V3380+Q3380*U3380)</f>
        <v>0</v>
      </c>
      <c r="AB3380" s="8"/>
      <c r="AC3380" s="39">
        <f t="shared" ref="AC3380" si="11557">(180/PI())*ATAN(-1*(($X$8*Y3377+AA3377+$X$8*Y3380+AA3380)/($X$8*X3377+Z3377+$X$8*X3380+Z3380)))</f>
        <v>81.485719850462957</v>
      </c>
      <c r="AE3380" s="218">
        <f t="shared" ref="AE3380" si="11558">20*LOG(((($X$8*X3377+Z3377-$X$8*Y3380-Z3380)^2+($X$8*Y3377+AA3377-$X$8*Y3380-AA3380)^2)/(($X$8*X3377+Z3377+$X$8*X3380+Z3380)^2+($X$8*Y3377+AA3377+$X$8*Y3380+AA3380)^2))^0.5)</f>
        <v>-0.14180346173889177</v>
      </c>
      <c r="AF3380" s="9"/>
      <c r="AG3380" s="29"/>
      <c r="AH3380" s="29"/>
      <c r="AI3380" s="29"/>
      <c r="AJ3380" s="29"/>
    </row>
    <row r="3381" spans="1:36" ht="18.649999999999999" customHeight="1">
      <c r="AE3381" s="33"/>
    </row>
    <row r="3382" spans="1:36" ht="18.649999999999999" customHeight="1" thickBot="1">
      <c r="A3382">
        <v>0</v>
      </c>
      <c r="E3382" s="21" t="s">
        <v>0</v>
      </c>
      <c r="J3382" s="21" t="s">
        <v>1</v>
      </c>
      <c r="O3382" s="21" t="s">
        <v>2</v>
      </c>
      <c r="T3382" s="21" t="s">
        <v>3</v>
      </c>
      <c r="Y3382" s="21" t="s">
        <v>4</v>
      </c>
    </row>
    <row r="3383" spans="1:36" ht="18.649999999999999" customHeight="1" thickBot="1">
      <c r="B3383" s="20"/>
      <c r="D3383" s="235" t="s">
        <v>6</v>
      </c>
      <c r="E3383" s="236"/>
      <c r="F3383" s="237" t="s">
        <v>7</v>
      </c>
      <c r="G3383" s="238"/>
      <c r="I3383" s="235" t="s">
        <v>8</v>
      </c>
      <c r="J3383" s="236"/>
      <c r="K3383" s="237" t="s">
        <v>9</v>
      </c>
      <c r="L3383" s="238"/>
      <c r="N3383" s="235" t="s">
        <v>10</v>
      </c>
      <c r="O3383" s="236"/>
      <c r="P3383" s="237" t="s">
        <v>11</v>
      </c>
      <c r="Q3383" s="238"/>
      <c r="S3383" s="235" t="s">
        <v>6</v>
      </c>
      <c r="T3383" s="236"/>
      <c r="U3383" s="237" t="s">
        <v>7</v>
      </c>
      <c r="V3383" s="238"/>
      <c r="X3383" s="235" t="s">
        <v>10</v>
      </c>
      <c r="Y3383" s="236"/>
      <c r="Z3383" s="237" t="s">
        <v>11</v>
      </c>
      <c r="AA3383" s="238"/>
      <c r="AB3383" s="4"/>
      <c r="AC3383" s="212" t="s">
        <v>70</v>
      </c>
      <c r="AE3383" s="213" t="s">
        <v>37</v>
      </c>
      <c r="AF3383" s="9"/>
      <c r="AG3383" s="29"/>
      <c r="AH3383" s="29"/>
      <c r="AI3383" s="29"/>
      <c r="AJ3383" s="29"/>
    </row>
    <row r="3384" spans="1:36" ht="18.649999999999999" customHeight="1" thickTop="1" thickBot="1">
      <c r="B3384" s="40">
        <f t="shared" ref="B3384" si="11559">B3377+$E$5</f>
        <v>1.1399999999999737</v>
      </c>
      <c r="D3384" s="24">
        <v>1</v>
      </c>
      <c r="E3384" s="25">
        <v>0</v>
      </c>
      <c r="F3384" s="26">
        <v>0</v>
      </c>
      <c r="G3384" s="27">
        <f t="shared" ref="G3384" si="11560">-1/($E$8*$B3384)</f>
        <v>-6.0246770773087945</v>
      </c>
      <c r="I3384" s="24">
        <v>1</v>
      </c>
      <c r="J3384" s="28">
        <v>0</v>
      </c>
      <c r="K3384" s="26">
        <v>0</v>
      </c>
      <c r="L3384" s="27">
        <v>0</v>
      </c>
      <c r="N3384" s="24">
        <f t="shared" ref="N3384" si="11561">D3384*I3384+F3384*I3387-E3384*J3384-G3384*J3387</f>
        <v>0.83133354133318016</v>
      </c>
      <c r="O3384" s="28">
        <f t="shared" ref="O3384" si="11562">(D3384*J3384+E3384*I3384+F3384*J3387+G3384*I3387)</f>
        <v>0</v>
      </c>
      <c r="P3384" s="26">
        <f t="shared" ref="P3384" si="11563">D3384*K3384+F3384*K3387-E3384*L3384-G3384*L3387</f>
        <v>0</v>
      </c>
      <c r="Q3384" s="27">
        <f t="shared" ref="Q3384" si="11564">(D3384*L3384+E3384*K3384+F3384*L3387+G3384*K3387)</f>
        <v>-6.0246770773087945</v>
      </c>
      <c r="S3384" s="24">
        <v>1</v>
      </c>
      <c r="T3384" s="25">
        <v>0</v>
      </c>
      <c r="U3384" s="26">
        <v>0</v>
      </c>
      <c r="V3384" s="27">
        <f t="shared" ref="V3384" si="11565">-1/($T$8*$B3384)</f>
        <v>-6.0246770773087945</v>
      </c>
      <c r="X3384" s="24">
        <f t="shared" ref="X3384" si="11566">N3384*S3384+P3384*S3387-O3384*T3384-Q3384*T3387</f>
        <v>0.83133354133318016</v>
      </c>
      <c r="Y3384" s="28">
        <f t="shared" ref="Y3384" si="11567">(N3384*T3384+O3384*S3384+P3384*T3387+Q3384*S3387)</f>
        <v>0</v>
      </c>
      <c r="Z3384" s="26">
        <f t="shared" ref="Z3384" si="11568">N3384*U3384+P3384*U3387-O3384*V3384-Q3384*V3387</f>
        <v>0</v>
      </c>
      <c r="AA3384" s="27">
        <f t="shared" ref="AA3384" si="11569">(N3384*V3384+O3384*U3384+P3384*V3387+Q3384*U3387)</f>
        <v>-11.033193207376748</v>
      </c>
      <c r="AB3384" s="8"/>
      <c r="AC3384" s="214">
        <f t="shared" ref="AC3384" si="11570">20*LOG((2*$X$8)/(($X$8*X3384+Z3384+$Z$8*X3387+Z3387)^2+($X$8*Y3384+AA3384+$X$8*Y3387+AA3387)^2)^0.5)</f>
        <v>-14.952471918014435</v>
      </c>
      <c r="AE3384" s="215">
        <f t="shared" ref="AE3384" si="11571">((X3384^2+Y3384^2)/(X3387^2+Y3387^2))^0.5</f>
        <v>29.694796284077274</v>
      </c>
      <c r="AF3384" s="9"/>
      <c r="AG3384" s="29"/>
      <c r="AH3384" s="29"/>
      <c r="AI3384" s="29"/>
      <c r="AJ3384" s="29"/>
    </row>
    <row r="3385" spans="1:36" ht="18.649999999999999" customHeight="1" thickBot="1">
      <c r="D3385" s="30"/>
      <c r="G3385" s="31"/>
      <c r="I3385" s="30"/>
      <c r="K3385" s="239" t="s">
        <v>15</v>
      </c>
      <c r="L3385" s="240"/>
      <c r="N3385" s="30"/>
      <c r="P3385" s="239" t="s">
        <v>17</v>
      </c>
      <c r="Q3385" s="240"/>
      <c r="S3385" s="30"/>
      <c r="V3385" s="31"/>
      <c r="X3385" s="30"/>
      <c r="AA3385" s="31"/>
      <c r="AE3385" s="216"/>
      <c r="AF3385" s="9"/>
      <c r="AG3385" s="29"/>
      <c r="AH3385" s="29"/>
      <c r="AI3385" s="29"/>
      <c r="AJ3385" s="29"/>
    </row>
    <row r="3386" spans="1:36" ht="18.649999999999999" customHeight="1" thickBot="1">
      <c r="D3386" s="235" t="s">
        <v>12</v>
      </c>
      <c r="E3386" s="236"/>
      <c r="F3386" s="237" t="s">
        <v>13</v>
      </c>
      <c r="G3386" s="238"/>
      <c r="I3386" s="235" t="s">
        <v>14</v>
      </c>
      <c r="J3386" s="236"/>
      <c r="K3386" s="241"/>
      <c r="L3386" s="242"/>
      <c r="N3386" s="235" t="s">
        <v>16</v>
      </c>
      <c r="O3386" s="236"/>
      <c r="P3386" s="241"/>
      <c r="Q3386" s="242"/>
      <c r="S3386" s="235" t="s">
        <v>12</v>
      </c>
      <c r="T3386" s="236"/>
      <c r="U3386" s="237" t="s">
        <v>13</v>
      </c>
      <c r="V3386" s="238"/>
      <c r="X3386" s="235" t="s">
        <v>16</v>
      </c>
      <c r="Y3386" s="236"/>
      <c r="Z3386" s="237" t="s">
        <v>17</v>
      </c>
      <c r="AA3386" s="238"/>
      <c r="AB3386" s="4"/>
      <c r="AC3386" s="37" t="s">
        <v>71</v>
      </c>
      <c r="AE3386" s="217" t="s">
        <v>72</v>
      </c>
      <c r="AF3386" s="9"/>
      <c r="AG3386" s="29"/>
      <c r="AH3386" s="29"/>
      <c r="AI3386" s="29"/>
      <c r="AJ3386" s="29"/>
    </row>
    <row r="3387" spans="1:36" ht="18.649999999999999" customHeight="1" thickTop="1" thickBot="1">
      <c r="D3387" s="24">
        <v>0</v>
      </c>
      <c r="E3387" s="28">
        <v>0</v>
      </c>
      <c r="F3387" s="26">
        <v>1</v>
      </c>
      <c r="G3387" s="27">
        <v>0</v>
      </c>
      <c r="I3387" s="24">
        <v>0</v>
      </c>
      <c r="J3387" s="28">
        <f t="shared" ref="J3387" si="11572">IF(0=(1-$J$8*$K$8*$B3384^2),0,-1*(1-$J$8*$K$8*$B3384^2)/($B3384*$K$8))</f>
        <v>-2.7995933475352775E-2</v>
      </c>
      <c r="K3387" s="26">
        <v>1</v>
      </c>
      <c r="L3387" s="27">
        <v>0</v>
      </c>
      <c r="N3387" s="24">
        <f t="shared" ref="N3387" si="11573">D3387*I3384+F3387*I3387-E3387*J3384-G3387*J3387</f>
        <v>0</v>
      </c>
      <c r="O3387" s="28">
        <f t="shared" ref="O3387" si="11574">(D3387*J3384+E3387*I3384+F3387*J3387+G3387*I3387)</f>
        <v>-2.7995933475352775E-2</v>
      </c>
      <c r="P3387" s="26">
        <f t="shared" ref="P3387" si="11575">D3387*K3384+F3387*K3387-E3387*L3384-G3387*L3387</f>
        <v>1</v>
      </c>
      <c r="Q3387" s="27">
        <f t="shared" ref="Q3387" si="11576">(D3387*L3384+E3387*K3384+F3387*L3387+G3387*K3387)</f>
        <v>0</v>
      </c>
      <c r="S3387" s="24">
        <v>0</v>
      </c>
      <c r="T3387" s="28">
        <v>0</v>
      </c>
      <c r="U3387" s="26">
        <v>1</v>
      </c>
      <c r="V3387" s="27">
        <v>0</v>
      </c>
      <c r="X3387" s="24">
        <f t="shared" ref="X3387" si="11577">N3387*S3384+P3387*S3387-O3387*T3384-Q3387*T3387</f>
        <v>0</v>
      </c>
      <c r="Y3387" s="28">
        <f t="shared" ref="Y3387" si="11578">(N3387*T3384+O3387*S3384+P3387*T3387+Q3387*S3387)</f>
        <v>-2.7995933475352775E-2</v>
      </c>
      <c r="Z3387" s="26">
        <f t="shared" ref="Z3387" si="11579">N3387*U3384+P3387*U3387-O3387*V3384-Q3387*V3387</f>
        <v>0.83133354133318016</v>
      </c>
      <c r="AA3387" s="27">
        <f t="shared" ref="AA3387" si="11580">(N3387*V3384+O3387*U3384+P3387*V3387+Q3387*U3387)</f>
        <v>0</v>
      </c>
      <c r="AB3387" s="8"/>
      <c r="AC3387" s="39">
        <f t="shared" ref="AC3387" si="11581">(180/PI())*ATAN(-1*(($X$8*Y3384+AA3384+$X$8*Y3387+AA3387)/($X$8*X3384+Z3384+$X$8*X3387+Z3387)))</f>
        <v>81.451561708534911</v>
      </c>
      <c r="AE3387" s="218">
        <f t="shared" ref="AE3387" si="11582">20*LOG(((($X$8*X3384+Z3384-$X$8*Y3387-Z3387)^2+($X$8*Y3384+AA3384-$X$8*Y3387-AA3387)^2)/(($X$8*X3384+Z3384+$X$8*X3387+Z3387)^2+($X$8*Y3384+AA3384+$X$8*Y3387+AA3387)^2))^0.5)</f>
        <v>-0.14108708842579687</v>
      </c>
      <c r="AF3387" s="9"/>
      <c r="AG3387" s="29"/>
      <c r="AH3387" s="29"/>
      <c r="AI3387" s="29"/>
      <c r="AJ3387" s="29"/>
    </row>
    <row r="3388" spans="1:36" ht="18.649999999999999" customHeight="1">
      <c r="AE3388" s="33"/>
    </row>
    <row r="3389" spans="1:36" ht="18.649999999999999" customHeight="1" thickBot="1">
      <c r="E3389" s="21" t="s">
        <v>0</v>
      </c>
      <c r="J3389" s="21" t="s">
        <v>1</v>
      </c>
      <c r="O3389" s="21" t="s">
        <v>2</v>
      </c>
      <c r="T3389" s="21" t="s">
        <v>3</v>
      </c>
      <c r="Y3389" s="21" t="s">
        <v>4</v>
      </c>
    </row>
    <row r="3390" spans="1:36" ht="18.649999999999999" customHeight="1" thickBot="1">
      <c r="B3390" s="20"/>
      <c r="D3390" s="235" t="s">
        <v>6</v>
      </c>
      <c r="E3390" s="236"/>
      <c r="F3390" s="237" t="s">
        <v>7</v>
      </c>
      <c r="G3390" s="238"/>
      <c r="I3390" s="235" t="s">
        <v>8</v>
      </c>
      <c r="J3390" s="236"/>
      <c r="K3390" s="237" t="s">
        <v>9</v>
      </c>
      <c r="L3390" s="238"/>
      <c r="N3390" s="235" t="s">
        <v>10</v>
      </c>
      <c r="O3390" s="236"/>
      <c r="P3390" s="237" t="s">
        <v>11</v>
      </c>
      <c r="Q3390" s="238"/>
      <c r="S3390" s="235" t="s">
        <v>6</v>
      </c>
      <c r="T3390" s="236"/>
      <c r="U3390" s="237" t="s">
        <v>7</v>
      </c>
      <c r="V3390" s="238"/>
      <c r="X3390" s="235" t="s">
        <v>10</v>
      </c>
      <c r="Y3390" s="236"/>
      <c r="Z3390" s="237" t="s">
        <v>11</v>
      </c>
      <c r="AA3390" s="238"/>
      <c r="AB3390" s="4"/>
      <c r="AC3390" s="212" t="s">
        <v>70</v>
      </c>
      <c r="AE3390" s="213" t="s">
        <v>37</v>
      </c>
      <c r="AF3390" s="9"/>
      <c r="AG3390" s="29"/>
      <c r="AH3390" s="29"/>
      <c r="AI3390" s="29"/>
      <c r="AJ3390" s="29"/>
    </row>
    <row r="3391" spans="1:36" ht="18" customHeight="1" thickTop="1" thickBot="1">
      <c r="B3391" s="40">
        <f t="shared" ref="B3391" si="11583">B3384+$E$5</f>
        <v>1.1404999999999736</v>
      </c>
      <c r="D3391" s="24">
        <v>1</v>
      </c>
      <c r="E3391" s="25">
        <v>0</v>
      </c>
      <c r="F3391" s="26">
        <v>0</v>
      </c>
      <c r="G3391" s="27">
        <f t="shared" ref="G3391" si="11584">-1/($E$8*$B3391)</f>
        <v>-6.0220358335221622</v>
      </c>
      <c r="I3391" s="24">
        <v>1</v>
      </c>
      <c r="J3391" s="28">
        <v>0</v>
      </c>
      <c r="K3391" s="26">
        <v>0</v>
      </c>
      <c r="L3391" s="27">
        <v>0</v>
      </c>
      <c r="N3391" s="24">
        <f t="shared" ref="N3391" si="11585">D3391*I3391+F3391*I3394-E3391*J3391-G3391*J3394</f>
        <v>0.83668931624533083</v>
      </c>
      <c r="O3391" s="28">
        <f t="shared" ref="O3391" si="11586">(D3391*J3391+E3391*I3391+F3391*J3394+G3391*I3394)</f>
        <v>0</v>
      </c>
      <c r="P3391" s="26">
        <f t="shared" ref="P3391" si="11587">D3391*K3391+F3391*K3394-E3391*L3391-G3391*L3394</f>
        <v>0</v>
      </c>
      <c r="Q3391" s="27">
        <f t="shared" ref="Q3391" si="11588">(D3391*L3391+E3391*K3391+F3391*L3394+G3391*K3394)</f>
        <v>-6.0220358335221622</v>
      </c>
      <c r="S3391" s="24">
        <v>1</v>
      </c>
      <c r="T3391" s="25">
        <v>0</v>
      </c>
      <c r="U3391" s="26">
        <v>0</v>
      </c>
      <c r="V3391" s="27">
        <f t="shared" ref="V3391" si="11589">-1/($T$8*$B3391)</f>
        <v>-6.0220358335221622</v>
      </c>
      <c r="X3391" s="24">
        <f t="shared" ref="X3391" si="11590">N3391*S3391+P3391*S3394-O3391*T3391-Q3391*T3394</f>
        <v>0.83668931624533083</v>
      </c>
      <c r="Y3391" s="28">
        <f t="shared" ref="Y3391" si="11591">(N3391*T3391+O3391*S3391+P3391*T3394+Q3391*S3394)</f>
        <v>0</v>
      </c>
      <c r="Z3391" s="26">
        <f t="shared" ref="Z3391" si="11592">N3391*U3391+P3391*U3394-O3391*V3391-Q3391*V3394</f>
        <v>0</v>
      </c>
      <c r="AA3391" s="27">
        <f t="shared" ref="AA3391" si="11593">(N3391*V3391+O3391*U3391+P3391*V3394+Q3391*U3394)</f>
        <v>-11.060608877476701</v>
      </c>
      <c r="AB3391" s="8"/>
      <c r="AC3391" s="214">
        <f t="shared" ref="AC3391" si="11594">20*LOG((2*$X$8)/(($X$8*X3391+Z3391+$Z$8*X3394+Z3394)^2+($X$8*Y3391+AA3391+$X$8*Y3394+AA3394)^2)^0.5)</f>
        <v>-14.974062190034726</v>
      </c>
      <c r="AE3391" s="215">
        <f t="shared" ref="AE3391" si="11595">((X3391^2+Y3391^2)/(X3394^2+Y3394^2))^0.5</f>
        <v>30.852684760806302</v>
      </c>
      <c r="AF3391" s="9"/>
      <c r="AG3391" s="29"/>
      <c r="AH3391" s="29"/>
      <c r="AI3391" s="29"/>
      <c r="AJ3391" s="29"/>
    </row>
    <row r="3392" spans="1:36" ht="18.649999999999999" customHeight="1" thickBot="1">
      <c r="D3392" s="30"/>
      <c r="G3392" s="31"/>
      <c r="I3392" s="30"/>
      <c r="K3392" s="239" t="s">
        <v>15</v>
      </c>
      <c r="L3392" s="240"/>
      <c r="N3392" s="30"/>
      <c r="P3392" s="239" t="s">
        <v>17</v>
      </c>
      <c r="Q3392" s="240"/>
      <c r="S3392" s="30"/>
      <c r="V3392" s="31"/>
      <c r="X3392" s="30"/>
      <c r="AA3392" s="31"/>
      <c r="AE3392" s="216"/>
      <c r="AF3392" s="9"/>
      <c r="AG3392" s="29"/>
      <c r="AH3392" s="29"/>
      <c r="AI3392" s="29"/>
      <c r="AJ3392" s="29"/>
    </row>
    <row r="3393" spans="2:36" ht="18.649999999999999" customHeight="1" thickBot="1">
      <c r="D3393" s="235" t="s">
        <v>12</v>
      </c>
      <c r="E3393" s="236"/>
      <c r="F3393" s="237" t="s">
        <v>13</v>
      </c>
      <c r="G3393" s="238"/>
      <c r="I3393" s="235" t="s">
        <v>14</v>
      </c>
      <c r="J3393" s="236"/>
      <c r="K3393" s="241"/>
      <c r="L3393" s="242"/>
      <c r="N3393" s="235" t="s">
        <v>16</v>
      </c>
      <c r="O3393" s="236"/>
      <c r="P3393" s="241"/>
      <c r="Q3393" s="242"/>
      <c r="S3393" s="235" t="s">
        <v>12</v>
      </c>
      <c r="T3393" s="236"/>
      <c r="U3393" s="237" t="s">
        <v>13</v>
      </c>
      <c r="V3393" s="238"/>
      <c r="X3393" s="235" t="s">
        <v>16</v>
      </c>
      <c r="Y3393" s="236"/>
      <c r="Z3393" s="237" t="s">
        <v>17</v>
      </c>
      <c r="AA3393" s="238"/>
      <c r="AB3393" s="4"/>
      <c r="AC3393" s="37" t="s">
        <v>71</v>
      </c>
      <c r="AE3393" s="217" t="s">
        <v>72</v>
      </c>
      <c r="AF3393" s="9"/>
      <c r="AG3393" s="29"/>
      <c r="AH3393" s="29"/>
      <c r="AI3393" s="29"/>
      <c r="AJ3393" s="29"/>
    </row>
    <row r="3394" spans="2:36" ht="18.649999999999999" customHeight="1" thickTop="1" thickBot="1">
      <c r="D3394" s="24">
        <v>0</v>
      </c>
      <c r="E3394" s="28">
        <v>0</v>
      </c>
      <c r="F3394" s="26">
        <v>1</v>
      </c>
      <c r="G3394" s="27">
        <v>0</v>
      </c>
      <c r="I3394" s="24">
        <v>0</v>
      </c>
      <c r="J3394" s="28">
        <f t="shared" ref="J3394" si="11596">IF(0=(1-$J$8*$K$8*$B3391^2),0,-1*(1-$J$8*$K$8*$B3391^2)/($B3391*$K$8))</f>
        <v>-2.7118849550111724E-2</v>
      </c>
      <c r="K3394" s="26">
        <v>1</v>
      </c>
      <c r="L3394" s="27">
        <v>0</v>
      </c>
      <c r="N3394" s="24">
        <f t="shared" ref="N3394" si="11597">D3394*I3391+F3394*I3394-E3394*J3391-G3394*J3394</f>
        <v>0</v>
      </c>
      <c r="O3394" s="28">
        <f t="shared" ref="O3394" si="11598">(D3394*J3391+E3394*I3391+F3394*J3394+G3394*I3394)</f>
        <v>-2.7118849550111724E-2</v>
      </c>
      <c r="P3394" s="26">
        <f t="shared" ref="P3394" si="11599">D3394*K3391+F3394*K3394-E3394*L3391-G3394*L3394</f>
        <v>1</v>
      </c>
      <c r="Q3394" s="27">
        <f t="shared" ref="Q3394" si="11600">(D3394*L3391+E3394*K3391+F3394*L3394+G3394*K3394)</f>
        <v>0</v>
      </c>
      <c r="S3394" s="24">
        <v>0</v>
      </c>
      <c r="T3394" s="28">
        <v>0</v>
      </c>
      <c r="U3394" s="26">
        <v>1</v>
      </c>
      <c r="V3394" s="27">
        <v>0</v>
      </c>
      <c r="X3394" s="24">
        <f t="shared" ref="X3394" si="11601">N3394*S3391+P3394*S3394-O3394*T3391-Q3394*T3394</f>
        <v>0</v>
      </c>
      <c r="Y3394" s="28">
        <f t="shared" ref="Y3394" si="11602">(N3394*T3391+O3394*S3391+P3394*T3394+Q3394*S3394)</f>
        <v>-2.7118849550111724E-2</v>
      </c>
      <c r="Z3394" s="26">
        <f t="shared" ref="Z3394" si="11603">N3394*U3391+P3394*U3394-O3394*V3391-Q3394*V3394</f>
        <v>0.83668931624533083</v>
      </c>
      <c r="AA3394" s="27">
        <f t="shared" ref="AA3394" si="11604">(N3394*V3391+O3394*U3391+P3394*V3394+Q3394*U3394)</f>
        <v>0</v>
      </c>
      <c r="AB3394" s="8"/>
      <c r="AC3394" s="39">
        <f t="shared" ref="AC3394" si="11605">(180/PI())*ATAN(-1*(($X$8*Y3391+AA3391+$X$8*Y3394+AA3394)/($X$8*X3391+Z3391+$X$8*X3394+Z3394)))</f>
        <v>81.417594364695617</v>
      </c>
      <c r="AE3394" s="218">
        <f t="shared" ref="AE3394" si="11606">20*LOG(((($X$8*X3391+Z3391-$X$8*Y3394-Z3394)^2+($X$8*Y3391+AA3391-$X$8*Y3394-AA3394)^2)/(($X$8*X3391+Z3391+$X$8*X3394+Z3394)^2+($X$8*Y3391+AA3391+$X$8*Y3394+AA3394)^2))^0.5)</f>
        <v>-0.14037773057354516</v>
      </c>
      <c r="AF3394" s="9"/>
      <c r="AG3394" s="29"/>
      <c r="AH3394" s="29"/>
      <c r="AI3394" s="29"/>
      <c r="AJ3394" s="29"/>
    </row>
    <row r="3395" spans="2:36" ht="18.649999999999999" customHeight="1">
      <c r="AE3395" s="33"/>
    </row>
    <row r="3396" spans="2:36" ht="18.649999999999999" customHeight="1" thickBot="1">
      <c r="E3396" s="21" t="s">
        <v>0</v>
      </c>
      <c r="J3396" s="21" t="s">
        <v>1</v>
      </c>
      <c r="O3396" s="21" t="s">
        <v>2</v>
      </c>
      <c r="T3396" s="21" t="s">
        <v>3</v>
      </c>
      <c r="Y3396" s="21" t="s">
        <v>4</v>
      </c>
    </row>
    <row r="3397" spans="2:36" ht="18.649999999999999" customHeight="1" thickBot="1">
      <c r="B3397" s="20"/>
      <c r="D3397" s="235" t="s">
        <v>6</v>
      </c>
      <c r="E3397" s="236"/>
      <c r="F3397" s="237" t="s">
        <v>7</v>
      </c>
      <c r="G3397" s="238"/>
      <c r="I3397" s="235" t="s">
        <v>8</v>
      </c>
      <c r="J3397" s="236"/>
      <c r="K3397" s="237" t="s">
        <v>9</v>
      </c>
      <c r="L3397" s="238"/>
      <c r="N3397" s="235" t="s">
        <v>10</v>
      </c>
      <c r="O3397" s="236"/>
      <c r="P3397" s="237" t="s">
        <v>11</v>
      </c>
      <c r="Q3397" s="238"/>
      <c r="S3397" s="235" t="s">
        <v>6</v>
      </c>
      <c r="T3397" s="236"/>
      <c r="U3397" s="237" t="s">
        <v>7</v>
      </c>
      <c r="V3397" s="238"/>
      <c r="X3397" s="235" t="s">
        <v>10</v>
      </c>
      <c r="Y3397" s="236"/>
      <c r="Z3397" s="237" t="s">
        <v>11</v>
      </c>
      <c r="AA3397" s="238"/>
      <c r="AB3397" s="4"/>
      <c r="AC3397" s="212" t="s">
        <v>70</v>
      </c>
      <c r="AE3397" s="213" t="s">
        <v>37</v>
      </c>
      <c r="AF3397" s="9"/>
      <c r="AG3397" s="29"/>
      <c r="AH3397" s="29"/>
      <c r="AI3397" s="29"/>
      <c r="AJ3397" s="29"/>
    </row>
    <row r="3398" spans="2:36" ht="18.649999999999999" customHeight="1" thickTop="1" thickBot="1">
      <c r="B3398" s="40">
        <f t="shared" ref="B3398" si="11607">B3391+$E$5</f>
        <v>1.1409999999999736</v>
      </c>
      <c r="D3398" s="24">
        <v>1</v>
      </c>
      <c r="E3398" s="25">
        <v>0</v>
      </c>
      <c r="F3398" s="26">
        <v>0</v>
      </c>
      <c r="G3398" s="27">
        <f t="shared" ref="G3398" si="11608">-1/($E$8*$B3398)</f>
        <v>-6.0193969045854754</v>
      </c>
      <c r="I3398" s="24">
        <v>1</v>
      </c>
      <c r="J3398" s="28">
        <v>0</v>
      </c>
      <c r="K3398" s="26">
        <v>0</v>
      </c>
      <c r="L3398" s="27">
        <v>0</v>
      </c>
      <c r="N3398" s="24">
        <f t="shared" ref="N3398" si="11609">D3398*I3398+F3398*I3401-E3398*J3398-G3398*J3401</f>
        <v>0.84203805180426938</v>
      </c>
      <c r="O3398" s="28">
        <f t="shared" ref="O3398" si="11610">(D3398*J3398+E3398*I3398+F3398*J3401+G3398*I3401)</f>
        <v>0</v>
      </c>
      <c r="P3398" s="26">
        <f t="shared" ref="P3398" si="11611">D3398*K3398+F3398*K3401-E3398*L3398-G3398*L3401</f>
        <v>0</v>
      </c>
      <c r="Q3398" s="27">
        <f t="shared" ref="Q3398" si="11612">(D3398*L3398+E3398*K3398+F3398*L3401+G3398*K3401)</f>
        <v>-6.0193969045854754</v>
      </c>
      <c r="S3398" s="24">
        <v>1</v>
      </c>
      <c r="T3398" s="25">
        <v>0</v>
      </c>
      <c r="U3398" s="26">
        <v>0</v>
      </c>
      <c r="V3398" s="27">
        <f t="shared" ref="V3398" si="11613">-1/($T$8*$B3398)</f>
        <v>-6.0193969045854754</v>
      </c>
      <c r="X3398" s="24">
        <f t="shared" ref="X3398" si="11614">N3398*S3398+P3398*S3401-O3398*T3398-Q3398*T3401</f>
        <v>0.84203805180426938</v>
      </c>
      <c r="Y3398" s="28">
        <f t="shared" ref="Y3398" si="11615">(N3398*T3398+O3398*S3398+P3398*T3401+Q3398*S3401)</f>
        <v>0</v>
      </c>
      <c r="Z3398" s="26">
        <f t="shared" ref="Z3398" si="11616">N3398*U3398+P3398*U3401-O3398*V3398-Q3398*V3401</f>
        <v>0</v>
      </c>
      <c r="AA3398" s="27">
        <f t="shared" ref="AA3398" si="11617">(N3398*V3398+O3398*U3398+P3398*V3401+Q3398*U3401)</f>
        <v>-11.087958147159279</v>
      </c>
      <c r="AB3398" s="8"/>
      <c r="AC3398" s="214">
        <f t="shared" ref="AC3398" si="11618">20*LOG((2*$X$8)/(($X$8*X3398+Z3398+$Z$8*X3401+Z3401)^2+($X$8*Y3398+AA3398+$X$8*Y3401+AA3401)^2)^0.5)</f>
        <v>-14.995549898874431</v>
      </c>
      <c r="AE3398" s="215">
        <f t="shared" ref="AE3398" si="11619">((X3398^2+Y3398^2)/(X3401^2+Y3401^2))^0.5</f>
        <v>32.08722923759683</v>
      </c>
      <c r="AF3398" s="9"/>
      <c r="AG3398" s="29"/>
      <c r="AH3398" s="29"/>
      <c r="AI3398" s="29"/>
      <c r="AJ3398" s="29"/>
    </row>
    <row r="3399" spans="2:36" ht="18.649999999999999" customHeight="1" thickBot="1">
      <c r="D3399" s="30"/>
      <c r="G3399" s="31"/>
      <c r="I3399" s="30"/>
      <c r="K3399" s="239" t="s">
        <v>15</v>
      </c>
      <c r="L3399" s="240"/>
      <c r="N3399" s="30"/>
      <c r="P3399" s="239" t="s">
        <v>17</v>
      </c>
      <c r="Q3399" s="240"/>
      <c r="S3399" s="30"/>
      <c r="V3399" s="31"/>
      <c r="X3399" s="30"/>
      <c r="AA3399" s="31"/>
      <c r="AE3399" s="216"/>
      <c r="AF3399" s="9"/>
      <c r="AG3399" s="29"/>
      <c r="AH3399" s="29"/>
      <c r="AI3399" s="29"/>
      <c r="AJ3399" s="29"/>
    </row>
    <row r="3400" spans="2:36" ht="18.649999999999999" customHeight="1" thickBot="1">
      <c r="D3400" s="235" t="s">
        <v>12</v>
      </c>
      <c r="E3400" s="236"/>
      <c r="F3400" s="237" t="s">
        <v>13</v>
      </c>
      <c r="G3400" s="238"/>
      <c r="I3400" s="235" t="s">
        <v>14</v>
      </c>
      <c r="J3400" s="236"/>
      <c r="K3400" s="241"/>
      <c r="L3400" s="242"/>
      <c r="N3400" s="235" t="s">
        <v>16</v>
      </c>
      <c r="O3400" s="236"/>
      <c r="P3400" s="241"/>
      <c r="Q3400" s="242"/>
      <c r="S3400" s="235" t="s">
        <v>12</v>
      </c>
      <c r="T3400" s="236"/>
      <c r="U3400" s="237" t="s">
        <v>13</v>
      </c>
      <c r="V3400" s="238"/>
      <c r="X3400" s="235" t="s">
        <v>16</v>
      </c>
      <c r="Y3400" s="236"/>
      <c r="Z3400" s="237" t="s">
        <v>17</v>
      </c>
      <c r="AA3400" s="238"/>
      <c r="AB3400" s="4"/>
      <c r="AC3400" s="37" t="s">
        <v>71</v>
      </c>
      <c r="AE3400" s="217" t="s">
        <v>72</v>
      </c>
      <c r="AF3400" s="9"/>
      <c r="AG3400" s="29"/>
      <c r="AH3400" s="29"/>
      <c r="AI3400" s="29"/>
      <c r="AJ3400" s="29"/>
    </row>
    <row r="3401" spans="2:36" ht="18.649999999999999" customHeight="1" thickTop="1" thickBot="1">
      <c r="D3401" s="24">
        <v>0</v>
      </c>
      <c r="E3401" s="28">
        <v>0</v>
      </c>
      <c r="F3401" s="26">
        <v>1</v>
      </c>
      <c r="G3401" s="27">
        <v>0</v>
      </c>
      <c r="I3401" s="24">
        <v>0</v>
      </c>
      <c r="J3401" s="28">
        <f t="shared" ref="J3401" si="11620">IF(0=(1-$J$8*$K$8*$B3398^2),0,-1*(1-$J$8*$K$8*$B3398^2)/($B3398*$K$8))</f>
        <v>-2.624215526897684E-2</v>
      </c>
      <c r="K3401" s="26">
        <v>1</v>
      </c>
      <c r="L3401" s="27">
        <v>0</v>
      </c>
      <c r="N3401" s="24">
        <f t="shared" ref="N3401" si="11621">D3401*I3398+F3401*I3401-E3401*J3398-G3401*J3401</f>
        <v>0</v>
      </c>
      <c r="O3401" s="28">
        <f t="shared" ref="O3401" si="11622">(D3401*J3398+E3401*I3398+F3401*J3401+G3401*I3401)</f>
        <v>-2.624215526897684E-2</v>
      </c>
      <c r="P3401" s="26">
        <f t="shared" ref="P3401" si="11623">D3401*K3398+F3401*K3401-E3401*L3398-G3401*L3401</f>
        <v>1</v>
      </c>
      <c r="Q3401" s="27">
        <f t="shared" ref="Q3401" si="11624">(D3401*L3398+E3401*K3398+F3401*L3401+G3401*K3401)</f>
        <v>0</v>
      </c>
      <c r="S3401" s="24">
        <v>0</v>
      </c>
      <c r="T3401" s="28">
        <v>0</v>
      </c>
      <c r="U3401" s="26">
        <v>1</v>
      </c>
      <c r="V3401" s="27">
        <v>0</v>
      </c>
      <c r="X3401" s="24">
        <f t="shared" ref="X3401" si="11625">N3401*S3398+P3401*S3401-O3401*T3398-Q3401*T3401</f>
        <v>0</v>
      </c>
      <c r="Y3401" s="28">
        <f t="shared" ref="Y3401" si="11626">(N3401*T3398+O3401*S3398+P3401*T3401+Q3401*S3401)</f>
        <v>-2.624215526897684E-2</v>
      </c>
      <c r="Z3401" s="26">
        <f t="shared" ref="Z3401" si="11627">N3401*U3398+P3401*U3401-O3401*V3398-Q3401*V3401</f>
        <v>0.84203805180426938</v>
      </c>
      <c r="AA3401" s="27">
        <f t="shared" ref="AA3401" si="11628">(N3401*V3398+O3401*U3398+P3401*V3401+Q3401*U3401)</f>
        <v>0</v>
      </c>
      <c r="AB3401" s="8"/>
      <c r="AC3401" s="39">
        <f t="shared" ref="AC3401" si="11629">(180/PI())*ATAN(-1*(($X$8*Y3398+AA3398+$X$8*Y3401+AA3401)/($X$8*X3398+Z3398+$X$8*X3401+Z3401)))</f>
        <v>81.383815811690624</v>
      </c>
      <c r="AE3401" s="218">
        <f t="shared" ref="AE3401" si="11630">20*LOG(((($X$8*X3398+Z3398-$X$8*Y3401-Z3401)^2+($X$8*Y3398+AA3398-$X$8*Y3401-AA3401)^2)/(($X$8*X3398+Z3398+$X$8*X3401+Z3401)^2+($X$8*Y3398+AA3398+$X$8*Y3401+AA3401)^2))^0.5)</f>
        <v>-0.13967529368812784</v>
      </c>
      <c r="AF3401" s="9"/>
      <c r="AG3401" s="29"/>
      <c r="AH3401" s="29"/>
      <c r="AI3401" s="29"/>
      <c r="AJ3401" s="29"/>
    </row>
    <row r="3402" spans="2:36" ht="18.649999999999999" customHeight="1">
      <c r="AE3402" s="33"/>
    </row>
    <row r="3403" spans="2:36" ht="18.649999999999999" customHeight="1" thickBot="1">
      <c r="E3403" s="21" t="s">
        <v>0</v>
      </c>
      <c r="J3403" s="21" t="s">
        <v>1</v>
      </c>
      <c r="O3403" s="21" t="s">
        <v>2</v>
      </c>
      <c r="T3403" s="21" t="s">
        <v>3</v>
      </c>
      <c r="Y3403" s="21" t="s">
        <v>4</v>
      </c>
    </row>
    <row r="3404" spans="2:36" ht="18.649999999999999" customHeight="1" thickBot="1">
      <c r="B3404" s="20"/>
      <c r="D3404" s="235" t="s">
        <v>6</v>
      </c>
      <c r="E3404" s="236"/>
      <c r="F3404" s="237" t="s">
        <v>7</v>
      </c>
      <c r="G3404" s="238"/>
      <c r="I3404" s="235" t="s">
        <v>8</v>
      </c>
      <c r="J3404" s="236"/>
      <c r="K3404" s="237" t="s">
        <v>9</v>
      </c>
      <c r="L3404" s="238"/>
      <c r="N3404" s="235" t="s">
        <v>10</v>
      </c>
      <c r="O3404" s="236"/>
      <c r="P3404" s="237" t="s">
        <v>11</v>
      </c>
      <c r="Q3404" s="238"/>
      <c r="S3404" s="235" t="s">
        <v>6</v>
      </c>
      <c r="T3404" s="236"/>
      <c r="U3404" s="237" t="s">
        <v>7</v>
      </c>
      <c r="V3404" s="238"/>
      <c r="X3404" s="235" t="s">
        <v>10</v>
      </c>
      <c r="Y3404" s="236"/>
      <c r="Z3404" s="237" t="s">
        <v>11</v>
      </c>
      <c r="AA3404" s="238"/>
      <c r="AB3404" s="4"/>
      <c r="AC3404" s="212" t="s">
        <v>70</v>
      </c>
      <c r="AE3404" s="213" t="s">
        <v>37</v>
      </c>
      <c r="AF3404" s="9"/>
      <c r="AG3404" s="29"/>
      <c r="AH3404" s="29"/>
      <c r="AI3404" s="29"/>
      <c r="AJ3404" s="29"/>
    </row>
    <row r="3405" spans="2:36" ht="18.649999999999999" customHeight="1" thickTop="1" thickBot="1">
      <c r="B3405" s="40">
        <f t="shared" ref="B3405" si="11631">B3398+$E$5</f>
        <v>1.1414999999999735</v>
      </c>
      <c r="D3405" s="24">
        <v>1</v>
      </c>
      <c r="E3405" s="25">
        <v>0</v>
      </c>
      <c r="F3405" s="26">
        <v>0</v>
      </c>
      <c r="G3405" s="27">
        <f t="shared" ref="G3405" si="11632">-1/($E$8*$B3405)</f>
        <v>-6.0167602874568793</v>
      </c>
      <c r="I3405" s="24">
        <v>1</v>
      </c>
      <c r="J3405" s="28">
        <v>0</v>
      </c>
      <c r="K3405" s="26">
        <v>0</v>
      </c>
      <c r="L3405" s="27">
        <v>0</v>
      </c>
      <c r="N3405" s="24">
        <f t="shared" ref="N3405" si="11633">D3405*I3405+F3405*I3408-E3405*J3405-G3405*J3408</f>
        <v>0.84737976034080853</v>
      </c>
      <c r="O3405" s="28">
        <f t="shared" ref="O3405" si="11634">(D3405*J3405+E3405*I3405+F3405*J3408+G3405*I3408)</f>
        <v>0</v>
      </c>
      <c r="P3405" s="26">
        <f t="shared" ref="P3405" si="11635">D3405*K3405+F3405*K3408-E3405*L3405-G3405*L3408</f>
        <v>0</v>
      </c>
      <c r="Q3405" s="27">
        <f t="shared" ref="Q3405" si="11636">(D3405*L3405+E3405*K3405+F3405*L3408+G3405*K3408)</f>
        <v>-6.0167602874568793</v>
      </c>
      <c r="S3405" s="24">
        <v>1</v>
      </c>
      <c r="T3405" s="25">
        <v>0</v>
      </c>
      <c r="U3405" s="26">
        <v>0</v>
      </c>
      <c r="V3405" s="27">
        <f t="shared" ref="V3405" si="11637">-1/($T$8*$B3405)</f>
        <v>-6.0167602874568793</v>
      </c>
      <c r="X3405" s="24">
        <f t="shared" ref="X3405" si="11638">N3405*S3405+P3405*S3408-O3405*T3405-Q3405*T3408</f>
        <v>0.84737976034080853</v>
      </c>
      <c r="Y3405" s="28">
        <f t="shared" ref="Y3405" si="11639">(N3405*T3405+O3405*S3405+P3405*T3408+Q3405*S3408)</f>
        <v>0</v>
      </c>
      <c r="Z3405" s="26">
        <f t="shared" ref="Z3405" si="11640">N3405*U3405+P3405*U3408-O3405*V3405-Q3405*V3408</f>
        <v>0</v>
      </c>
      <c r="AA3405" s="27">
        <f t="shared" ref="AA3405" si="11641">(N3405*V3405+O3405*U3405+P3405*V3408+Q3405*U3408)</f>
        <v>-11.115241177870184</v>
      </c>
      <c r="AB3405" s="8"/>
      <c r="AC3405" s="214">
        <f t="shared" ref="AC3405" si="11642">20*LOG((2*$X$8)/(($X$8*X3405+Z3405+$Z$8*X3408+Z3408)^2+($X$8*Y3405+AA3405+$X$8*Y3408+AA3408)^2)^0.5)</f>
        <v>-15.016935769532827</v>
      </c>
      <c r="AE3405" s="215">
        <f t="shared" ref="AE3405" si="11643">((X3405^2+Y3405^2)/(X3408^2+Y3408^2))^0.5</f>
        <v>33.406322135245389</v>
      </c>
      <c r="AF3405" s="9"/>
      <c r="AG3405" s="29"/>
      <c r="AH3405" s="29"/>
      <c r="AI3405" s="29"/>
      <c r="AJ3405" s="29"/>
    </row>
    <row r="3406" spans="2:36" ht="18.649999999999999" customHeight="1" thickBot="1">
      <c r="D3406" s="30"/>
      <c r="G3406" s="31"/>
      <c r="I3406" s="30"/>
      <c r="K3406" s="239" t="s">
        <v>15</v>
      </c>
      <c r="L3406" s="240"/>
      <c r="N3406" s="30"/>
      <c r="P3406" s="239" t="s">
        <v>17</v>
      </c>
      <c r="Q3406" s="240"/>
      <c r="S3406" s="30"/>
      <c r="V3406" s="31"/>
      <c r="X3406" s="30"/>
      <c r="AA3406" s="31"/>
      <c r="AE3406" s="216"/>
      <c r="AF3406" s="9"/>
      <c r="AG3406" s="29"/>
      <c r="AH3406" s="29"/>
      <c r="AI3406" s="29"/>
      <c r="AJ3406" s="29"/>
    </row>
    <row r="3407" spans="2:36" ht="18.649999999999999" customHeight="1" thickBot="1">
      <c r="D3407" s="235" t="s">
        <v>12</v>
      </c>
      <c r="E3407" s="236"/>
      <c r="F3407" s="237" t="s">
        <v>13</v>
      </c>
      <c r="G3407" s="238"/>
      <c r="I3407" s="235" t="s">
        <v>14</v>
      </c>
      <c r="J3407" s="236"/>
      <c r="K3407" s="241"/>
      <c r="L3407" s="242"/>
      <c r="N3407" s="235" t="s">
        <v>16</v>
      </c>
      <c r="O3407" s="236"/>
      <c r="P3407" s="241"/>
      <c r="Q3407" s="242"/>
      <c r="S3407" s="235" t="s">
        <v>12</v>
      </c>
      <c r="T3407" s="236"/>
      <c r="U3407" s="237" t="s">
        <v>13</v>
      </c>
      <c r="V3407" s="238"/>
      <c r="X3407" s="235" t="s">
        <v>16</v>
      </c>
      <c r="Y3407" s="236"/>
      <c r="Z3407" s="237" t="s">
        <v>17</v>
      </c>
      <c r="AA3407" s="238"/>
      <c r="AB3407" s="4"/>
      <c r="AC3407" s="37" t="s">
        <v>71</v>
      </c>
      <c r="AE3407" s="217" t="s">
        <v>72</v>
      </c>
      <c r="AF3407" s="9"/>
      <c r="AG3407" s="29"/>
      <c r="AH3407" s="29"/>
      <c r="AI3407" s="29"/>
      <c r="AJ3407" s="29"/>
    </row>
    <row r="3408" spans="2:36" ht="18.649999999999999" customHeight="1" thickTop="1" thickBot="1">
      <c r="D3408" s="24">
        <v>0</v>
      </c>
      <c r="E3408" s="28">
        <v>0</v>
      </c>
      <c r="F3408" s="26">
        <v>1</v>
      </c>
      <c r="G3408" s="27">
        <v>0</v>
      </c>
      <c r="I3408" s="24">
        <v>0</v>
      </c>
      <c r="J3408" s="28">
        <f t="shared" ref="J3408" si="11644">IF(0=(1-$J$8*$K$8*$B3405^2),0,-1*(1-$J$8*$K$8*$B3405^2)/($B3405*$K$8))</f>
        <v>-2.5365850119932216E-2</v>
      </c>
      <c r="K3408" s="26">
        <v>1</v>
      </c>
      <c r="L3408" s="27">
        <v>0</v>
      </c>
      <c r="N3408" s="24">
        <f t="shared" ref="N3408" si="11645">D3408*I3405+F3408*I3408-E3408*J3405-G3408*J3408</f>
        <v>0</v>
      </c>
      <c r="O3408" s="28">
        <f t="shared" ref="O3408" si="11646">(D3408*J3405+E3408*I3405+F3408*J3408+G3408*I3408)</f>
        <v>-2.5365850119932216E-2</v>
      </c>
      <c r="P3408" s="26">
        <f t="shared" ref="P3408" si="11647">D3408*K3405+F3408*K3408-E3408*L3405-G3408*L3408</f>
        <v>1</v>
      </c>
      <c r="Q3408" s="27">
        <f t="shared" ref="Q3408" si="11648">(D3408*L3405+E3408*K3405+F3408*L3408+G3408*K3408)</f>
        <v>0</v>
      </c>
      <c r="S3408" s="24">
        <v>0</v>
      </c>
      <c r="T3408" s="28">
        <v>0</v>
      </c>
      <c r="U3408" s="26">
        <v>1</v>
      </c>
      <c r="V3408" s="27">
        <v>0</v>
      </c>
      <c r="X3408" s="24">
        <f t="shared" ref="X3408" si="11649">N3408*S3405+P3408*S3408-O3408*T3405-Q3408*T3408</f>
        <v>0</v>
      </c>
      <c r="Y3408" s="28">
        <f t="shared" ref="Y3408" si="11650">(N3408*T3405+O3408*S3405+P3408*T3408+Q3408*S3408)</f>
        <v>-2.5365850119932216E-2</v>
      </c>
      <c r="Z3408" s="26">
        <f t="shared" ref="Z3408" si="11651">N3408*U3405+P3408*U3408-O3408*V3405-Q3408*V3408</f>
        <v>0.84737976034080853</v>
      </c>
      <c r="AA3408" s="27">
        <f t="shared" ref="AA3408" si="11652">(N3408*V3405+O3408*U3405+P3408*V3408+Q3408*U3408)</f>
        <v>0</v>
      </c>
      <c r="AB3408" s="8"/>
      <c r="AC3408" s="39">
        <f t="shared" ref="AC3408" si="11653">(180/PI())*ATAN(-1*(($X$8*Y3405+AA3405+$X$8*Y3408+AA3408)/($X$8*X3405+Z3405+$X$8*X3408+Z3408)))</f>
        <v>81.350224070189896</v>
      </c>
      <c r="AE3408" s="218">
        <f t="shared" ref="AE3408" si="11654">20*LOG(((($X$8*X3405+Z3405-$X$8*Y3408-Z3408)^2+($X$8*Y3405+AA3405-$X$8*Y3408-AA3408)^2)/(($X$8*X3405+Z3405+$X$8*X3408+Z3408)^2+($X$8*Y3405+AA3405+$X$8*Y3408+AA3408)^2))^0.5)</f>
        <v>-0.13897968488551565</v>
      </c>
      <c r="AF3408" s="9"/>
      <c r="AG3408" s="29"/>
      <c r="AH3408" s="29"/>
      <c r="AI3408" s="29"/>
      <c r="AJ3408" s="29"/>
    </row>
    <row r="3409" spans="2:36" ht="18.649999999999999" customHeight="1">
      <c r="AE3409" s="33"/>
    </row>
    <row r="3410" spans="2:36" ht="18.649999999999999" customHeight="1" thickBot="1">
      <c r="E3410" s="21" t="s">
        <v>0</v>
      </c>
      <c r="J3410" s="21" t="s">
        <v>1</v>
      </c>
      <c r="O3410" s="21" t="s">
        <v>2</v>
      </c>
      <c r="T3410" s="21" t="s">
        <v>3</v>
      </c>
      <c r="Y3410" s="21" t="s">
        <v>4</v>
      </c>
    </row>
    <row r="3411" spans="2:36" ht="18.649999999999999" customHeight="1" thickBot="1">
      <c r="B3411" s="20"/>
      <c r="D3411" s="235" t="s">
        <v>6</v>
      </c>
      <c r="E3411" s="236"/>
      <c r="F3411" s="237" t="s">
        <v>7</v>
      </c>
      <c r="G3411" s="238"/>
      <c r="I3411" s="235" t="s">
        <v>8</v>
      </c>
      <c r="J3411" s="236"/>
      <c r="K3411" s="237" t="s">
        <v>9</v>
      </c>
      <c r="L3411" s="238"/>
      <c r="N3411" s="235" t="s">
        <v>10</v>
      </c>
      <c r="O3411" s="236"/>
      <c r="P3411" s="237" t="s">
        <v>11</v>
      </c>
      <c r="Q3411" s="238"/>
      <c r="S3411" s="235" t="s">
        <v>6</v>
      </c>
      <c r="T3411" s="236"/>
      <c r="U3411" s="237" t="s">
        <v>7</v>
      </c>
      <c r="V3411" s="238"/>
      <c r="X3411" s="235" t="s">
        <v>10</v>
      </c>
      <c r="Y3411" s="236"/>
      <c r="Z3411" s="237" t="s">
        <v>11</v>
      </c>
      <c r="AA3411" s="238"/>
      <c r="AB3411" s="4"/>
      <c r="AC3411" s="212" t="s">
        <v>70</v>
      </c>
      <c r="AE3411" s="213" t="s">
        <v>37</v>
      </c>
      <c r="AF3411" s="9"/>
      <c r="AG3411" s="29"/>
      <c r="AH3411" s="29"/>
      <c r="AI3411" s="29"/>
      <c r="AJ3411" s="29"/>
    </row>
    <row r="3412" spans="2:36" ht="18.649999999999999" customHeight="1" thickTop="1" thickBot="1">
      <c r="B3412" s="40">
        <f t="shared" ref="B3412" si="11655">B3405+$E$5</f>
        <v>1.1419999999999735</v>
      </c>
      <c r="D3412" s="24">
        <v>1</v>
      </c>
      <c r="E3412" s="25">
        <v>0</v>
      </c>
      <c r="F3412" s="26">
        <v>0</v>
      </c>
      <c r="G3412" s="27">
        <f t="shared" ref="G3412" si="11656">-1/($E$8*$B3412)</f>
        <v>-6.0141259790998483</v>
      </c>
      <c r="I3412" s="24">
        <v>1</v>
      </c>
      <c r="J3412" s="28">
        <v>0</v>
      </c>
      <c r="K3412" s="26">
        <v>0</v>
      </c>
      <c r="L3412" s="27">
        <v>0</v>
      </c>
      <c r="N3412" s="24">
        <f t="shared" ref="N3412" si="11657">D3412*I3412+F3412*I3415-E3412*J3412-G3412*J3415</f>
        <v>0.85271445415877223</v>
      </c>
      <c r="O3412" s="28">
        <f t="shared" ref="O3412" si="11658">(D3412*J3412+E3412*I3412+F3412*J3415+G3412*I3415)</f>
        <v>0</v>
      </c>
      <c r="P3412" s="26">
        <f t="shared" ref="P3412" si="11659">D3412*K3412+F3412*K3415-E3412*L3412-G3412*L3415</f>
        <v>0</v>
      </c>
      <c r="Q3412" s="27">
        <f t="shared" ref="Q3412" si="11660">(D3412*L3412+E3412*K3412+F3412*L3415+G3412*K3415)</f>
        <v>-6.0141259790998483</v>
      </c>
      <c r="S3412" s="24">
        <v>1</v>
      </c>
      <c r="T3412" s="25">
        <v>0</v>
      </c>
      <c r="U3412" s="26">
        <v>0</v>
      </c>
      <c r="V3412" s="27">
        <f t="shared" ref="V3412" si="11661">-1/($T$8*$B3412)</f>
        <v>-6.0141259790998483</v>
      </c>
      <c r="X3412" s="24">
        <f t="shared" ref="X3412" si="11662">N3412*S3412+P3412*S3415-O3412*T3412-Q3412*T3415</f>
        <v>0.85271445415877223</v>
      </c>
      <c r="Y3412" s="28">
        <f t="shared" ref="Y3412" si="11663">(N3412*T3412+O3412*S3412+P3412*T3415+Q3412*S3415)</f>
        <v>0</v>
      </c>
      <c r="Z3412" s="26">
        <f t="shared" ref="Z3412" si="11664">N3412*U3412+P3412*U3415-O3412*V3412-Q3412*V3415</f>
        <v>0</v>
      </c>
      <c r="AA3412" s="27">
        <f t="shared" ref="AA3412" si="11665">(N3412*V3412+O3412*U3412+P3412*V3415+Q3412*U3415)</f>
        <v>-11.142458130610066</v>
      </c>
      <c r="AB3412" s="8"/>
      <c r="AC3412" s="214">
        <f t="shared" ref="AC3412" si="11666">20*LOG((2*$X$8)/(($X$8*X3412+Z3412+$Z$8*X3415+Z3415)^2+($X$8*Y3412+AA3412+$X$8*Y3415+AA3415)^2)^0.5)</f>
        <v>-15.038220519741918</v>
      </c>
      <c r="AE3412" s="215">
        <f t="shared" ref="AE3412" si="11667">((X3412^2+Y3412^2)/(X3415^2+Y3415^2))^0.5</f>
        <v>34.818977804098338</v>
      </c>
      <c r="AF3412" s="9"/>
      <c r="AG3412" s="29"/>
      <c r="AH3412" s="29"/>
      <c r="AI3412" s="29"/>
      <c r="AJ3412" s="29"/>
    </row>
    <row r="3413" spans="2:36" ht="18.649999999999999" customHeight="1" thickBot="1">
      <c r="D3413" s="30"/>
      <c r="G3413" s="31"/>
      <c r="I3413" s="30"/>
      <c r="K3413" s="239" t="s">
        <v>15</v>
      </c>
      <c r="L3413" s="240"/>
      <c r="N3413" s="30"/>
      <c r="P3413" s="239" t="s">
        <v>17</v>
      </c>
      <c r="Q3413" s="240"/>
      <c r="S3413" s="30"/>
      <c r="V3413" s="31"/>
      <c r="X3413" s="30"/>
      <c r="AA3413" s="31"/>
      <c r="AE3413" s="216"/>
      <c r="AF3413" s="9"/>
      <c r="AG3413" s="29"/>
      <c r="AH3413" s="29"/>
      <c r="AI3413" s="29"/>
      <c r="AJ3413" s="29"/>
    </row>
    <row r="3414" spans="2:36" ht="18.649999999999999" customHeight="1" thickBot="1">
      <c r="D3414" s="235" t="s">
        <v>12</v>
      </c>
      <c r="E3414" s="236"/>
      <c r="F3414" s="237" t="s">
        <v>13</v>
      </c>
      <c r="G3414" s="238"/>
      <c r="I3414" s="235" t="s">
        <v>14</v>
      </c>
      <c r="J3414" s="236"/>
      <c r="K3414" s="241"/>
      <c r="L3414" s="242"/>
      <c r="N3414" s="235" t="s">
        <v>16</v>
      </c>
      <c r="O3414" s="236"/>
      <c r="P3414" s="241"/>
      <c r="Q3414" s="242"/>
      <c r="S3414" s="235" t="s">
        <v>12</v>
      </c>
      <c r="T3414" s="236"/>
      <c r="U3414" s="237" t="s">
        <v>13</v>
      </c>
      <c r="V3414" s="238"/>
      <c r="X3414" s="235" t="s">
        <v>16</v>
      </c>
      <c r="Y3414" s="236"/>
      <c r="Z3414" s="237" t="s">
        <v>17</v>
      </c>
      <c r="AA3414" s="238"/>
      <c r="AB3414" s="4"/>
      <c r="AC3414" s="37" t="s">
        <v>71</v>
      </c>
      <c r="AE3414" s="217" t="s">
        <v>72</v>
      </c>
      <c r="AF3414" s="9"/>
      <c r="AG3414" s="29"/>
      <c r="AH3414" s="29"/>
      <c r="AI3414" s="29"/>
      <c r="AJ3414" s="29"/>
    </row>
    <row r="3415" spans="2:36" ht="18.649999999999999" customHeight="1" thickTop="1" thickBot="1">
      <c r="D3415" s="24">
        <v>0</v>
      </c>
      <c r="E3415" s="28">
        <v>0</v>
      </c>
      <c r="F3415" s="26">
        <v>1</v>
      </c>
      <c r="G3415" s="27">
        <v>0</v>
      </c>
      <c r="I3415" s="24">
        <v>0</v>
      </c>
      <c r="J3415" s="28">
        <f t="shared" ref="J3415" si="11668">IF(0=(1-$J$8*$K$8*$B3412^2),0,-1*(1-$J$8*$K$8*$B3412^2)/($B3412*$K$8))</f>
        <v>-2.4489933591858755E-2</v>
      </c>
      <c r="K3415" s="26">
        <v>1</v>
      </c>
      <c r="L3415" s="27">
        <v>0</v>
      </c>
      <c r="N3415" s="24">
        <f t="shared" ref="N3415" si="11669">D3415*I3412+F3415*I3415-E3415*J3412-G3415*J3415</f>
        <v>0</v>
      </c>
      <c r="O3415" s="28">
        <f t="shared" ref="O3415" si="11670">(D3415*J3412+E3415*I3412+F3415*J3415+G3415*I3415)</f>
        <v>-2.4489933591858755E-2</v>
      </c>
      <c r="P3415" s="26">
        <f t="shared" ref="P3415" si="11671">D3415*K3412+F3415*K3415-E3415*L3412-G3415*L3415</f>
        <v>1</v>
      </c>
      <c r="Q3415" s="27">
        <f t="shared" ref="Q3415" si="11672">(D3415*L3412+E3415*K3412+F3415*L3415+G3415*K3415)</f>
        <v>0</v>
      </c>
      <c r="S3415" s="24">
        <v>0</v>
      </c>
      <c r="T3415" s="28">
        <v>0</v>
      </c>
      <c r="U3415" s="26">
        <v>1</v>
      </c>
      <c r="V3415" s="27">
        <v>0</v>
      </c>
      <c r="X3415" s="24">
        <f t="shared" ref="X3415" si="11673">N3415*S3412+P3415*S3415-O3415*T3412-Q3415*T3415</f>
        <v>0</v>
      </c>
      <c r="Y3415" s="28">
        <f t="shared" ref="Y3415" si="11674">(N3415*T3412+O3415*S3412+P3415*T3415+Q3415*S3415)</f>
        <v>-2.4489933591858755E-2</v>
      </c>
      <c r="Z3415" s="26">
        <f t="shared" ref="Z3415" si="11675">N3415*U3412+P3415*U3415-O3415*V3412-Q3415*V3415</f>
        <v>0.85271445415877223</v>
      </c>
      <c r="AA3415" s="27">
        <f t="shared" ref="AA3415" si="11676">(N3415*V3412+O3415*U3412+P3415*V3415+Q3415*U3415)</f>
        <v>0</v>
      </c>
      <c r="AB3415" s="8"/>
      <c r="AC3415" s="39">
        <f t="shared" ref="AC3415" si="11677">(180/PI())*ATAN(-1*(($X$8*Y3412+AA3412+$X$8*Y3415+AA3415)/($X$8*X3412+Z3412+$X$8*X3415+Z3415)))</f>
        <v>81.3168171883068</v>
      </c>
      <c r="AE3415" s="218">
        <f t="shared" ref="AE3415" si="11678">20*LOG(((($X$8*X3412+Z3412-$X$8*Y3415-Z3415)^2+($X$8*Y3412+AA3412-$X$8*Y3415-AA3415)^2)/(($X$8*X3412+Z3412+$X$8*X3415+Z3415)^2+($X$8*Y3412+AA3412+$X$8*Y3415+AA3415)^2))^0.5)</f>
        <v>-0.1382908128586133</v>
      </c>
      <c r="AF3415" s="9"/>
      <c r="AG3415" s="29"/>
      <c r="AH3415" s="29"/>
      <c r="AI3415" s="29"/>
      <c r="AJ3415" s="29"/>
    </row>
    <row r="3416" spans="2:36" ht="18.649999999999999" customHeight="1">
      <c r="AE3416" s="33"/>
    </row>
    <row r="3417" spans="2:36" ht="18.649999999999999" customHeight="1" thickBot="1">
      <c r="E3417" s="21" t="s">
        <v>0</v>
      </c>
      <c r="J3417" s="21" t="s">
        <v>1</v>
      </c>
      <c r="O3417" s="21" t="s">
        <v>2</v>
      </c>
      <c r="T3417" s="21" t="s">
        <v>3</v>
      </c>
      <c r="Y3417" s="21" t="s">
        <v>4</v>
      </c>
    </row>
    <row r="3418" spans="2:36" ht="18.649999999999999" customHeight="1" thickBot="1">
      <c r="B3418" s="20"/>
      <c r="D3418" s="235" t="s">
        <v>6</v>
      </c>
      <c r="E3418" s="236"/>
      <c r="F3418" s="237" t="s">
        <v>7</v>
      </c>
      <c r="G3418" s="238"/>
      <c r="I3418" s="235" t="s">
        <v>8</v>
      </c>
      <c r="J3418" s="236"/>
      <c r="K3418" s="237" t="s">
        <v>9</v>
      </c>
      <c r="L3418" s="238"/>
      <c r="N3418" s="235" t="s">
        <v>10</v>
      </c>
      <c r="O3418" s="236"/>
      <c r="P3418" s="237" t="s">
        <v>11</v>
      </c>
      <c r="Q3418" s="238"/>
      <c r="S3418" s="235" t="s">
        <v>6</v>
      </c>
      <c r="T3418" s="236"/>
      <c r="U3418" s="237" t="s">
        <v>7</v>
      </c>
      <c r="V3418" s="238"/>
      <c r="X3418" s="235" t="s">
        <v>10</v>
      </c>
      <c r="Y3418" s="236"/>
      <c r="Z3418" s="237" t="s">
        <v>11</v>
      </c>
      <c r="AA3418" s="238"/>
      <c r="AB3418" s="4"/>
      <c r="AC3418" s="212" t="s">
        <v>70</v>
      </c>
      <c r="AE3418" s="213" t="s">
        <v>37</v>
      </c>
      <c r="AF3418" s="9"/>
      <c r="AG3418" s="29"/>
      <c r="AH3418" s="29"/>
      <c r="AI3418" s="29"/>
      <c r="AJ3418" s="29"/>
    </row>
    <row r="3419" spans="2:36" ht="18.649999999999999" customHeight="1" thickTop="1" thickBot="1">
      <c r="B3419" s="40">
        <f t="shared" ref="B3419" si="11679">B3412+$E$5</f>
        <v>1.1424999999999734</v>
      </c>
      <c r="D3419" s="24">
        <v>1</v>
      </c>
      <c r="E3419" s="25">
        <v>0</v>
      </c>
      <c r="F3419" s="26">
        <v>0</v>
      </c>
      <c r="G3419" s="27">
        <f t="shared" ref="G3419" si="11680">-1/($E$8*$B3419)</f>
        <v>-6.011493976483175</v>
      </c>
      <c r="I3419" s="24">
        <v>1</v>
      </c>
      <c r="J3419" s="28">
        <v>0</v>
      </c>
      <c r="K3419" s="26">
        <v>0</v>
      </c>
      <c r="L3419" s="27">
        <v>0</v>
      </c>
      <c r="N3419" s="24">
        <f t="shared" ref="N3419" si="11681">D3419*I3419+F3419*I3422-E3419*J3419-G3419*J3422</f>
        <v>0.85804214553506786</v>
      </c>
      <c r="O3419" s="28">
        <f t="shared" ref="O3419" si="11682">(D3419*J3419+E3419*I3419+F3419*J3422+G3419*I3422)</f>
        <v>0</v>
      </c>
      <c r="P3419" s="26">
        <f t="shared" ref="P3419" si="11683">D3419*K3419+F3419*K3422-E3419*L3419-G3419*L3422</f>
        <v>0</v>
      </c>
      <c r="Q3419" s="27">
        <f t="shared" ref="Q3419" si="11684">(D3419*L3419+E3419*K3419+F3419*L3422+G3419*K3422)</f>
        <v>-6.011493976483175</v>
      </c>
      <c r="S3419" s="24">
        <v>1</v>
      </c>
      <c r="T3419" s="25">
        <v>0</v>
      </c>
      <c r="U3419" s="26">
        <v>0</v>
      </c>
      <c r="V3419" s="27">
        <f t="shared" ref="V3419" si="11685">-1/($T$8*$B3419)</f>
        <v>-6.011493976483175</v>
      </c>
      <c r="X3419" s="24">
        <f t="shared" ref="X3419" si="11686">N3419*S3419+P3419*S3422-O3419*T3419-Q3419*T3422</f>
        <v>0.85804214553506786</v>
      </c>
      <c r="Y3419" s="28">
        <f t="shared" ref="Y3419" si="11687">(N3419*T3419+O3419*S3419+P3419*T3422+Q3419*S3422)</f>
        <v>0</v>
      </c>
      <c r="Z3419" s="26">
        <f t="shared" ref="Z3419" si="11688">N3419*U3419+P3419*U3422-O3419*V3419-Q3419*V3422</f>
        <v>0</v>
      </c>
      <c r="AA3419" s="27">
        <f t="shared" ref="AA3419" si="11689">(N3419*V3419+O3419*U3419+P3419*V3422+Q3419*U3422)</f>
        <v>-11.169609165935935</v>
      </c>
      <c r="AB3419" s="8"/>
      <c r="AC3419" s="214">
        <f t="shared" ref="AC3419" si="11690">20*LOG((2*$X$8)/(($X$8*X3419+Z3419+$Z$8*X3422+Z3422)^2+($X$8*Y3419+AA3419+$X$8*Y3422+AA3422)^2)^0.5)</f>
        <v>-15.059404860060736</v>
      </c>
      <c r="AE3419" s="215">
        <f t="shared" ref="AE3419" si="11691">((X3419^2+Y3419^2)/(X3422^2+Y3422^2))^0.5</f>
        <v>36.335539226728514</v>
      </c>
      <c r="AF3419" s="9"/>
      <c r="AG3419" s="29"/>
      <c r="AH3419" s="29"/>
      <c r="AI3419" s="29"/>
      <c r="AJ3419" s="29"/>
    </row>
    <row r="3420" spans="2:36" ht="18.649999999999999" customHeight="1" thickBot="1">
      <c r="D3420" s="30"/>
      <c r="G3420" s="31"/>
      <c r="I3420" s="30"/>
      <c r="K3420" s="239" t="s">
        <v>15</v>
      </c>
      <c r="L3420" s="240"/>
      <c r="N3420" s="30"/>
      <c r="P3420" s="239" t="s">
        <v>17</v>
      </c>
      <c r="Q3420" s="240"/>
      <c r="S3420" s="30"/>
      <c r="V3420" s="31"/>
      <c r="X3420" s="30"/>
      <c r="AA3420" s="31"/>
      <c r="AE3420" s="216"/>
      <c r="AF3420" s="9"/>
      <c r="AG3420" s="29"/>
      <c r="AH3420" s="29"/>
      <c r="AI3420" s="29"/>
      <c r="AJ3420" s="29"/>
    </row>
    <row r="3421" spans="2:36" ht="18.649999999999999" customHeight="1" thickBot="1">
      <c r="D3421" s="235" t="s">
        <v>12</v>
      </c>
      <c r="E3421" s="236"/>
      <c r="F3421" s="237" t="s">
        <v>13</v>
      </c>
      <c r="G3421" s="238"/>
      <c r="I3421" s="235" t="s">
        <v>14</v>
      </c>
      <c r="J3421" s="236"/>
      <c r="K3421" s="241"/>
      <c r="L3421" s="242"/>
      <c r="N3421" s="235" t="s">
        <v>16</v>
      </c>
      <c r="O3421" s="236"/>
      <c r="P3421" s="241"/>
      <c r="Q3421" s="242"/>
      <c r="S3421" s="235" t="s">
        <v>12</v>
      </c>
      <c r="T3421" s="236"/>
      <c r="U3421" s="237" t="s">
        <v>13</v>
      </c>
      <c r="V3421" s="238"/>
      <c r="X3421" s="235" t="s">
        <v>16</v>
      </c>
      <c r="Y3421" s="236"/>
      <c r="Z3421" s="237" t="s">
        <v>17</v>
      </c>
      <c r="AA3421" s="238"/>
      <c r="AB3421" s="4"/>
      <c r="AC3421" s="37" t="s">
        <v>71</v>
      </c>
      <c r="AE3421" s="217" t="s">
        <v>72</v>
      </c>
      <c r="AF3421" s="9"/>
      <c r="AG3421" s="29"/>
      <c r="AH3421" s="29"/>
      <c r="AI3421" s="29"/>
      <c r="AJ3421" s="29"/>
    </row>
    <row r="3422" spans="2:36" ht="18.649999999999999" customHeight="1" thickTop="1" thickBot="1">
      <c r="D3422" s="24">
        <v>0</v>
      </c>
      <c r="E3422" s="28">
        <v>0</v>
      </c>
      <c r="F3422" s="26">
        <v>1</v>
      </c>
      <c r="G3422" s="27">
        <v>0</v>
      </c>
      <c r="I3422" s="24">
        <v>0</v>
      </c>
      <c r="J3422" s="28">
        <f t="shared" ref="J3422" si="11692">IF(0=(1-$J$8*$K$8*$B3419^2),0,-1*(1-$J$8*$K$8*$B3419^2)/($B3419*$K$8))</f>
        <v>-2.3614405174531988E-2</v>
      </c>
      <c r="K3422" s="26">
        <v>1</v>
      </c>
      <c r="L3422" s="27">
        <v>0</v>
      </c>
      <c r="N3422" s="24">
        <f t="shared" ref="N3422" si="11693">D3422*I3419+F3422*I3422-E3422*J3419-G3422*J3422</f>
        <v>0</v>
      </c>
      <c r="O3422" s="28">
        <f t="shared" ref="O3422" si="11694">(D3422*J3419+E3422*I3419+F3422*J3422+G3422*I3422)</f>
        <v>-2.3614405174531988E-2</v>
      </c>
      <c r="P3422" s="26">
        <f t="shared" ref="P3422" si="11695">D3422*K3419+F3422*K3422-E3422*L3419-G3422*L3422</f>
        <v>1</v>
      </c>
      <c r="Q3422" s="27">
        <f t="shared" ref="Q3422" si="11696">(D3422*L3419+E3422*K3419+F3422*L3422+G3422*K3422)</f>
        <v>0</v>
      </c>
      <c r="S3422" s="24">
        <v>0</v>
      </c>
      <c r="T3422" s="28">
        <v>0</v>
      </c>
      <c r="U3422" s="26">
        <v>1</v>
      </c>
      <c r="V3422" s="27">
        <v>0</v>
      </c>
      <c r="X3422" s="24">
        <f t="shared" ref="X3422" si="11697">N3422*S3419+P3422*S3422-O3422*T3419-Q3422*T3422</f>
        <v>0</v>
      </c>
      <c r="Y3422" s="28">
        <f t="shared" ref="Y3422" si="11698">(N3422*T3419+O3422*S3419+P3422*T3422+Q3422*S3422)</f>
        <v>-2.3614405174531988E-2</v>
      </c>
      <c r="Z3422" s="26">
        <f t="shared" ref="Z3422" si="11699">N3422*U3419+P3422*U3422-O3422*V3419-Q3422*V3422</f>
        <v>0.85804214553506786</v>
      </c>
      <c r="AA3422" s="27">
        <f t="shared" ref="AA3422" si="11700">(N3422*V3419+O3422*U3419+P3422*V3422+Q3422*U3422)</f>
        <v>0</v>
      </c>
      <c r="AB3422" s="8"/>
      <c r="AC3422" s="39">
        <f t="shared" ref="AC3422" si="11701">(180/PI())*ATAN(-1*(($X$8*Y3419+AA3419+$X$8*Y3422+AA3422)/($X$8*X3419+Z3419+$X$8*X3422+Z3422)))</f>
        <v>81.28359324112688</v>
      </c>
      <c r="AE3422" s="218">
        <f t="shared" ref="AE3422" si="11702">20*LOG(((($X$8*X3419+Z3419-$X$8*Y3422-Z3422)^2+($X$8*Y3419+AA3419-$X$8*Y3422-AA3422)^2)/(($X$8*X3419+Z3419+$X$8*X3422+Z3422)^2+($X$8*Y3419+AA3419+$X$8*Y3422+AA3422)^2))^0.5)</f>
        <v>-0.1376085878450328</v>
      </c>
      <c r="AF3422" s="9"/>
      <c r="AG3422" s="29"/>
      <c r="AH3422" s="29"/>
      <c r="AI3422" s="29"/>
      <c r="AJ3422" s="29"/>
    </row>
    <row r="3423" spans="2:36" ht="18.649999999999999" customHeight="1">
      <c r="AE3423" s="33"/>
    </row>
    <row r="3424" spans="2:36" ht="18.649999999999999" customHeight="1" thickBot="1">
      <c r="E3424" s="21" t="s">
        <v>0</v>
      </c>
      <c r="J3424" s="21" t="s">
        <v>1</v>
      </c>
      <c r="O3424" s="21" t="s">
        <v>2</v>
      </c>
      <c r="T3424" s="21" t="s">
        <v>3</v>
      </c>
      <c r="Y3424" s="21" t="s">
        <v>4</v>
      </c>
    </row>
    <row r="3425" spans="2:36" ht="18.649999999999999" customHeight="1" thickBot="1">
      <c r="B3425" s="20"/>
      <c r="D3425" s="235" t="s">
        <v>6</v>
      </c>
      <c r="E3425" s="236"/>
      <c r="F3425" s="237" t="s">
        <v>7</v>
      </c>
      <c r="G3425" s="238"/>
      <c r="I3425" s="235" t="s">
        <v>8</v>
      </c>
      <c r="J3425" s="236"/>
      <c r="K3425" s="237" t="s">
        <v>9</v>
      </c>
      <c r="L3425" s="238"/>
      <c r="N3425" s="235" t="s">
        <v>10</v>
      </c>
      <c r="O3425" s="236"/>
      <c r="P3425" s="237" t="s">
        <v>11</v>
      </c>
      <c r="Q3425" s="238"/>
      <c r="S3425" s="235" t="s">
        <v>6</v>
      </c>
      <c r="T3425" s="236"/>
      <c r="U3425" s="237" t="s">
        <v>7</v>
      </c>
      <c r="V3425" s="238"/>
      <c r="X3425" s="235" t="s">
        <v>10</v>
      </c>
      <c r="Y3425" s="236"/>
      <c r="Z3425" s="237" t="s">
        <v>11</v>
      </c>
      <c r="AA3425" s="238"/>
      <c r="AB3425" s="4"/>
      <c r="AC3425" s="212" t="s">
        <v>70</v>
      </c>
      <c r="AE3425" s="213" t="s">
        <v>37</v>
      </c>
      <c r="AF3425" s="9"/>
      <c r="AG3425" s="29"/>
      <c r="AH3425" s="29"/>
      <c r="AI3425" s="29"/>
      <c r="AJ3425" s="29"/>
    </row>
    <row r="3426" spans="2:36" ht="18.649999999999999" customHeight="1" thickTop="1" thickBot="1">
      <c r="B3426" s="40">
        <f t="shared" ref="B3426" si="11703">B3419+$E$5</f>
        <v>1.1429999999999734</v>
      </c>
      <c r="D3426" s="24">
        <v>1</v>
      </c>
      <c r="E3426" s="25">
        <v>0</v>
      </c>
      <c r="F3426" s="26">
        <v>0</v>
      </c>
      <c r="G3426" s="27">
        <f t="shared" ref="G3426" si="11704">-1/($E$8*$B3426)</f>
        <v>-6.0088642765809519</v>
      </c>
      <c r="I3426" s="24">
        <v>1</v>
      </c>
      <c r="J3426" s="28">
        <v>0</v>
      </c>
      <c r="K3426" s="26">
        <v>0</v>
      </c>
      <c r="L3426" s="27">
        <v>0</v>
      </c>
      <c r="N3426" s="24">
        <f t="shared" ref="N3426" si="11705">D3426*I3426+F3426*I3429-E3426*J3426-G3426*J3429</f>
        <v>0.86336284671975649</v>
      </c>
      <c r="O3426" s="28">
        <f t="shared" ref="O3426" si="11706">(D3426*J3426+E3426*I3426+F3426*J3429+G3426*I3429)</f>
        <v>0</v>
      </c>
      <c r="P3426" s="26">
        <f t="shared" ref="P3426" si="11707">D3426*K3426+F3426*K3429-E3426*L3426-G3426*L3429</f>
        <v>0</v>
      </c>
      <c r="Q3426" s="27">
        <f t="shared" ref="Q3426" si="11708">(D3426*L3426+E3426*K3426+F3426*L3429+G3426*K3429)</f>
        <v>-6.0088642765809519</v>
      </c>
      <c r="S3426" s="24">
        <v>1</v>
      </c>
      <c r="T3426" s="25">
        <v>0</v>
      </c>
      <c r="U3426" s="26">
        <v>0</v>
      </c>
      <c r="V3426" s="27">
        <f t="shared" ref="V3426" si="11709">-1/($T$8*$B3426)</f>
        <v>-6.0088642765809519</v>
      </c>
      <c r="X3426" s="24">
        <f t="shared" ref="X3426" si="11710">N3426*S3426+P3426*S3429-O3426*T3426-Q3426*T3429</f>
        <v>0.86336284671975649</v>
      </c>
      <c r="Y3426" s="28">
        <f t="shared" ref="Y3426" si="11711">(N3426*T3426+O3426*S3426+P3426*T3429+Q3426*S3429)</f>
        <v>0</v>
      </c>
      <c r="Z3426" s="26">
        <f t="shared" ref="Z3426" si="11712">N3426*U3426+P3426*U3429-O3426*V3426-Q3426*V3429</f>
        <v>0</v>
      </c>
      <c r="AA3426" s="27">
        <f t="shared" ref="AA3426" si="11713">(N3426*V3426+O3426*U3426+P3426*V3429+Q3426*U3429)</f>
        <v>-11.196694443962532</v>
      </c>
      <c r="AB3426" s="8"/>
      <c r="AC3426" s="214">
        <f t="shared" ref="AC3426" si="11714">20*LOG((2*$X$8)/(($X$8*X3426+Z3426+$Z$8*X3429+Z3429)^2+($X$8*Y3426+AA3426+$X$8*Y3429+AA3429)^2)^0.5)</f>
        <v>-15.080489493968127</v>
      </c>
      <c r="AE3426" s="215">
        <f t="shared" ref="AE3426" si="11715">((X3426^2+Y3426^2)/(X3429^2+Y3429^2))^0.5</f>
        <v>37.967932168063491</v>
      </c>
      <c r="AF3426" s="9"/>
      <c r="AG3426" s="29"/>
      <c r="AH3426" s="29"/>
      <c r="AI3426" s="29"/>
      <c r="AJ3426" s="29"/>
    </row>
    <row r="3427" spans="2:36" ht="18.649999999999999" customHeight="1" thickBot="1">
      <c r="D3427" s="30"/>
      <c r="G3427" s="31"/>
      <c r="I3427" s="30"/>
      <c r="K3427" s="239" t="s">
        <v>15</v>
      </c>
      <c r="L3427" s="240"/>
      <c r="N3427" s="30"/>
      <c r="P3427" s="239" t="s">
        <v>17</v>
      </c>
      <c r="Q3427" s="240"/>
      <c r="S3427" s="30"/>
      <c r="V3427" s="31"/>
      <c r="X3427" s="30"/>
      <c r="AA3427" s="31"/>
      <c r="AE3427" s="216"/>
      <c r="AF3427" s="9"/>
      <c r="AG3427" s="29"/>
      <c r="AH3427" s="29"/>
      <c r="AI3427" s="29"/>
      <c r="AJ3427" s="29"/>
    </row>
    <row r="3428" spans="2:36" ht="18.649999999999999" customHeight="1" thickBot="1">
      <c r="D3428" s="235" t="s">
        <v>12</v>
      </c>
      <c r="E3428" s="236"/>
      <c r="F3428" s="237" t="s">
        <v>13</v>
      </c>
      <c r="G3428" s="238"/>
      <c r="I3428" s="235" t="s">
        <v>14</v>
      </c>
      <c r="J3428" s="236"/>
      <c r="K3428" s="241"/>
      <c r="L3428" s="242"/>
      <c r="N3428" s="235" t="s">
        <v>16</v>
      </c>
      <c r="O3428" s="236"/>
      <c r="P3428" s="241"/>
      <c r="Q3428" s="242"/>
      <c r="S3428" s="235" t="s">
        <v>12</v>
      </c>
      <c r="T3428" s="236"/>
      <c r="U3428" s="237" t="s">
        <v>13</v>
      </c>
      <c r="V3428" s="238"/>
      <c r="X3428" s="235" t="s">
        <v>16</v>
      </c>
      <c r="Y3428" s="236"/>
      <c r="Z3428" s="237" t="s">
        <v>17</v>
      </c>
      <c r="AA3428" s="238"/>
      <c r="AB3428" s="4"/>
      <c r="AC3428" s="37" t="s">
        <v>71</v>
      </c>
      <c r="AE3428" s="217" t="s">
        <v>72</v>
      </c>
      <c r="AF3428" s="9"/>
      <c r="AG3428" s="29"/>
      <c r="AH3428" s="29"/>
      <c r="AI3428" s="29"/>
      <c r="AJ3428" s="29"/>
    </row>
    <row r="3429" spans="2:36" ht="18.649999999999999" customHeight="1" thickTop="1" thickBot="1">
      <c r="D3429" s="24">
        <v>0</v>
      </c>
      <c r="E3429" s="28">
        <v>0</v>
      </c>
      <c r="F3429" s="26">
        <v>1</v>
      </c>
      <c r="G3429" s="27">
        <v>0</v>
      </c>
      <c r="I3429" s="24">
        <v>0</v>
      </c>
      <c r="J3429" s="28">
        <f t="shared" ref="J3429" si="11716">IF(0=(1-$J$8*$K$8*$B3426^2),0,-1*(1-$J$8*$K$8*$B3426^2)/($B3426*$K$8))</f>
        <v>-2.2739264358620222E-2</v>
      </c>
      <c r="K3429" s="26">
        <v>1</v>
      </c>
      <c r="L3429" s="27">
        <v>0</v>
      </c>
      <c r="N3429" s="24">
        <f t="shared" ref="N3429" si="11717">D3429*I3426+F3429*I3429-E3429*J3426-G3429*J3429</f>
        <v>0</v>
      </c>
      <c r="O3429" s="28">
        <f t="shared" ref="O3429" si="11718">(D3429*J3426+E3429*I3426+F3429*J3429+G3429*I3429)</f>
        <v>-2.2739264358620222E-2</v>
      </c>
      <c r="P3429" s="26">
        <f t="shared" ref="P3429" si="11719">D3429*K3426+F3429*K3429-E3429*L3426-G3429*L3429</f>
        <v>1</v>
      </c>
      <c r="Q3429" s="27">
        <f t="shared" ref="Q3429" si="11720">(D3429*L3426+E3429*K3426+F3429*L3429+G3429*K3429)</f>
        <v>0</v>
      </c>
      <c r="S3429" s="24">
        <v>0</v>
      </c>
      <c r="T3429" s="28">
        <v>0</v>
      </c>
      <c r="U3429" s="26">
        <v>1</v>
      </c>
      <c r="V3429" s="27">
        <v>0</v>
      </c>
      <c r="X3429" s="24">
        <f t="shared" ref="X3429" si="11721">N3429*S3426+P3429*S3429-O3429*T3426-Q3429*T3429</f>
        <v>0</v>
      </c>
      <c r="Y3429" s="28">
        <f t="shared" ref="Y3429" si="11722">(N3429*T3426+O3429*S3426+P3429*T3429+Q3429*S3429)</f>
        <v>-2.2739264358620222E-2</v>
      </c>
      <c r="Z3429" s="26">
        <f t="shared" ref="Z3429" si="11723">N3429*U3426+P3429*U3429-O3429*V3426-Q3429*V3429</f>
        <v>0.86336284671975649</v>
      </c>
      <c r="AA3429" s="27">
        <f t="shared" ref="AA3429" si="11724">(N3429*V3426+O3429*U3426+P3429*V3429+Q3429*U3429)</f>
        <v>0</v>
      </c>
      <c r="AB3429" s="8"/>
      <c r="AC3429" s="39">
        <f t="shared" ref="AC3429" si="11725">(180/PI())*ATAN(-1*(($X$8*Y3426+AA3426+$X$8*Y3429+AA3429)/($X$8*X3426+Z3426+$X$8*X3429+Z3429)))</f>
        <v>81.250550330246142</v>
      </c>
      <c r="AE3429" s="218">
        <f t="shared" ref="AE3429" si="11726">20*LOG(((($X$8*X3426+Z3426-$X$8*Y3429-Z3429)^2+($X$8*Y3426+AA3426-$X$8*Y3429-AA3429)^2)/(($X$8*X3426+Z3426+$X$8*X3429+Z3429)^2+($X$8*Y3426+AA3426+$X$8*Y3429+AA3429)^2))^0.5)</f>
        <v>-0.13693292159560941</v>
      </c>
      <c r="AF3429" s="9"/>
      <c r="AG3429" s="29"/>
      <c r="AH3429" s="29"/>
      <c r="AI3429" s="29"/>
      <c r="AJ3429" s="29"/>
    </row>
    <row r="3430" spans="2:36" ht="18.649999999999999" customHeight="1">
      <c r="AE3430" s="33"/>
    </row>
    <row r="3431" spans="2:36" ht="18.649999999999999" customHeight="1" thickBot="1">
      <c r="E3431" s="21" t="s">
        <v>0</v>
      </c>
      <c r="J3431" s="21" t="s">
        <v>1</v>
      </c>
      <c r="O3431" s="21" t="s">
        <v>2</v>
      </c>
      <c r="T3431" s="21" t="s">
        <v>3</v>
      </c>
      <c r="Y3431" s="21" t="s">
        <v>4</v>
      </c>
    </row>
    <row r="3432" spans="2:36" ht="18.649999999999999" customHeight="1" thickBot="1">
      <c r="B3432" s="20"/>
      <c r="D3432" s="235" t="s">
        <v>6</v>
      </c>
      <c r="E3432" s="236"/>
      <c r="F3432" s="237" t="s">
        <v>7</v>
      </c>
      <c r="G3432" s="238"/>
      <c r="I3432" s="235" t="s">
        <v>8</v>
      </c>
      <c r="J3432" s="236"/>
      <c r="K3432" s="237" t="s">
        <v>9</v>
      </c>
      <c r="L3432" s="238"/>
      <c r="N3432" s="235" t="s">
        <v>10</v>
      </c>
      <c r="O3432" s="236"/>
      <c r="P3432" s="237" t="s">
        <v>11</v>
      </c>
      <c r="Q3432" s="238"/>
      <c r="S3432" s="235" t="s">
        <v>6</v>
      </c>
      <c r="T3432" s="236"/>
      <c r="U3432" s="237" t="s">
        <v>7</v>
      </c>
      <c r="V3432" s="238"/>
      <c r="X3432" s="235" t="s">
        <v>10</v>
      </c>
      <c r="Y3432" s="236"/>
      <c r="Z3432" s="237" t="s">
        <v>11</v>
      </c>
      <c r="AA3432" s="238"/>
      <c r="AB3432" s="4"/>
      <c r="AC3432" s="212" t="s">
        <v>70</v>
      </c>
      <c r="AE3432" s="213" t="s">
        <v>37</v>
      </c>
      <c r="AF3432" s="9"/>
      <c r="AG3432" s="29"/>
      <c r="AH3432" s="29"/>
      <c r="AI3432" s="29"/>
      <c r="AJ3432" s="29"/>
    </row>
    <row r="3433" spans="2:36" ht="18.649999999999999" customHeight="1" thickTop="1" thickBot="1">
      <c r="B3433" s="40">
        <f t="shared" ref="B3433" si="11727">B3426+$E$5</f>
        <v>1.1434999999999733</v>
      </c>
      <c r="D3433" s="24">
        <v>1</v>
      </c>
      <c r="E3433" s="25">
        <v>0</v>
      </c>
      <c r="F3433" s="26">
        <v>0</v>
      </c>
      <c r="G3433" s="27">
        <f t="shared" ref="G3433" si="11728">-1/($E$8*$B3433)</f>
        <v>-6.0062368763725642</v>
      </c>
      <c r="I3433" s="24">
        <v>1</v>
      </c>
      <c r="J3433" s="28">
        <v>0</v>
      </c>
      <c r="K3433" s="26">
        <v>0</v>
      </c>
      <c r="L3433" s="27">
        <v>0</v>
      </c>
      <c r="N3433" s="24">
        <f t="shared" ref="N3433" si="11729">D3433*I3433+F3433*I3436-E3433*J3433-G3433*J3436</f>
        <v>0.86867656993612363</v>
      </c>
      <c r="O3433" s="28">
        <f t="shared" ref="O3433" si="11730">(D3433*J3433+E3433*I3433+F3433*J3436+G3433*I3436)</f>
        <v>0</v>
      </c>
      <c r="P3433" s="26">
        <f t="shared" ref="P3433" si="11731">D3433*K3433+F3433*K3436-E3433*L3433-G3433*L3436</f>
        <v>0</v>
      </c>
      <c r="Q3433" s="27">
        <f t="shared" ref="Q3433" si="11732">(D3433*L3433+E3433*K3433+F3433*L3436+G3433*K3436)</f>
        <v>-6.0062368763725642</v>
      </c>
      <c r="S3433" s="24">
        <v>1</v>
      </c>
      <c r="T3433" s="25">
        <v>0</v>
      </c>
      <c r="U3433" s="26">
        <v>0</v>
      </c>
      <c r="V3433" s="27">
        <f t="shared" ref="V3433" si="11733">-1/($T$8*$B3433)</f>
        <v>-6.0062368763725642</v>
      </c>
      <c r="X3433" s="24">
        <f t="shared" ref="X3433" si="11734">N3433*S3433+P3433*S3436-O3433*T3433-Q3433*T3436</f>
        <v>0.86867656993612363</v>
      </c>
      <c r="Y3433" s="28">
        <f t="shared" ref="Y3433" si="11735">(N3433*T3433+O3433*S3433+P3433*T3436+Q3433*S3436)</f>
        <v>0</v>
      </c>
      <c r="Z3433" s="26">
        <f t="shared" ref="Z3433" si="11736">N3433*U3433+P3433*U3436-O3433*V3433-Q3433*V3436</f>
        <v>0</v>
      </c>
      <c r="AA3433" s="27">
        <f t="shared" ref="AA3433" si="11737">(N3433*V3433+O3433*U3433+P3433*V3436+Q3433*U3436)</f>
        <v>-11.223714124363742</v>
      </c>
      <c r="AB3433" s="8"/>
      <c r="AC3433" s="214">
        <f t="shared" ref="AC3433" si="11738">20*LOG((2*$X$8)/(($X$8*X3433+Z3433+$Z$8*X3436+Z3436)^2+($X$8*Y3433+AA3433+$X$8*Y3436+AA3436)^2)^0.5)</f>
        <v>-15.101475117954102</v>
      </c>
      <c r="AE3433" s="215">
        <f t="shared" ref="AE3433" si="11739">((X3433^2+Y3433^2)/(X3436^2+Y3436^2))^0.5</f>
        <v>39.729979984937728</v>
      </c>
      <c r="AF3433" s="9"/>
      <c r="AG3433" s="29"/>
      <c r="AH3433" s="29"/>
      <c r="AI3433" s="29"/>
      <c r="AJ3433" s="29"/>
    </row>
    <row r="3434" spans="2:36" ht="18.649999999999999" customHeight="1" thickBot="1">
      <c r="D3434" s="30"/>
      <c r="G3434" s="31"/>
      <c r="I3434" s="30"/>
      <c r="K3434" s="239" t="s">
        <v>15</v>
      </c>
      <c r="L3434" s="240"/>
      <c r="N3434" s="30"/>
      <c r="P3434" s="239" t="s">
        <v>17</v>
      </c>
      <c r="Q3434" s="240"/>
      <c r="S3434" s="30"/>
      <c r="V3434" s="31"/>
      <c r="X3434" s="30"/>
      <c r="AA3434" s="31"/>
      <c r="AE3434" s="216"/>
      <c r="AF3434" s="9"/>
      <c r="AG3434" s="29"/>
      <c r="AH3434" s="29"/>
      <c r="AI3434" s="29"/>
      <c r="AJ3434" s="29"/>
    </row>
    <row r="3435" spans="2:36" ht="18.649999999999999" customHeight="1" thickBot="1">
      <c r="D3435" s="235" t="s">
        <v>12</v>
      </c>
      <c r="E3435" s="236"/>
      <c r="F3435" s="237" t="s">
        <v>13</v>
      </c>
      <c r="G3435" s="238"/>
      <c r="I3435" s="235" t="s">
        <v>14</v>
      </c>
      <c r="J3435" s="236"/>
      <c r="K3435" s="241"/>
      <c r="L3435" s="242"/>
      <c r="N3435" s="235" t="s">
        <v>16</v>
      </c>
      <c r="O3435" s="236"/>
      <c r="P3435" s="241"/>
      <c r="Q3435" s="242"/>
      <c r="S3435" s="235" t="s">
        <v>12</v>
      </c>
      <c r="T3435" s="236"/>
      <c r="U3435" s="237" t="s">
        <v>13</v>
      </c>
      <c r="V3435" s="238"/>
      <c r="X3435" s="235" t="s">
        <v>16</v>
      </c>
      <c r="Y3435" s="236"/>
      <c r="Z3435" s="237" t="s">
        <v>17</v>
      </c>
      <c r="AA3435" s="238"/>
      <c r="AB3435" s="4"/>
      <c r="AC3435" s="37" t="s">
        <v>71</v>
      </c>
      <c r="AE3435" s="217" t="s">
        <v>72</v>
      </c>
      <c r="AF3435" s="9"/>
      <c r="AG3435" s="29"/>
      <c r="AH3435" s="29"/>
      <c r="AI3435" s="29"/>
      <c r="AJ3435" s="29"/>
    </row>
    <row r="3436" spans="2:36" ht="18.649999999999999" customHeight="1" thickTop="1" thickBot="1">
      <c r="D3436" s="24">
        <v>0</v>
      </c>
      <c r="E3436" s="28">
        <v>0</v>
      </c>
      <c r="F3436" s="26">
        <v>1</v>
      </c>
      <c r="G3436" s="27">
        <v>0</v>
      </c>
      <c r="I3436" s="24">
        <v>0</v>
      </c>
      <c r="J3436" s="28">
        <f t="shared" ref="J3436" si="11740">IF(0=(1-$J$8*$K$8*$B3433^2),0,-1*(1-$J$8*$K$8*$B3433^2)/($B3433*$K$8))</f>
        <v>-2.1864510635682496E-2</v>
      </c>
      <c r="K3436" s="26">
        <v>1</v>
      </c>
      <c r="L3436" s="27">
        <v>0</v>
      </c>
      <c r="N3436" s="24">
        <f t="shared" ref="N3436" si="11741">D3436*I3433+F3436*I3436-E3436*J3433-G3436*J3436</f>
        <v>0</v>
      </c>
      <c r="O3436" s="28">
        <f t="shared" ref="O3436" si="11742">(D3436*J3433+E3436*I3433+F3436*J3436+G3436*I3436)</f>
        <v>-2.1864510635682496E-2</v>
      </c>
      <c r="P3436" s="26">
        <f t="shared" ref="P3436" si="11743">D3436*K3433+F3436*K3436-E3436*L3433-G3436*L3436</f>
        <v>1</v>
      </c>
      <c r="Q3436" s="27">
        <f t="shared" ref="Q3436" si="11744">(D3436*L3433+E3436*K3433+F3436*L3436+G3436*K3436)</f>
        <v>0</v>
      </c>
      <c r="S3436" s="24">
        <v>0</v>
      </c>
      <c r="T3436" s="28">
        <v>0</v>
      </c>
      <c r="U3436" s="26">
        <v>1</v>
      </c>
      <c r="V3436" s="27">
        <v>0</v>
      </c>
      <c r="X3436" s="24">
        <f t="shared" ref="X3436" si="11745">N3436*S3433+P3436*S3436-O3436*T3433-Q3436*T3436</f>
        <v>0</v>
      </c>
      <c r="Y3436" s="28">
        <f t="shared" ref="Y3436" si="11746">(N3436*T3433+O3436*S3433+P3436*T3436+Q3436*S3436)</f>
        <v>-2.1864510635682496E-2</v>
      </c>
      <c r="Z3436" s="26">
        <f t="shared" ref="Z3436" si="11747">N3436*U3433+P3436*U3436-O3436*V3433-Q3436*V3436</f>
        <v>0.86867656993612363</v>
      </c>
      <c r="AA3436" s="27">
        <f t="shared" ref="AA3436" si="11748">(N3436*V3433+O3436*U3433+P3436*V3436+Q3436*U3436)</f>
        <v>0</v>
      </c>
      <c r="AB3436" s="8"/>
      <c r="AC3436" s="39">
        <f t="shared" ref="AC3436" si="11749">(180/PI())*ATAN(-1*(($X$8*Y3433+AA3433+$X$8*Y3436+AA3436)/($X$8*X3433+Z3433+$X$8*X3436+Z3436)))</f>
        <v>81.217686583318965</v>
      </c>
      <c r="AE3436" s="218">
        <f t="shared" ref="AE3436" si="11750">20*LOG(((($X$8*X3433+Z3433-$X$8*Y3436-Z3436)^2+($X$8*Y3433+AA3433-$X$8*Y3436-AA3436)^2)/(($X$8*X3433+Z3433+$X$8*X3436+Z3436)^2+($X$8*Y3433+AA3433+$X$8*Y3436+AA3436)^2))^0.5)</f>
        <v>-0.13626372734369113</v>
      </c>
      <c r="AF3436" s="9"/>
      <c r="AG3436" s="29"/>
      <c r="AH3436" s="29"/>
      <c r="AI3436" s="29"/>
      <c r="AJ3436" s="29"/>
    </row>
    <row r="3437" spans="2:36" ht="18.649999999999999" customHeight="1">
      <c r="AE3437" s="33"/>
    </row>
    <row r="3438" spans="2:36" ht="18.649999999999999" customHeight="1" thickBot="1">
      <c r="E3438" s="21" t="s">
        <v>0</v>
      </c>
      <c r="J3438" s="21" t="s">
        <v>1</v>
      </c>
      <c r="O3438" s="21" t="s">
        <v>2</v>
      </c>
      <c r="T3438" s="21" t="s">
        <v>3</v>
      </c>
      <c r="Y3438" s="21" t="s">
        <v>4</v>
      </c>
    </row>
    <row r="3439" spans="2:36" ht="18.649999999999999" customHeight="1" thickBot="1">
      <c r="B3439" s="20"/>
      <c r="D3439" s="235" t="s">
        <v>6</v>
      </c>
      <c r="E3439" s="236"/>
      <c r="F3439" s="237" t="s">
        <v>7</v>
      </c>
      <c r="G3439" s="238"/>
      <c r="I3439" s="235" t="s">
        <v>8</v>
      </c>
      <c r="J3439" s="236"/>
      <c r="K3439" s="237" t="s">
        <v>9</v>
      </c>
      <c r="L3439" s="238"/>
      <c r="N3439" s="235" t="s">
        <v>10</v>
      </c>
      <c r="O3439" s="236"/>
      <c r="P3439" s="237" t="s">
        <v>11</v>
      </c>
      <c r="Q3439" s="238"/>
      <c r="S3439" s="235" t="s">
        <v>6</v>
      </c>
      <c r="T3439" s="236"/>
      <c r="U3439" s="237" t="s">
        <v>7</v>
      </c>
      <c r="V3439" s="238"/>
      <c r="X3439" s="235" t="s">
        <v>10</v>
      </c>
      <c r="Y3439" s="236"/>
      <c r="Z3439" s="237" t="s">
        <v>11</v>
      </c>
      <c r="AA3439" s="238"/>
      <c r="AB3439" s="4"/>
      <c r="AC3439" s="212" t="s">
        <v>70</v>
      </c>
      <c r="AE3439" s="213" t="s">
        <v>37</v>
      </c>
      <c r="AF3439" s="9"/>
      <c r="AG3439" s="29"/>
      <c r="AH3439" s="29"/>
      <c r="AI3439" s="29"/>
      <c r="AJ3439" s="29"/>
    </row>
    <row r="3440" spans="2:36" ht="18.649999999999999" customHeight="1" thickTop="1" thickBot="1">
      <c r="B3440" s="40">
        <f t="shared" ref="B3440" si="11751">B3433+$E$5</f>
        <v>1.1439999999999733</v>
      </c>
      <c r="D3440" s="24">
        <v>1</v>
      </c>
      <c r="E3440" s="25">
        <v>0</v>
      </c>
      <c r="F3440" s="26">
        <v>0</v>
      </c>
      <c r="G3440" s="27">
        <f t="shared" ref="G3440" si="11752">-1/($E$8*$B3440)</f>
        <v>-6.0036117728426817</v>
      </c>
      <c r="I3440" s="24">
        <v>1</v>
      </c>
      <c r="J3440" s="28">
        <v>0</v>
      </c>
      <c r="K3440" s="26">
        <v>0</v>
      </c>
      <c r="L3440" s="27">
        <v>0</v>
      </c>
      <c r="N3440" s="24">
        <f t="shared" ref="N3440" si="11753">D3440*I3440+F3440*I3443-E3440*J3440-G3440*J3443</f>
        <v>0.87398332738074702</v>
      </c>
      <c r="O3440" s="28">
        <f t="shared" ref="O3440" si="11754">(D3440*J3440+E3440*I3440+F3440*J3443+G3440*I3443)</f>
        <v>0</v>
      </c>
      <c r="P3440" s="26">
        <f t="shared" ref="P3440" si="11755">D3440*K3440+F3440*K3443-E3440*L3440-G3440*L3443</f>
        <v>0</v>
      </c>
      <c r="Q3440" s="27">
        <f t="shared" ref="Q3440" si="11756">(D3440*L3440+E3440*K3440+F3440*L3443+G3440*K3443)</f>
        <v>-6.0036117728426817</v>
      </c>
      <c r="S3440" s="24">
        <v>1</v>
      </c>
      <c r="T3440" s="25">
        <v>0</v>
      </c>
      <c r="U3440" s="26">
        <v>0</v>
      </c>
      <c r="V3440" s="27">
        <f t="shared" ref="V3440" si="11757">-1/($T$8*$B3440)</f>
        <v>-6.0036117728426817</v>
      </c>
      <c r="X3440" s="24">
        <f t="shared" ref="X3440" si="11758">N3440*S3440+P3440*S3443-O3440*T3440-Q3440*T3443</f>
        <v>0.87398332738074702</v>
      </c>
      <c r="Y3440" s="28">
        <f t="shared" ref="Y3440" si="11759">(N3440*T3440+O3440*S3440+P3440*T3443+Q3440*S3443)</f>
        <v>0</v>
      </c>
      <c r="Z3440" s="26">
        <f t="shared" ref="Z3440" si="11760">N3440*U3440+P3440*U3443-O3440*V3440-Q3440*V3443</f>
        <v>0</v>
      </c>
      <c r="AA3440" s="27">
        <f t="shared" ref="AA3440" si="11761">(N3440*V3440+O3440*U3440+P3440*V3443+Q3440*U3443)</f>
        <v>-11.250668366373954</v>
      </c>
      <c r="AB3440" s="8"/>
      <c r="AC3440" s="214">
        <f t="shared" ref="AC3440" si="11762">20*LOG((2*$X$8)/(($X$8*X3440+Z3440+$Z$8*X3443+Z3443)^2+($X$8*Y3440+AA3440+$X$8*Y3443+AA3443)^2)^0.5)</f>
        <v>-15.122362421609733</v>
      </c>
      <c r="AE3440" s="215">
        <f t="shared" ref="AE3440" si="11763">((X3440^2+Y3440^2)/(X3443^2+Y3443^2))^0.5</f>
        <v>41.637796685719039</v>
      </c>
      <c r="AF3440" s="9"/>
      <c r="AG3440" s="29"/>
      <c r="AH3440" s="29"/>
      <c r="AI3440" s="29"/>
      <c r="AJ3440" s="29"/>
    </row>
    <row r="3441" spans="2:36" ht="18.649999999999999" customHeight="1" thickBot="1">
      <c r="D3441" s="30"/>
      <c r="G3441" s="31"/>
      <c r="I3441" s="30"/>
      <c r="K3441" s="239" t="s">
        <v>15</v>
      </c>
      <c r="L3441" s="240"/>
      <c r="N3441" s="30"/>
      <c r="P3441" s="239" t="s">
        <v>17</v>
      </c>
      <c r="Q3441" s="240"/>
      <c r="S3441" s="30"/>
      <c r="V3441" s="31"/>
      <c r="X3441" s="30"/>
      <c r="AA3441" s="31"/>
      <c r="AE3441" s="216"/>
      <c r="AF3441" s="9"/>
      <c r="AG3441" s="29"/>
      <c r="AH3441" s="29"/>
      <c r="AI3441" s="29"/>
      <c r="AJ3441" s="29"/>
    </row>
    <row r="3442" spans="2:36" ht="18.649999999999999" customHeight="1" thickBot="1">
      <c r="D3442" s="235" t="s">
        <v>12</v>
      </c>
      <c r="E3442" s="236"/>
      <c r="F3442" s="237" t="s">
        <v>13</v>
      </c>
      <c r="G3442" s="238"/>
      <c r="I3442" s="235" t="s">
        <v>14</v>
      </c>
      <c r="J3442" s="236"/>
      <c r="K3442" s="241"/>
      <c r="L3442" s="242"/>
      <c r="N3442" s="235" t="s">
        <v>16</v>
      </c>
      <c r="O3442" s="236"/>
      <c r="P3442" s="241"/>
      <c r="Q3442" s="242"/>
      <c r="S3442" s="235" t="s">
        <v>12</v>
      </c>
      <c r="T3442" s="236"/>
      <c r="U3442" s="237" t="s">
        <v>13</v>
      </c>
      <c r="V3442" s="238"/>
      <c r="X3442" s="235" t="s">
        <v>16</v>
      </c>
      <c r="Y3442" s="236"/>
      <c r="Z3442" s="237" t="s">
        <v>17</v>
      </c>
      <c r="AA3442" s="238"/>
      <c r="AB3442" s="4"/>
      <c r="AC3442" s="37" t="s">
        <v>71</v>
      </c>
      <c r="AE3442" s="217" t="s">
        <v>72</v>
      </c>
      <c r="AF3442" s="9"/>
      <c r="AG3442" s="29"/>
      <c r="AH3442" s="29"/>
      <c r="AI3442" s="29"/>
      <c r="AJ3442" s="29"/>
    </row>
    <row r="3443" spans="2:36" ht="18.649999999999999" customHeight="1" thickTop="1" thickBot="1">
      <c r="D3443" s="24">
        <v>0</v>
      </c>
      <c r="E3443" s="28">
        <v>0</v>
      </c>
      <c r="F3443" s="26">
        <v>1</v>
      </c>
      <c r="G3443" s="27">
        <v>0</v>
      </c>
      <c r="I3443" s="24">
        <v>0</v>
      </c>
      <c r="J3443" s="28">
        <f t="shared" ref="J3443" si="11764">IF(0=(1-$J$8*$K$8*$B3440^2),0,-1*(1-$J$8*$K$8*$B3440^2)/($B3440*$K$8))</f>
        <v>-2.0990143498167049E-2</v>
      </c>
      <c r="K3443" s="26">
        <v>1</v>
      </c>
      <c r="L3443" s="27">
        <v>0</v>
      </c>
      <c r="N3443" s="24">
        <f t="shared" ref="N3443" si="11765">D3443*I3440+F3443*I3443-E3443*J3440-G3443*J3443</f>
        <v>0</v>
      </c>
      <c r="O3443" s="28">
        <f t="shared" ref="O3443" si="11766">(D3443*J3440+E3443*I3440+F3443*J3443+G3443*I3443)</f>
        <v>-2.0990143498167049E-2</v>
      </c>
      <c r="P3443" s="26">
        <f t="shared" ref="P3443" si="11767">D3443*K3440+F3443*K3443-E3443*L3440-G3443*L3443</f>
        <v>1</v>
      </c>
      <c r="Q3443" s="27">
        <f t="shared" ref="Q3443" si="11768">(D3443*L3440+E3443*K3440+F3443*L3443+G3443*K3443)</f>
        <v>0</v>
      </c>
      <c r="S3443" s="24">
        <v>0</v>
      </c>
      <c r="T3443" s="28">
        <v>0</v>
      </c>
      <c r="U3443" s="26">
        <v>1</v>
      </c>
      <c r="V3443" s="27">
        <v>0</v>
      </c>
      <c r="X3443" s="24">
        <f t="shared" ref="X3443" si="11769">N3443*S3440+P3443*S3443-O3443*T3440-Q3443*T3443</f>
        <v>0</v>
      </c>
      <c r="Y3443" s="28">
        <f t="shared" ref="Y3443" si="11770">(N3443*T3440+O3443*S3440+P3443*T3443+Q3443*S3443)</f>
        <v>-2.0990143498167049E-2</v>
      </c>
      <c r="Z3443" s="26">
        <f t="shared" ref="Z3443" si="11771">N3443*U3440+P3443*U3443-O3443*V3440-Q3443*V3443</f>
        <v>0.87398332738074702</v>
      </c>
      <c r="AA3443" s="27">
        <f t="shared" ref="AA3443" si="11772">(N3443*V3440+O3443*U3440+P3443*V3443+Q3443*U3443)</f>
        <v>0</v>
      </c>
      <c r="AB3443" s="8"/>
      <c r="AC3443" s="39">
        <f t="shared" ref="AC3443" si="11773">(180/PI())*ATAN(-1*(($X$8*Y3440+AA3440+$X$8*Y3443+AA3443)/($X$8*X3440+Z3440+$X$8*X3443+Z3443)))</f>
        <v>81.185000153614965</v>
      </c>
      <c r="AE3443" s="218">
        <f t="shared" ref="AE3443" si="11774">20*LOG(((($X$8*X3440+Z3440-$X$8*Y3443-Z3443)^2+($X$8*Y3440+AA3440-$X$8*Y3443-AA3443)^2)/(($X$8*X3440+Z3440+$X$8*X3443+Z3443)^2+($X$8*Y3440+AA3440+$X$8*Y3443+AA3443)^2))^0.5)</f>
        <v>-0.13560091977513195</v>
      </c>
      <c r="AF3443" s="9"/>
      <c r="AG3443" s="29"/>
      <c r="AH3443" s="29"/>
      <c r="AI3443" s="29"/>
      <c r="AJ3443" s="29"/>
    </row>
    <row r="3444" spans="2:36" ht="18.649999999999999" customHeight="1">
      <c r="AE3444" s="33"/>
    </row>
    <row r="3445" spans="2:36" ht="18.649999999999999" customHeight="1" thickBot="1">
      <c r="E3445" s="21" t="s">
        <v>0</v>
      </c>
      <c r="J3445" s="21" t="s">
        <v>1</v>
      </c>
      <c r="O3445" s="21" t="s">
        <v>2</v>
      </c>
      <c r="T3445" s="21" t="s">
        <v>3</v>
      </c>
      <c r="Y3445" s="21" t="s">
        <v>4</v>
      </c>
    </row>
    <row r="3446" spans="2:36" ht="18.649999999999999" customHeight="1" thickBot="1">
      <c r="B3446" s="20"/>
      <c r="D3446" s="235" t="s">
        <v>6</v>
      </c>
      <c r="E3446" s="236"/>
      <c r="F3446" s="237" t="s">
        <v>7</v>
      </c>
      <c r="G3446" s="238"/>
      <c r="I3446" s="235" t="s">
        <v>8</v>
      </c>
      <c r="J3446" s="236"/>
      <c r="K3446" s="237" t="s">
        <v>9</v>
      </c>
      <c r="L3446" s="238"/>
      <c r="N3446" s="235" t="s">
        <v>10</v>
      </c>
      <c r="O3446" s="236"/>
      <c r="P3446" s="237" t="s">
        <v>11</v>
      </c>
      <c r="Q3446" s="238"/>
      <c r="S3446" s="235" t="s">
        <v>6</v>
      </c>
      <c r="T3446" s="236"/>
      <c r="U3446" s="237" t="s">
        <v>7</v>
      </c>
      <c r="V3446" s="238"/>
      <c r="X3446" s="235" t="s">
        <v>10</v>
      </c>
      <c r="Y3446" s="236"/>
      <c r="Z3446" s="237" t="s">
        <v>11</v>
      </c>
      <c r="AA3446" s="238"/>
      <c r="AB3446" s="4"/>
      <c r="AC3446" s="212" t="s">
        <v>70</v>
      </c>
      <c r="AE3446" s="213" t="s">
        <v>37</v>
      </c>
      <c r="AF3446" s="9"/>
      <c r="AG3446" s="29"/>
      <c r="AH3446" s="29"/>
      <c r="AI3446" s="29"/>
      <c r="AJ3446" s="29"/>
    </row>
    <row r="3447" spans="2:36" ht="18.649999999999999" customHeight="1" thickTop="1" thickBot="1">
      <c r="B3447" s="40">
        <f t="shared" ref="B3447" si="11775">B3440+$E$5</f>
        <v>1.1444999999999732</v>
      </c>
      <c r="D3447" s="24">
        <v>1</v>
      </c>
      <c r="E3447" s="25">
        <v>0</v>
      </c>
      <c r="F3447" s="26">
        <v>0</v>
      </c>
      <c r="G3447" s="27">
        <f t="shared" ref="G3447" si="11776">-1/($E$8*$B3447)</f>
        <v>-6.0009889629812401</v>
      </c>
      <c r="I3447" s="24">
        <v>1</v>
      </c>
      <c r="J3447" s="28">
        <v>0</v>
      </c>
      <c r="K3447" s="26">
        <v>0</v>
      </c>
      <c r="L3447" s="27">
        <v>0</v>
      </c>
      <c r="N3447" s="24">
        <f t="shared" ref="N3447" si="11777">D3447*I3447+F3447*I3450-E3447*J3447-G3447*J3450</f>
        <v>0.87928313122357038</v>
      </c>
      <c r="O3447" s="28">
        <f t="shared" ref="O3447" si="11778">(D3447*J3447+E3447*I3447+F3447*J3450+G3447*I3450)</f>
        <v>0</v>
      </c>
      <c r="P3447" s="26">
        <f t="shared" ref="P3447" si="11779">D3447*K3447+F3447*K3450-E3447*L3447-G3447*L3450</f>
        <v>0</v>
      </c>
      <c r="Q3447" s="27">
        <f t="shared" ref="Q3447" si="11780">(D3447*L3447+E3447*K3447+F3447*L3450+G3447*K3450)</f>
        <v>-6.0009889629812401</v>
      </c>
      <c r="S3447" s="24">
        <v>1</v>
      </c>
      <c r="T3447" s="25">
        <v>0</v>
      </c>
      <c r="U3447" s="26">
        <v>0</v>
      </c>
      <c r="V3447" s="27">
        <f t="shared" ref="V3447" si="11781">-1/($T$8*$B3447)</f>
        <v>-6.0009889629812401</v>
      </c>
      <c r="X3447" s="24">
        <f t="shared" ref="X3447" si="11782">N3447*S3447+P3447*S3450-O3447*T3447-Q3447*T3450</f>
        <v>0.87928313122357038</v>
      </c>
      <c r="Y3447" s="28">
        <f t="shared" ref="Y3447" si="11783">(N3447*T3447+O3447*S3447+P3447*T3450+Q3447*S3450)</f>
        <v>0</v>
      </c>
      <c r="Z3447" s="26">
        <f t="shared" ref="Z3447" si="11784">N3447*U3447+P3447*U3450-O3447*V3447-Q3447*V3450</f>
        <v>0</v>
      </c>
      <c r="AA3447" s="27">
        <f t="shared" ref="AA3447" si="11785">(N3447*V3447+O3447*U3447+P3447*V3450+Q3447*U3450)</f>
        <v>-11.27755732878947</v>
      </c>
      <c r="AB3447" s="8"/>
      <c r="AC3447" s="214">
        <f t="shared" ref="AC3447" si="11786">20*LOG((2*$X$8)/(($X$8*X3447+Z3447+$Z$8*X3450+Z3450)^2+($X$8*Y3447+AA3447+$X$8*Y3450+AA3450)^2)^0.5)</f>
        <v>-15.143152087715663</v>
      </c>
      <c r="AE3447" s="215">
        <f t="shared" ref="AE3447" si="11787">((X3447^2+Y3447^2)/(X3450^2+Y3450^2))^0.5</f>
        <v>43.71028191246873</v>
      </c>
      <c r="AF3447" s="9"/>
      <c r="AG3447" s="29"/>
      <c r="AH3447" s="29"/>
      <c r="AI3447" s="29"/>
      <c r="AJ3447" s="29"/>
    </row>
    <row r="3448" spans="2:36" ht="18.649999999999999" customHeight="1" thickBot="1">
      <c r="D3448" s="30"/>
      <c r="G3448" s="31"/>
      <c r="I3448" s="30"/>
      <c r="K3448" s="239" t="s">
        <v>15</v>
      </c>
      <c r="L3448" s="240"/>
      <c r="N3448" s="30"/>
      <c r="P3448" s="239" t="s">
        <v>17</v>
      </c>
      <c r="Q3448" s="240"/>
      <c r="S3448" s="30"/>
      <c r="V3448" s="31"/>
      <c r="X3448" s="30"/>
      <c r="AA3448" s="31"/>
      <c r="AE3448" s="216"/>
      <c r="AF3448" s="9"/>
      <c r="AG3448" s="29"/>
      <c r="AH3448" s="29"/>
      <c r="AI3448" s="29"/>
      <c r="AJ3448" s="29"/>
    </row>
    <row r="3449" spans="2:36" ht="18.649999999999999" customHeight="1" thickBot="1">
      <c r="D3449" s="235" t="s">
        <v>12</v>
      </c>
      <c r="E3449" s="236"/>
      <c r="F3449" s="237" t="s">
        <v>13</v>
      </c>
      <c r="G3449" s="238"/>
      <c r="I3449" s="235" t="s">
        <v>14</v>
      </c>
      <c r="J3449" s="236"/>
      <c r="K3449" s="241"/>
      <c r="L3449" s="242"/>
      <c r="N3449" s="235" t="s">
        <v>16</v>
      </c>
      <c r="O3449" s="236"/>
      <c r="P3449" s="241"/>
      <c r="Q3449" s="242"/>
      <c r="S3449" s="235" t="s">
        <v>12</v>
      </c>
      <c r="T3449" s="236"/>
      <c r="U3449" s="237" t="s">
        <v>13</v>
      </c>
      <c r="V3449" s="238"/>
      <c r="X3449" s="235" t="s">
        <v>16</v>
      </c>
      <c r="Y3449" s="236"/>
      <c r="Z3449" s="237" t="s">
        <v>17</v>
      </c>
      <c r="AA3449" s="238"/>
      <c r="AB3449" s="4"/>
      <c r="AC3449" s="37" t="s">
        <v>71</v>
      </c>
      <c r="AE3449" s="217" t="s">
        <v>72</v>
      </c>
      <c r="AF3449" s="9"/>
      <c r="AG3449" s="29"/>
      <c r="AH3449" s="29"/>
      <c r="AI3449" s="29"/>
      <c r="AJ3449" s="29"/>
    </row>
    <row r="3450" spans="2:36" ht="18.649999999999999" customHeight="1" thickTop="1" thickBot="1">
      <c r="D3450" s="24">
        <v>0</v>
      </c>
      <c r="E3450" s="28">
        <v>0</v>
      </c>
      <c r="F3450" s="26">
        <v>1</v>
      </c>
      <c r="G3450" s="27">
        <v>0</v>
      </c>
      <c r="I3450" s="24">
        <v>0</v>
      </c>
      <c r="J3450" s="28">
        <f t="shared" ref="J3450" si="11788">IF(0=(1-$J$8*$K$8*$B3447^2),0,-1*(1-$J$8*$K$8*$B3447^2)/($B3447*$K$8))</f>
        <v>-2.0116162439408735E-2</v>
      </c>
      <c r="K3450" s="26">
        <v>1</v>
      </c>
      <c r="L3450" s="27">
        <v>0</v>
      </c>
      <c r="N3450" s="24">
        <f t="shared" ref="N3450" si="11789">D3450*I3447+F3450*I3450-E3450*J3447-G3450*J3450</f>
        <v>0</v>
      </c>
      <c r="O3450" s="28">
        <f t="shared" ref="O3450" si="11790">(D3450*J3447+E3450*I3447+F3450*J3450+G3450*I3450)</f>
        <v>-2.0116162439408735E-2</v>
      </c>
      <c r="P3450" s="26">
        <f t="shared" ref="P3450" si="11791">D3450*K3447+F3450*K3450-E3450*L3447-G3450*L3450</f>
        <v>1</v>
      </c>
      <c r="Q3450" s="27">
        <f t="shared" ref="Q3450" si="11792">(D3450*L3447+E3450*K3447+F3450*L3450+G3450*K3450)</f>
        <v>0</v>
      </c>
      <c r="S3450" s="24">
        <v>0</v>
      </c>
      <c r="T3450" s="28">
        <v>0</v>
      </c>
      <c r="U3450" s="26">
        <v>1</v>
      </c>
      <c r="V3450" s="27">
        <v>0</v>
      </c>
      <c r="X3450" s="24">
        <f t="shared" ref="X3450" si="11793">N3450*S3447+P3450*S3450-O3450*T3447-Q3450*T3450</f>
        <v>0</v>
      </c>
      <c r="Y3450" s="28">
        <f t="shared" ref="Y3450" si="11794">(N3450*T3447+O3450*S3447+P3450*T3450+Q3450*S3450)</f>
        <v>-2.0116162439408735E-2</v>
      </c>
      <c r="Z3450" s="26">
        <f t="shared" ref="Z3450" si="11795">N3450*U3447+P3450*U3450-O3450*V3447-Q3450*V3450</f>
        <v>0.87928313122357038</v>
      </c>
      <c r="AA3450" s="27">
        <f t="shared" ref="AA3450" si="11796">(N3450*V3447+O3450*U3447+P3450*V3450+Q3450*U3450)</f>
        <v>0</v>
      </c>
      <c r="AB3450" s="8"/>
      <c r="AC3450" s="39">
        <f t="shared" ref="AC3450" si="11797">(180/PI())*ATAN(-1*(($X$8*Y3447+AA3447+$X$8*Y3450+AA3450)/($X$8*X3447+Z3447+$X$8*X3450+Z3450)))</f>
        <v>81.15248921958495</v>
      </c>
      <c r="AE3450" s="218">
        <f t="shared" ref="AE3450" si="11798">20*LOG(((($X$8*X3447+Z3447-$X$8*Y3450-Z3450)^2+($X$8*Y3447+AA3447-$X$8*Y3450-AA3450)^2)/(($X$8*X3447+Z3447+$X$8*X3450+Z3450)^2+($X$8*Y3447+AA3447+$X$8*Y3450+AA3450)^2))^0.5)</f>
        <v>-0.13494441499899801</v>
      </c>
      <c r="AF3450" s="9"/>
      <c r="AG3450" s="29"/>
      <c r="AH3450" s="29"/>
      <c r="AI3450" s="29"/>
      <c r="AJ3450" s="29"/>
    </row>
    <row r="3451" spans="2:36" ht="18.649999999999999" customHeight="1">
      <c r="AE3451" s="33"/>
    </row>
    <row r="3452" spans="2:36" ht="18.649999999999999" customHeight="1" thickBot="1">
      <c r="E3452" s="21" t="s">
        <v>0</v>
      </c>
      <c r="J3452" s="21" t="s">
        <v>1</v>
      </c>
      <c r="O3452" s="21" t="s">
        <v>2</v>
      </c>
      <c r="T3452" s="21" t="s">
        <v>3</v>
      </c>
      <c r="Y3452" s="21" t="s">
        <v>4</v>
      </c>
    </row>
    <row r="3453" spans="2:36" ht="18.649999999999999" customHeight="1" thickBot="1">
      <c r="B3453" s="20"/>
      <c r="D3453" s="235" t="s">
        <v>6</v>
      </c>
      <c r="E3453" s="236"/>
      <c r="F3453" s="237" t="s">
        <v>7</v>
      </c>
      <c r="G3453" s="238"/>
      <c r="I3453" s="235" t="s">
        <v>8</v>
      </c>
      <c r="J3453" s="236"/>
      <c r="K3453" s="237" t="s">
        <v>9</v>
      </c>
      <c r="L3453" s="238"/>
      <c r="N3453" s="235" t="s">
        <v>10</v>
      </c>
      <c r="O3453" s="236"/>
      <c r="P3453" s="237" t="s">
        <v>11</v>
      </c>
      <c r="Q3453" s="238"/>
      <c r="S3453" s="235" t="s">
        <v>6</v>
      </c>
      <c r="T3453" s="236"/>
      <c r="U3453" s="237" t="s">
        <v>7</v>
      </c>
      <c r="V3453" s="238"/>
      <c r="X3453" s="235" t="s">
        <v>10</v>
      </c>
      <c r="Y3453" s="236"/>
      <c r="Z3453" s="237" t="s">
        <v>11</v>
      </c>
      <c r="AA3453" s="238"/>
      <c r="AB3453" s="4"/>
      <c r="AC3453" s="212" t="s">
        <v>70</v>
      </c>
      <c r="AE3453" s="213" t="s">
        <v>37</v>
      </c>
      <c r="AF3453" s="9"/>
      <c r="AG3453" s="29"/>
      <c r="AH3453" s="29"/>
      <c r="AI3453" s="29"/>
      <c r="AJ3453" s="29"/>
    </row>
    <row r="3454" spans="2:36" ht="18.649999999999999" customHeight="1" thickTop="1" thickBot="1">
      <c r="B3454" s="40">
        <f t="shared" ref="B3454" si="11799">B3447+$E$5</f>
        <v>1.1449999999999732</v>
      </c>
      <c r="D3454" s="24">
        <v>1</v>
      </c>
      <c r="E3454" s="25">
        <v>0</v>
      </c>
      <c r="F3454" s="26">
        <v>0</v>
      </c>
      <c r="G3454" s="27">
        <f t="shared" ref="G3454" si="11800">-1/($E$8*$B3454)</f>
        <v>-5.9983684437834315</v>
      </c>
      <c r="I3454" s="24">
        <v>1</v>
      </c>
      <c r="J3454" s="28">
        <v>0</v>
      </c>
      <c r="K3454" s="26">
        <v>0</v>
      </c>
      <c r="L3454" s="27">
        <v>0</v>
      </c>
      <c r="N3454" s="24">
        <f t="shared" ref="N3454" si="11801">D3454*I3454+F3454*I3457-E3454*J3454-G3454*J3457</f>
        <v>0.88457599360797212</v>
      </c>
      <c r="O3454" s="28">
        <f t="shared" ref="O3454" si="11802">(D3454*J3454+E3454*I3454+F3454*J3457+G3454*I3457)</f>
        <v>0</v>
      </c>
      <c r="P3454" s="26">
        <f t="shared" ref="P3454" si="11803">D3454*K3454+F3454*K3457-E3454*L3454-G3454*L3457</f>
        <v>0</v>
      </c>
      <c r="Q3454" s="27">
        <f t="shared" ref="Q3454" si="11804">(D3454*L3454+E3454*K3454+F3454*L3457+G3454*K3457)</f>
        <v>-5.9983684437834315</v>
      </c>
      <c r="S3454" s="24">
        <v>1</v>
      </c>
      <c r="T3454" s="25">
        <v>0</v>
      </c>
      <c r="U3454" s="26">
        <v>0</v>
      </c>
      <c r="V3454" s="27">
        <f t="shared" ref="V3454" si="11805">-1/($T$8*$B3454)</f>
        <v>-5.9983684437834315</v>
      </c>
      <c r="X3454" s="24">
        <f t="shared" ref="X3454" si="11806">N3454*S3454+P3454*S3457-O3454*T3454-Q3454*T3457</f>
        <v>0.88457599360797212</v>
      </c>
      <c r="Y3454" s="28">
        <f t="shared" ref="Y3454" si="11807">(N3454*T3454+O3454*S3454+P3454*T3457+Q3454*S3457)</f>
        <v>0</v>
      </c>
      <c r="Z3454" s="26">
        <f t="shared" ref="Z3454" si="11808">N3454*U3454+P3454*U3457-O3454*V3454-Q3454*V3457</f>
        <v>0</v>
      </c>
      <c r="AA3454" s="27">
        <f t="shared" ref="AA3454" si="11809">(N3454*V3454+O3454*U3454+P3454*V3457+Q3454*U3457)</f>
        <v>-11.304381169969865</v>
      </c>
      <c r="AB3454" s="8"/>
      <c r="AC3454" s="214">
        <f t="shared" ref="AC3454" si="11810">20*LOG((2*$X$8)/(($X$8*X3454+Z3454+$Z$8*X3457+Z3457)^2+($X$8*Y3454+AA3454+$X$8*Y3457+AA3457)^2)^0.5)</f>
        <v>-15.163844792329266</v>
      </c>
      <c r="AE3454" s="215">
        <f t="shared" ref="AE3454" si="11811">((X3454^2+Y3454^2)/(X3457^2+Y3457^2))^0.5</f>
        <v>45.96975007231174</v>
      </c>
      <c r="AF3454" s="9"/>
      <c r="AG3454" s="29"/>
      <c r="AH3454" s="29"/>
      <c r="AI3454" s="29"/>
      <c r="AJ3454" s="29"/>
    </row>
    <row r="3455" spans="2:36" ht="18.649999999999999" customHeight="1" thickBot="1">
      <c r="D3455" s="30"/>
      <c r="G3455" s="31"/>
      <c r="I3455" s="30"/>
      <c r="K3455" s="239" t="s">
        <v>15</v>
      </c>
      <c r="L3455" s="240"/>
      <c r="N3455" s="30"/>
      <c r="P3455" s="239" t="s">
        <v>17</v>
      </c>
      <c r="Q3455" s="240"/>
      <c r="S3455" s="30"/>
      <c r="V3455" s="31"/>
      <c r="X3455" s="30"/>
      <c r="AA3455" s="31"/>
      <c r="AE3455" s="216"/>
      <c r="AF3455" s="9"/>
      <c r="AG3455" s="29"/>
      <c r="AH3455" s="29"/>
      <c r="AI3455" s="29"/>
      <c r="AJ3455" s="29"/>
    </row>
    <row r="3456" spans="2:36" ht="18.649999999999999" customHeight="1" thickBot="1">
      <c r="D3456" s="235" t="s">
        <v>12</v>
      </c>
      <c r="E3456" s="236"/>
      <c r="F3456" s="237" t="s">
        <v>13</v>
      </c>
      <c r="G3456" s="238"/>
      <c r="I3456" s="235" t="s">
        <v>14</v>
      </c>
      <c r="J3456" s="236"/>
      <c r="K3456" s="241"/>
      <c r="L3456" s="242"/>
      <c r="N3456" s="235" t="s">
        <v>16</v>
      </c>
      <c r="O3456" s="236"/>
      <c r="P3456" s="241"/>
      <c r="Q3456" s="242"/>
      <c r="S3456" s="235" t="s">
        <v>12</v>
      </c>
      <c r="T3456" s="236"/>
      <c r="U3456" s="237" t="s">
        <v>13</v>
      </c>
      <c r="V3456" s="238"/>
      <c r="X3456" s="235" t="s">
        <v>16</v>
      </c>
      <c r="Y3456" s="236"/>
      <c r="Z3456" s="237" t="s">
        <v>17</v>
      </c>
      <c r="AA3456" s="238"/>
      <c r="AB3456" s="4"/>
      <c r="AC3456" s="37" t="s">
        <v>71</v>
      </c>
      <c r="AE3456" s="217" t="s">
        <v>72</v>
      </c>
      <c r="AF3456" s="9"/>
      <c r="AG3456" s="29"/>
      <c r="AH3456" s="29"/>
      <c r="AI3456" s="29"/>
      <c r="AJ3456" s="29"/>
    </row>
    <row r="3457" spans="2:36" ht="18.649999999999999" customHeight="1" thickTop="1" thickBot="1">
      <c r="D3457" s="24">
        <v>0</v>
      </c>
      <c r="E3457" s="28">
        <v>0</v>
      </c>
      <c r="F3457" s="26">
        <v>1</v>
      </c>
      <c r="G3457" s="27">
        <v>0</v>
      </c>
      <c r="I3457" s="24">
        <v>0</v>
      </c>
      <c r="J3457" s="28">
        <f t="shared" ref="J3457" si="11812">IF(0=(1-$J$8*$K$8*$B3454^2),0,-1*(1-$J$8*$K$8*$B3454^2)/($B3454*$K$8))</f>
        <v>-1.9242566953627301E-2</v>
      </c>
      <c r="K3457" s="26">
        <v>1</v>
      </c>
      <c r="L3457" s="27">
        <v>0</v>
      </c>
      <c r="N3457" s="24">
        <f t="shared" ref="N3457" si="11813">D3457*I3454+F3457*I3457-E3457*J3454-G3457*J3457</f>
        <v>0</v>
      </c>
      <c r="O3457" s="28">
        <f t="shared" ref="O3457" si="11814">(D3457*J3454+E3457*I3454+F3457*J3457+G3457*I3457)</f>
        <v>-1.9242566953627301E-2</v>
      </c>
      <c r="P3457" s="26">
        <f t="shared" ref="P3457" si="11815">D3457*K3454+F3457*K3457-E3457*L3454-G3457*L3457</f>
        <v>1</v>
      </c>
      <c r="Q3457" s="27">
        <f t="shared" ref="Q3457" si="11816">(D3457*L3454+E3457*K3454+F3457*L3457+G3457*K3457)</f>
        <v>0</v>
      </c>
      <c r="S3457" s="24">
        <v>0</v>
      </c>
      <c r="T3457" s="28">
        <v>0</v>
      </c>
      <c r="U3457" s="26">
        <v>1</v>
      </c>
      <c r="V3457" s="27">
        <v>0</v>
      </c>
      <c r="X3457" s="24">
        <f t="shared" ref="X3457" si="11817">N3457*S3454+P3457*S3457-O3457*T3454-Q3457*T3457</f>
        <v>0</v>
      </c>
      <c r="Y3457" s="28">
        <f t="shared" ref="Y3457" si="11818">(N3457*T3454+O3457*S3454+P3457*T3457+Q3457*S3457)</f>
        <v>-1.9242566953627301E-2</v>
      </c>
      <c r="Z3457" s="26">
        <f t="shared" ref="Z3457" si="11819">N3457*U3454+P3457*U3457-O3457*V3454-Q3457*V3457</f>
        <v>0.88457599360797212</v>
      </c>
      <c r="AA3457" s="27">
        <f t="shared" ref="AA3457" si="11820">(N3457*V3454+O3457*U3454+P3457*V3457+Q3457*U3457)</f>
        <v>0</v>
      </c>
      <c r="AB3457" s="8"/>
      <c r="AC3457" s="39">
        <f t="shared" ref="AC3457" si="11821">(180/PI())*ATAN(-1*(($X$8*Y3454+AA3454+$X$8*Y3457+AA3457)/($X$8*X3454+Z3454+$X$8*X3457+Z3457)))</f>
        <v>81.120151984435537</v>
      </c>
      <c r="AE3457" s="218">
        <f t="shared" ref="AE3457" si="11822">20*LOG(((($X$8*X3454+Z3454-$X$8*Y3457-Z3457)^2+($X$8*Y3454+AA3454-$X$8*Y3457-AA3457)^2)/(($X$8*X3454+Z3454+$X$8*X3457+Z3457)^2+($X$8*Y3454+AA3454+$X$8*Y3457+AA3457)^2))^0.5)</f>
        <v>-0.1342941305189787</v>
      </c>
      <c r="AF3457" s="9"/>
      <c r="AG3457" s="29"/>
      <c r="AH3457" s="29"/>
      <c r="AI3457" s="29"/>
      <c r="AJ3457" s="29"/>
    </row>
    <row r="3458" spans="2:36" ht="18.649999999999999" customHeight="1">
      <c r="AE3458" s="33"/>
    </row>
    <row r="3459" spans="2:36" ht="18.649999999999999" customHeight="1" thickBot="1">
      <c r="E3459" s="21" t="s">
        <v>0</v>
      </c>
      <c r="J3459" s="21" t="s">
        <v>1</v>
      </c>
      <c r="O3459" s="21" t="s">
        <v>2</v>
      </c>
      <c r="T3459" s="21" t="s">
        <v>3</v>
      </c>
      <c r="Y3459" s="21" t="s">
        <v>4</v>
      </c>
    </row>
    <row r="3460" spans="2:36" ht="18.649999999999999" customHeight="1" thickBot="1">
      <c r="B3460" s="20"/>
      <c r="D3460" s="235" t="s">
        <v>6</v>
      </c>
      <c r="E3460" s="236"/>
      <c r="F3460" s="237" t="s">
        <v>7</v>
      </c>
      <c r="G3460" s="238"/>
      <c r="I3460" s="235" t="s">
        <v>8</v>
      </c>
      <c r="J3460" s="236"/>
      <c r="K3460" s="237" t="s">
        <v>9</v>
      </c>
      <c r="L3460" s="238"/>
      <c r="N3460" s="235" t="s">
        <v>10</v>
      </c>
      <c r="O3460" s="236"/>
      <c r="P3460" s="237" t="s">
        <v>11</v>
      </c>
      <c r="Q3460" s="238"/>
      <c r="S3460" s="235" t="s">
        <v>6</v>
      </c>
      <c r="T3460" s="236"/>
      <c r="U3460" s="237" t="s">
        <v>7</v>
      </c>
      <c r="V3460" s="238"/>
      <c r="X3460" s="235" t="s">
        <v>10</v>
      </c>
      <c r="Y3460" s="236"/>
      <c r="Z3460" s="237" t="s">
        <v>11</v>
      </c>
      <c r="AA3460" s="238"/>
      <c r="AB3460" s="4"/>
      <c r="AC3460" s="212" t="s">
        <v>70</v>
      </c>
      <c r="AE3460" s="213" t="s">
        <v>37</v>
      </c>
      <c r="AF3460" s="9"/>
      <c r="AG3460" s="29"/>
      <c r="AH3460" s="29"/>
      <c r="AI3460" s="29"/>
      <c r="AJ3460" s="29"/>
    </row>
    <row r="3461" spans="2:36" ht="18.649999999999999" customHeight="1" thickTop="1" thickBot="1">
      <c r="B3461" s="40">
        <f t="shared" ref="B3461" si="11823">B3454+$E$5</f>
        <v>1.1454999999999731</v>
      </c>
      <c r="D3461" s="24">
        <v>1</v>
      </c>
      <c r="E3461" s="25">
        <v>0</v>
      </c>
      <c r="F3461" s="26">
        <v>0</v>
      </c>
      <c r="G3461" s="27">
        <f t="shared" ref="G3461" si="11824">-1/($E$8*$B3461)</f>
        <v>-5.995750212249698</v>
      </c>
      <c r="I3461" s="24">
        <v>1</v>
      </c>
      <c r="J3461" s="28">
        <v>0</v>
      </c>
      <c r="K3461" s="26">
        <v>0</v>
      </c>
      <c r="L3461" s="27">
        <v>0</v>
      </c>
      <c r="N3461" s="24">
        <f t="shared" ref="N3461" si="11825">D3461*I3461+F3461*I3464-E3461*J3461-G3461*J3464</f>
        <v>0.88986192665082986</v>
      </c>
      <c r="O3461" s="28">
        <f t="shared" ref="O3461" si="11826">(D3461*J3461+E3461*I3461+F3461*J3464+G3461*I3464)</f>
        <v>0</v>
      </c>
      <c r="P3461" s="26">
        <f t="shared" ref="P3461" si="11827">D3461*K3461+F3461*K3464-E3461*L3461-G3461*L3464</f>
        <v>0</v>
      </c>
      <c r="Q3461" s="27">
        <f t="shared" ref="Q3461" si="11828">(D3461*L3461+E3461*K3461+F3461*L3464+G3461*K3464)</f>
        <v>-5.995750212249698</v>
      </c>
      <c r="S3461" s="24">
        <v>1</v>
      </c>
      <c r="T3461" s="25">
        <v>0</v>
      </c>
      <c r="U3461" s="26">
        <v>0</v>
      </c>
      <c r="V3461" s="27">
        <f t="shared" ref="V3461" si="11829">-1/($T$8*$B3461)</f>
        <v>-5.995750212249698</v>
      </c>
      <c r="X3461" s="24">
        <f t="shared" ref="X3461" si="11830">N3461*S3461+P3461*S3464-O3461*T3461-Q3461*T3464</f>
        <v>0.88986192665082986</v>
      </c>
      <c r="Y3461" s="28">
        <f t="shared" ref="Y3461" si="11831">(N3461*T3461+O3461*S3461+P3461*T3464+Q3461*S3464)</f>
        <v>0</v>
      </c>
      <c r="Z3461" s="26">
        <f t="shared" ref="Z3461" si="11832">N3461*U3461+P3461*U3464-O3461*V3461-Q3461*V3464</f>
        <v>0</v>
      </c>
      <c r="AA3461" s="27">
        <f t="shared" ref="AA3461" si="11833">(N3461*V3461+O3461*U3461+P3461*V3464+Q3461*U3464)</f>
        <v>-11.331140047839337</v>
      </c>
      <c r="AB3461" s="8"/>
      <c r="AC3461" s="214">
        <f t="shared" ref="AC3461" si="11834">20*LOG((2*$X$8)/(($X$8*X3461+Z3461+$Z$8*X3464+Z3464)^2+($X$8*Y3461+AA3461+$X$8*Y3464+AA3464)^2)^0.5)</f>
        <v>-15.18444120487035</v>
      </c>
      <c r="AE3461" s="215">
        <f t="shared" ref="AE3461" si="11835">((X3461^2+Y3461^2)/(X3464^2+Y3464^2))^0.5</f>
        <v>48.442738040957749</v>
      </c>
      <c r="AF3461" s="9"/>
      <c r="AG3461" s="29"/>
      <c r="AH3461" s="29"/>
      <c r="AI3461" s="29"/>
      <c r="AJ3461" s="29"/>
    </row>
    <row r="3462" spans="2:36" ht="18.649999999999999" customHeight="1" thickBot="1">
      <c r="D3462" s="30"/>
      <c r="G3462" s="31"/>
      <c r="I3462" s="30"/>
      <c r="K3462" s="239" t="s">
        <v>15</v>
      </c>
      <c r="L3462" s="240"/>
      <c r="N3462" s="30"/>
      <c r="P3462" s="239" t="s">
        <v>17</v>
      </c>
      <c r="Q3462" s="240"/>
      <c r="S3462" s="30"/>
      <c r="V3462" s="31"/>
      <c r="X3462" s="30"/>
      <c r="AA3462" s="31"/>
      <c r="AE3462" s="216"/>
      <c r="AF3462" s="9"/>
      <c r="AG3462" s="29"/>
      <c r="AH3462" s="29"/>
      <c r="AI3462" s="29"/>
      <c r="AJ3462" s="29"/>
    </row>
    <row r="3463" spans="2:36" ht="18.649999999999999" customHeight="1" thickBot="1">
      <c r="D3463" s="235" t="s">
        <v>12</v>
      </c>
      <c r="E3463" s="236"/>
      <c r="F3463" s="237" t="s">
        <v>13</v>
      </c>
      <c r="G3463" s="238"/>
      <c r="I3463" s="235" t="s">
        <v>14</v>
      </c>
      <c r="J3463" s="236"/>
      <c r="K3463" s="241"/>
      <c r="L3463" s="242"/>
      <c r="N3463" s="235" t="s">
        <v>16</v>
      </c>
      <c r="O3463" s="236"/>
      <c r="P3463" s="241"/>
      <c r="Q3463" s="242"/>
      <c r="S3463" s="235" t="s">
        <v>12</v>
      </c>
      <c r="T3463" s="236"/>
      <c r="U3463" s="237" t="s">
        <v>13</v>
      </c>
      <c r="V3463" s="238"/>
      <c r="X3463" s="235" t="s">
        <v>16</v>
      </c>
      <c r="Y3463" s="236"/>
      <c r="Z3463" s="237" t="s">
        <v>17</v>
      </c>
      <c r="AA3463" s="238"/>
      <c r="AB3463" s="4"/>
      <c r="AC3463" s="37" t="s">
        <v>71</v>
      </c>
      <c r="AE3463" s="217" t="s">
        <v>72</v>
      </c>
      <c r="AF3463" s="9"/>
      <c r="AG3463" s="29"/>
      <c r="AH3463" s="29"/>
      <c r="AI3463" s="29"/>
      <c r="AJ3463" s="29"/>
    </row>
    <row r="3464" spans="2:36" ht="18.649999999999999" customHeight="1" thickTop="1" thickBot="1">
      <c r="D3464" s="24">
        <v>0</v>
      </c>
      <c r="E3464" s="28">
        <v>0</v>
      </c>
      <c r="F3464" s="26">
        <v>1</v>
      </c>
      <c r="G3464" s="27">
        <v>0</v>
      </c>
      <c r="I3464" s="24">
        <v>0</v>
      </c>
      <c r="J3464" s="28">
        <f t="shared" ref="J3464" si="11836">IF(0=(1-$J$8*$K$8*$B3461^2),0,-1*(1-$J$8*$K$8*$B3461^2)/($B3461*$K$8))</f>
        <v>-1.8369356535926237E-2</v>
      </c>
      <c r="K3464" s="26">
        <v>1</v>
      </c>
      <c r="L3464" s="27">
        <v>0</v>
      </c>
      <c r="N3464" s="24">
        <f t="shared" ref="N3464" si="11837">D3464*I3461+F3464*I3464-E3464*J3461-G3464*J3464</f>
        <v>0</v>
      </c>
      <c r="O3464" s="28">
        <f t="shared" ref="O3464" si="11838">(D3464*J3461+E3464*I3461+F3464*J3464+G3464*I3464)</f>
        <v>-1.8369356535926237E-2</v>
      </c>
      <c r="P3464" s="26">
        <f t="shared" ref="P3464" si="11839">D3464*K3461+F3464*K3464-E3464*L3461-G3464*L3464</f>
        <v>1</v>
      </c>
      <c r="Q3464" s="27">
        <f t="shared" ref="Q3464" si="11840">(D3464*L3461+E3464*K3461+F3464*L3464+G3464*K3464)</f>
        <v>0</v>
      </c>
      <c r="S3464" s="24">
        <v>0</v>
      </c>
      <c r="T3464" s="28">
        <v>0</v>
      </c>
      <c r="U3464" s="26">
        <v>1</v>
      </c>
      <c r="V3464" s="27">
        <v>0</v>
      </c>
      <c r="X3464" s="24">
        <f t="shared" ref="X3464" si="11841">N3464*S3461+P3464*S3464-O3464*T3461-Q3464*T3464</f>
        <v>0</v>
      </c>
      <c r="Y3464" s="28">
        <f t="shared" ref="Y3464" si="11842">(N3464*T3461+O3464*S3461+P3464*T3464+Q3464*S3464)</f>
        <v>-1.8369356535926237E-2</v>
      </c>
      <c r="Z3464" s="26">
        <f t="shared" ref="Z3464" si="11843">N3464*U3461+P3464*U3464-O3464*V3461-Q3464*V3464</f>
        <v>0.88986192665082986</v>
      </c>
      <c r="AA3464" s="27">
        <f t="shared" ref="AA3464" si="11844">(N3464*V3461+O3464*U3461+P3464*V3464+Q3464*U3464)</f>
        <v>0</v>
      </c>
      <c r="AB3464" s="8"/>
      <c r="AC3464" s="39">
        <f t="shared" ref="AC3464" si="11845">(180/PI())*ATAN(-1*(($X$8*Y3461+AA3461+$X$8*Y3464+AA3464)/($X$8*X3461+Z3461+$X$8*X3464+Z3464)))</f>
        <v>81.087986675712457</v>
      </c>
      <c r="AE3464" s="218">
        <f t="shared" ref="AE3464" si="11846">20*LOG(((($X$8*X3461+Z3461-$X$8*Y3464-Z3464)^2+($X$8*Y3461+AA3461-$X$8*Y3464-AA3464)^2)/(($X$8*X3461+Z3461+$X$8*X3464+Z3464)^2+($X$8*Y3461+AA3461+$X$8*Y3464+AA3464)^2))^0.5)</f>
        <v>-0.13364998520545529</v>
      </c>
      <c r="AF3464" s="9"/>
      <c r="AG3464" s="29"/>
      <c r="AH3464" s="29"/>
      <c r="AI3464" s="29"/>
      <c r="AJ3464" s="29"/>
    </row>
    <row r="3465" spans="2:36" ht="18.649999999999999" customHeight="1">
      <c r="AE3465" s="33"/>
    </row>
    <row r="3466" spans="2:36" ht="18.649999999999999" customHeight="1" thickBot="1">
      <c r="E3466" s="21" t="s">
        <v>0</v>
      </c>
      <c r="J3466" s="21" t="s">
        <v>1</v>
      </c>
      <c r="O3466" s="21" t="s">
        <v>2</v>
      </c>
      <c r="T3466" s="21" t="s">
        <v>3</v>
      </c>
      <c r="Y3466" s="21" t="s">
        <v>4</v>
      </c>
    </row>
    <row r="3467" spans="2:36" ht="18.649999999999999" customHeight="1" thickBot="1">
      <c r="B3467" s="20"/>
      <c r="D3467" s="235" t="s">
        <v>6</v>
      </c>
      <c r="E3467" s="236"/>
      <c r="F3467" s="237" t="s">
        <v>7</v>
      </c>
      <c r="G3467" s="238"/>
      <c r="I3467" s="235" t="s">
        <v>8</v>
      </c>
      <c r="J3467" s="236"/>
      <c r="K3467" s="237" t="s">
        <v>9</v>
      </c>
      <c r="L3467" s="238"/>
      <c r="N3467" s="235" t="s">
        <v>10</v>
      </c>
      <c r="O3467" s="236"/>
      <c r="P3467" s="237" t="s">
        <v>11</v>
      </c>
      <c r="Q3467" s="238"/>
      <c r="S3467" s="235" t="s">
        <v>6</v>
      </c>
      <c r="T3467" s="236"/>
      <c r="U3467" s="237" t="s">
        <v>7</v>
      </c>
      <c r="V3467" s="238"/>
      <c r="X3467" s="235" t="s">
        <v>10</v>
      </c>
      <c r="Y3467" s="236"/>
      <c r="Z3467" s="237" t="s">
        <v>11</v>
      </c>
      <c r="AA3467" s="238"/>
      <c r="AB3467" s="4"/>
      <c r="AC3467" s="212" t="s">
        <v>70</v>
      </c>
      <c r="AE3467" s="213" t="s">
        <v>37</v>
      </c>
      <c r="AF3467" s="9"/>
      <c r="AG3467" s="29"/>
      <c r="AH3467" s="29"/>
      <c r="AI3467" s="29"/>
      <c r="AJ3467" s="29"/>
    </row>
    <row r="3468" spans="2:36" ht="18.649999999999999" customHeight="1" thickTop="1" thickBot="1">
      <c r="B3468" s="40">
        <f t="shared" ref="B3468" si="11847">B3461+$E$5</f>
        <v>1.145999999999973</v>
      </c>
      <c r="D3468" s="24">
        <v>1</v>
      </c>
      <c r="E3468" s="25">
        <v>0</v>
      </c>
      <c r="F3468" s="26">
        <v>0</v>
      </c>
      <c r="G3468" s="27">
        <f t="shared" ref="G3468" si="11848">-1/($E$8*$B3468)</f>
        <v>-5.9931342653857147</v>
      </c>
      <c r="I3468" s="24">
        <v>1</v>
      </c>
      <c r="J3468" s="28">
        <v>0</v>
      </c>
      <c r="K3468" s="26">
        <v>0</v>
      </c>
      <c r="L3468" s="27">
        <v>0</v>
      </c>
      <c r="N3468" s="24">
        <f t="shared" ref="N3468" si="11849">D3468*I3468+F3468*I3471-E3468*J3468-G3468*J3471</f>
        <v>0.8951409424425989</v>
      </c>
      <c r="O3468" s="28">
        <f t="shared" ref="O3468" si="11850">(D3468*J3468+E3468*I3468+F3468*J3471+G3468*I3471)</f>
        <v>0</v>
      </c>
      <c r="P3468" s="26">
        <f t="shared" ref="P3468" si="11851">D3468*K3468+F3468*K3471-E3468*L3468-G3468*L3471</f>
        <v>0</v>
      </c>
      <c r="Q3468" s="27">
        <f t="shared" ref="Q3468" si="11852">(D3468*L3468+E3468*K3468+F3468*L3471+G3468*K3471)</f>
        <v>-5.9931342653857147</v>
      </c>
      <c r="S3468" s="24">
        <v>1</v>
      </c>
      <c r="T3468" s="25">
        <v>0</v>
      </c>
      <c r="U3468" s="26">
        <v>0</v>
      </c>
      <c r="V3468" s="27">
        <f t="shared" ref="V3468" si="11853">-1/($T$8*$B3468)</f>
        <v>-5.9931342653857147</v>
      </c>
      <c r="X3468" s="24">
        <f t="shared" ref="X3468" si="11854">N3468*S3468+P3468*S3471-O3468*T3468-Q3468*T3471</f>
        <v>0.8951409424425989</v>
      </c>
      <c r="Y3468" s="28">
        <f t="shared" ref="Y3468" si="11855">(N3468*T3468+O3468*S3468+P3468*T3471+Q3468*S3471)</f>
        <v>0</v>
      </c>
      <c r="Z3468" s="26">
        <f t="shared" ref="Z3468" si="11856">N3468*U3468+P3468*U3471-O3468*V3468-Q3468*V3471</f>
        <v>0</v>
      </c>
      <c r="AA3468" s="27">
        <f t="shared" ref="AA3468" si="11857">(N3468*V3468+O3468*U3468+P3468*V3471+Q3468*U3471)</f>
        <v>-11.357834119888116</v>
      </c>
      <c r="AB3468" s="8"/>
      <c r="AC3468" s="214">
        <f t="shared" ref="AC3468" si="11858">20*LOG((2*$X$8)/(($X$8*X3468+Z3468+$Z$8*X3471+Z3471)^2+($X$8*Y3468+AA3468+$X$8*Y3471+AA3471)^2)^0.5)</f>
        <v>-15.204941988205665</v>
      </c>
      <c r="AE3468" s="215">
        <f t="shared" ref="AE3468" si="11859">((X3468^2+Y3468^2)/(X3471^2+Y3471^2))^0.5</f>
        <v>51.161053508093026</v>
      </c>
      <c r="AF3468" s="9"/>
      <c r="AG3468" s="29"/>
      <c r="AH3468" s="29"/>
      <c r="AI3468" s="29"/>
      <c r="AJ3468" s="29"/>
    </row>
    <row r="3469" spans="2:36" ht="18.649999999999999" customHeight="1" thickBot="1">
      <c r="D3469" s="30"/>
      <c r="G3469" s="31"/>
      <c r="I3469" s="30"/>
      <c r="K3469" s="239" t="s">
        <v>15</v>
      </c>
      <c r="L3469" s="240"/>
      <c r="N3469" s="30"/>
      <c r="P3469" s="239" t="s">
        <v>17</v>
      </c>
      <c r="Q3469" s="240"/>
      <c r="S3469" s="30"/>
      <c r="V3469" s="31"/>
      <c r="X3469" s="30"/>
      <c r="AA3469" s="31"/>
      <c r="AE3469" s="216"/>
      <c r="AF3469" s="9"/>
      <c r="AG3469" s="29"/>
      <c r="AH3469" s="29"/>
      <c r="AI3469" s="29"/>
      <c r="AJ3469" s="29"/>
    </row>
    <row r="3470" spans="2:36" ht="18.649999999999999" customHeight="1" thickBot="1">
      <c r="D3470" s="235" t="s">
        <v>12</v>
      </c>
      <c r="E3470" s="236"/>
      <c r="F3470" s="237" t="s">
        <v>13</v>
      </c>
      <c r="G3470" s="238"/>
      <c r="I3470" s="235" t="s">
        <v>14</v>
      </c>
      <c r="J3470" s="236"/>
      <c r="K3470" s="241"/>
      <c r="L3470" s="242"/>
      <c r="N3470" s="235" t="s">
        <v>16</v>
      </c>
      <c r="O3470" s="236"/>
      <c r="P3470" s="241"/>
      <c r="Q3470" s="242"/>
      <c r="S3470" s="235" t="s">
        <v>12</v>
      </c>
      <c r="T3470" s="236"/>
      <c r="U3470" s="237" t="s">
        <v>13</v>
      </c>
      <c r="V3470" s="238"/>
      <c r="X3470" s="235" t="s">
        <v>16</v>
      </c>
      <c r="Y3470" s="236"/>
      <c r="Z3470" s="237" t="s">
        <v>17</v>
      </c>
      <c r="AA3470" s="238"/>
      <c r="AB3470" s="4"/>
      <c r="AC3470" s="37" t="s">
        <v>71</v>
      </c>
      <c r="AE3470" s="217" t="s">
        <v>72</v>
      </c>
      <c r="AF3470" s="9"/>
      <c r="AG3470" s="29"/>
      <c r="AH3470" s="29"/>
      <c r="AI3470" s="29"/>
      <c r="AJ3470" s="29"/>
    </row>
    <row r="3471" spans="2:36" ht="18.649999999999999" customHeight="1" thickTop="1" thickBot="1">
      <c r="D3471" s="24">
        <v>0</v>
      </c>
      <c r="E3471" s="28">
        <v>0</v>
      </c>
      <c r="F3471" s="26">
        <v>1</v>
      </c>
      <c r="G3471" s="27">
        <v>0</v>
      </c>
      <c r="I3471" s="24">
        <v>0</v>
      </c>
      <c r="J3471" s="28">
        <f t="shared" ref="J3471" si="11860">IF(0=(1-$J$8*$K$8*$B3468^2),0,-1*(1-$J$8*$K$8*$B3468^2)/($B3468*$K$8))</f>
        <v>-1.7496530682289391E-2</v>
      </c>
      <c r="K3471" s="26">
        <v>1</v>
      </c>
      <c r="L3471" s="27">
        <v>0</v>
      </c>
      <c r="N3471" s="24">
        <f t="shared" ref="N3471" si="11861">D3471*I3468+F3471*I3471-E3471*J3468-G3471*J3471</f>
        <v>0</v>
      </c>
      <c r="O3471" s="28">
        <f t="shared" ref="O3471" si="11862">(D3471*J3468+E3471*I3468+F3471*J3471+G3471*I3471)</f>
        <v>-1.7496530682289391E-2</v>
      </c>
      <c r="P3471" s="26">
        <f t="shared" ref="P3471" si="11863">D3471*K3468+F3471*K3471-E3471*L3468-G3471*L3471</f>
        <v>1</v>
      </c>
      <c r="Q3471" s="27">
        <f t="shared" ref="Q3471" si="11864">(D3471*L3468+E3471*K3468+F3471*L3471+G3471*K3471)</f>
        <v>0</v>
      </c>
      <c r="S3471" s="24">
        <v>0</v>
      </c>
      <c r="T3471" s="28">
        <v>0</v>
      </c>
      <c r="U3471" s="26">
        <v>1</v>
      </c>
      <c r="V3471" s="27">
        <v>0</v>
      </c>
      <c r="X3471" s="24">
        <f t="shared" ref="X3471" si="11865">N3471*S3468+P3471*S3471-O3471*T3468-Q3471*T3471</f>
        <v>0</v>
      </c>
      <c r="Y3471" s="28">
        <f t="shared" ref="Y3471" si="11866">(N3471*T3468+O3471*S3468+P3471*T3471+Q3471*S3471)</f>
        <v>-1.7496530682289391E-2</v>
      </c>
      <c r="Z3471" s="26">
        <f t="shared" ref="Z3471" si="11867">N3471*U3468+P3471*U3471-O3471*V3468-Q3471*V3471</f>
        <v>0.8951409424425989</v>
      </c>
      <c r="AA3471" s="27">
        <f t="shared" ref="AA3471" si="11868">(N3471*V3468+O3471*U3468+P3471*V3471+Q3471*U3471)</f>
        <v>0</v>
      </c>
      <c r="AB3471" s="8"/>
      <c r="AC3471" s="39">
        <f t="shared" ref="AC3471" si="11869">(180/PI())*ATAN(-1*(($X$8*Y3468+AA3468+$X$8*Y3471+AA3471)/($X$8*X3468+Z3468+$X$8*X3471+Z3471)))</f>
        <v>81.055991544891967</v>
      </c>
      <c r="AE3471" s="218">
        <f t="shared" ref="AE3471" si="11870">20*LOG(((($X$8*X3468+Z3468-$X$8*Y3471-Z3471)^2+($X$8*Y3468+AA3468-$X$8*Y3471-AA3471)^2)/(($X$8*X3468+Z3468+$X$8*X3471+Z3471)^2+($X$8*Y3468+AA3468+$X$8*Y3471+AA3471)^2))^0.5)</f>
        <v>-0.1330118992682171</v>
      </c>
      <c r="AF3471" s="9"/>
      <c r="AG3471" s="29"/>
      <c r="AH3471" s="29"/>
      <c r="AI3471" s="29"/>
      <c r="AJ3471" s="29"/>
    </row>
    <row r="3472" spans="2:36" ht="18.649999999999999" customHeight="1">
      <c r="AE3472" s="33"/>
    </row>
    <row r="3473" spans="2:36" ht="18.649999999999999" customHeight="1" thickBot="1">
      <c r="E3473" s="21" t="s">
        <v>0</v>
      </c>
      <c r="J3473" s="21" t="s">
        <v>1</v>
      </c>
      <c r="O3473" s="21" t="s">
        <v>2</v>
      </c>
      <c r="T3473" s="21" t="s">
        <v>3</v>
      </c>
      <c r="Y3473" s="21" t="s">
        <v>4</v>
      </c>
    </row>
    <row r="3474" spans="2:36" ht="18.649999999999999" customHeight="1" thickBot="1">
      <c r="B3474" s="20"/>
      <c r="D3474" s="235" t="s">
        <v>6</v>
      </c>
      <c r="E3474" s="236"/>
      <c r="F3474" s="237" t="s">
        <v>7</v>
      </c>
      <c r="G3474" s="238"/>
      <c r="I3474" s="235" t="s">
        <v>8</v>
      </c>
      <c r="J3474" s="236"/>
      <c r="K3474" s="237" t="s">
        <v>9</v>
      </c>
      <c r="L3474" s="238"/>
      <c r="N3474" s="235" t="s">
        <v>10</v>
      </c>
      <c r="O3474" s="236"/>
      <c r="P3474" s="237" t="s">
        <v>11</v>
      </c>
      <c r="Q3474" s="238"/>
      <c r="S3474" s="235" t="s">
        <v>6</v>
      </c>
      <c r="T3474" s="236"/>
      <c r="U3474" s="237" t="s">
        <v>7</v>
      </c>
      <c r="V3474" s="238"/>
      <c r="X3474" s="235" t="s">
        <v>10</v>
      </c>
      <c r="Y3474" s="236"/>
      <c r="Z3474" s="237" t="s">
        <v>11</v>
      </c>
      <c r="AA3474" s="238"/>
      <c r="AB3474" s="4"/>
      <c r="AC3474" s="212" t="s">
        <v>70</v>
      </c>
      <c r="AE3474" s="213" t="s">
        <v>37</v>
      </c>
      <c r="AF3474" s="9"/>
      <c r="AG3474" s="29"/>
      <c r="AH3474" s="29"/>
      <c r="AI3474" s="29"/>
      <c r="AJ3474" s="29"/>
    </row>
    <row r="3475" spans="2:36" ht="18.649999999999999" customHeight="1" thickTop="1" thickBot="1">
      <c r="B3475" s="40">
        <f t="shared" ref="B3475" si="11871">B3468+$E$5</f>
        <v>1.146499999999973</v>
      </c>
      <c r="D3475" s="24">
        <v>1</v>
      </c>
      <c r="E3475" s="25">
        <v>0</v>
      </c>
      <c r="F3475" s="26">
        <v>0</v>
      </c>
      <c r="G3475" s="27">
        <f t="shared" ref="G3475" si="11872">-1/($E$8*$B3475)</f>
        <v>-5.9905206002023812</v>
      </c>
      <c r="I3475" s="24">
        <v>1</v>
      </c>
      <c r="J3475" s="28">
        <v>0</v>
      </c>
      <c r="K3475" s="26">
        <v>0</v>
      </c>
      <c r="L3475" s="27">
        <v>0</v>
      </c>
      <c r="N3475" s="24">
        <f t="shared" ref="N3475" si="11873">D3475*I3475+F3475*I3478-E3475*J3475-G3475*J3478</f>
        <v>0.9004130530473744</v>
      </c>
      <c r="O3475" s="28">
        <f t="shared" ref="O3475" si="11874">(D3475*J3475+E3475*I3475+F3475*J3478+G3475*I3478)</f>
        <v>0</v>
      </c>
      <c r="P3475" s="26">
        <f t="shared" ref="P3475" si="11875">D3475*K3475+F3475*K3478-E3475*L3475-G3475*L3478</f>
        <v>0</v>
      </c>
      <c r="Q3475" s="27">
        <f t="shared" ref="Q3475" si="11876">(D3475*L3475+E3475*K3475+F3475*L3478+G3475*K3478)</f>
        <v>-5.9905206002023812</v>
      </c>
      <c r="S3475" s="24">
        <v>1</v>
      </c>
      <c r="T3475" s="25">
        <v>0</v>
      </c>
      <c r="U3475" s="26">
        <v>0</v>
      </c>
      <c r="V3475" s="27">
        <f t="shared" ref="V3475" si="11877">-1/($T$8*$B3475)</f>
        <v>-5.9905206002023812</v>
      </c>
      <c r="X3475" s="24">
        <f t="shared" ref="X3475" si="11878">N3475*S3475+P3475*S3478-O3475*T3475-Q3475*T3478</f>
        <v>0.9004130530473744</v>
      </c>
      <c r="Y3475" s="28">
        <f t="shared" ref="Y3475" si="11879">(N3475*T3475+O3475*S3475+P3475*T3478+Q3475*S3478)</f>
        <v>0</v>
      </c>
      <c r="Z3475" s="26">
        <f t="shared" ref="Z3475" si="11880">N3475*U3475+P3475*U3478-O3475*V3475-Q3475*V3478</f>
        <v>0</v>
      </c>
      <c r="AA3475" s="27">
        <f t="shared" ref="AA3475" si="11881">(N3475*V3475+O3475*U3475+P3475*V3478+Q3475*U3478)</f>
        <v>-11.384463543173798</v>
      </c>
      <c r="AB3475" s="8"/>
      <c r="AC3475" s="214">
        <f t="shared" ref="AC3475" si="11882">20*LOG((2*$X$8)/(($X$8*X3475+Z3475+$Z$8*X3478+Z3478)^2+($X$8*Y3475+AA3475+$X$8*Y3478+AA3478)^2)^0.5)</f>
        <v>-15.225347798732018</v>
      </c>
      <c r="AE3475" s="215">
        <f t="shared" ref="AE3475" si="11883">((X3475^2+Y3475^2)/(X3478^2+Y3478^2))^0.5</f>
        <v>54.16315197951959</v>
      </c>
      <c r="AF3475" s="9"/>
      <c r="AG3475" s="29"/>
      <c r="AH3475" s="29"/>
      <c r="AI3475" s="29"/>
      <c r="AJ3475" s="29"/>
    </row>
    <row r="3476" spans="2:36" ht="18.649999999999999" customHeight="1" thickBot="1">
      <c r="D3476" s="30"/>
      <c r="G3476" s="31"/>
      <c r="I3476" s="30"/>
      <c r="K3476" s="239" t="s">
        <v>15</v>
      </c>
      <c r="L3476" s="240"/>
      <c r="N3476" s="30"/>
      <c r="P3476" s="239" t="s">
        <v>17</v>
      </c>
      <c r="Q3476" s="240"/>
      <c r="S3476" s="30"/>
      <c r="V3476" s="31"/>
      <c r="X3476" s="30"/>
      <c r="AA3476" s="31"/>
      <c r="AE3476" s="216"/>
      <c r="AF3476" s="9"/>
      <c r="AG3476" s="29"/>
      <c r="AH3476" s="29"/>
      <c r="AI3476" s="29"/>
      <c r="AJ3476" s="29"/>
    </row>
    <row r="3477" spans="2:36" ht="18.649999999999999" customHeight="1" thickBot="1">
      <c r="D3477" s="235" t="s">
        <v>12</v>
      </c>
      <c r="E3477" s="236"/>
      <c r="F3477" s="237" t="s">
        <v>13</v>
      </c>
      <c r="G3477" s="238"/>
      <c r="I3477" s="235" t="s">
        <v>14</v>
      </c>
      <c r="J3477" s="236"/>
      <c r="K3477" s="241"/>
      <c r="L3477" s="242"/>
      <c r="N3477" s="235" t="s">
        <v>16</v>
      </c>
      <c r="O3477" s="236"/>
      <c r="P3477" s="241"/>
      <c r="Q3477" s="242"/>
      <c r="S3477" s="235" t="s">
        <v>12</v>
      </c>
      <c r="T3477" s="236"/>
      <c r="U3477" s="237" t="s">
        <v>13</v>
      </c>
      <c r="V3477" s="238"/>
      <c r="X3477" s="235" t="s">
        <v>16</v>
      </c>
      <c r="Y3477" s="236"/>
      <c r="Z3477" s="237" t="s">
        <v>17</v>
      </c>
      <c r="AA3477" s="238"/>
      <c r="AB3477" s="4"/>
      <c r="AC3477" s="37" t="s">
        <v>71</v>
      </c>
      <c r="AE3477" s="217" t="s">
        <v>72</v>
      </c>
      <c r="AF3477" s="9"/>
      <c r="AG3477" s="29"/>
      <c r="AH3477" s="29"/>
      <c r="AI3477" s="29"/>
      <c r="AJ3477" s="29"/>
    </row>
    <row r="3478" spans="2:36" ht="18.649999999999999" customHeight="1" thickTop="1" thickBot="1">
      <c r="D3478" s="24">
        <v>0</v>
      </c>
      <c r="E3478" s="28">
        <v>0</v>
      </c>
      <c r="F3478" s="26">
        <v>1</v>
      </c>
      <c r="G3478" s="27">
        <v>0</v>
      </c>
      <c r="I3478" s="24">
        <v>0</v>
      </c>
      <c r="J3478" s="28">
        <f t="shared" ref="J3478" si="11884">IF(0=(1-$J$8*$K$8*$B3475^2),0,-1*(1-$J$8*$K$8*$B3475^2)/($B3475*$K$8))</f>
        <v>-1.6624088889580179E-2</v>
      </c>
      <c r="K3478" s="26">
        <v>1</v>
      </c>
      <c r="L3478" s="27">
        <v>0</v>
      </c>
      <c r="N3478" s="24">
        <f t="shared" ref="N3478" si="11885">D3478*I3475+F3478*I3478-E3478*J3475-G3478*J3478</f>
        <v>0</v>
      </c>
      <c r="O3478" s="28">
        <f t="shared" ref="O3478" si="11886">(D3478*J3475+E3478*I3475+F3478*J3478+G3478*I3478)</f>
        <v>-1.6624088889580179E-2</v>
      </c>
      <c r="P3478" s="26">
        <f t="shared" ref="P3478" si="11887">D3478*K3475+F3478*K3478-E3478*L3475-G3478*L3478</f>
        <v>1</v>
      </c>
      <c r="Q3478" s="27">
        <f t="shared" ref="Q3478" si="11888">(D3478*L3475+E3478*K3475+F3478*L3478+G3478*K3478)</f>
        <v>0</v>
      </c>
      <c r="S3478" s="24">
        <v>0</v>
      </c>
      <c r="T3478" s="28">
        <v>0</v>
      </c>
      <c r="U3478" s="26">
        <v>1</v>
      </c>
      <c r="V3478" s="27">
        <v>0</v>
      </c>
      <c r="X3478" s="24">
        <f t="shared" ref="X3478" si="11889">N3478*S3475+P3478*S3478-O3478*T3475-Q3478*T3478</f>
        <v>0</v>
      </c>
      <c r="Y3478" s="28">
        <f t="shared" ref="Y3478" si="11890">(N3478*T3475+O3478*S3475+P3478*T3478+Q3478*S3478)</f>
        <v>-1.6624088889580179E-2</v>
      </c>
      <c r="Z3478" s="26">
        <f t="shared" ref="Z3478" si="11891">N3478*U3475+P3478*U3478-O3478*V3475-Q3478*V3478</f>
        <v>0.9004130530473744</v>
      </c>
      <c r="AA3478" s="27">
        <f t="shared" ref="AA3478" si="11892">(N3478*V3475+O3478*U3475+P3478*V3478+Q3478*U3478)</f>
        <v>0</v>
      </c>
      <c r="AB3478" s="8"/>
      <c r="AC3478" s="39">
        <f t="shared" ref="AC3478" si="11893">(180/PI())*ATAN(-1*(($X$8*Y3475+AA3475+$X$8*Y3478+AA3478)/($X$8*X3475+Z3475+$X$8*X3478+Z3478)))</f>
        <v>81.024164866980598</v>
      </c>
      <c r="AE3478" s="218">
        <f t="shared" ref="AE3478" si="11894">20*LOG(((($X$8*X3475+Z3475-$X$8*Y3478-Z3478)^2+($X$8*Y3475+AA3475-$X$8*Y3478-AA3478)^2)/(($X$8*X3475+Z3475+$X$8*X3478+Z3478)^2+($X$8*Y3475+AA3475+$X$8*Y3478+AA3478)^2))^0.5)</f>
        <v>-0.13237979422982615</v>
      </c>
      <c r="AF3478" s="9"/>
      <c r="AG3478" s="29"/>
      <c r="AH3478" s="29"/>
      <c r="AI3478" s="29"/>
      <c r="AJ3478" s="29"/>
    </row>
    <row r="3479" spans="2:36" ht="18.649999999999999" customHeight="1">
      <c r="AE3479" s="33"/>
    </row>
    <row r="3480" spans="2:36" ht="18.649999999999999" customHeight="1" thickBot="1">
      <c r="E3480" s="21" t="s">
        <v>0</v>
      </c>
      <c r="J3480" s="21" t="s">
        <v>1</v>
      </c>
      <c r="O3480" s="21" t="s">
        <v>2</v>
      </c>
      <c r="T3480" s="21" t="s">
        <v>3</v>
      </c>
      <c r="Y3480" s="21" t="s">
        <v>4</v>
      </c>
    </row>
    <row r="3481" spans="2:36" ht="18.649999999999999" customHeight="1" thickBot="1">
      <c r="B3481" s="20"/>
      <c r="D3481" s="235" t="s">
        <v>6</v>
      </c>
      <c r="E3481" s="236"/>
      <c r="F3481" s="237" t="s">
        <v>7</v>
      </c>
      <c r="G3481" s="238"/>
      <c r="I3481" s="235" t="s">
        <v>8</v>
      </c>
      <c r="J3481" s="236"/>
      <c r="K3481" s="237" t="s">
        <v>9</v>
      </c>
      <c r="L3481" s="238"/>
      <c r="N3481" s="235" t="s">
        <v>10</v>
      </c>
      <c r="O3481" s="236"/>
      <c r="P3481" s="237" t="s">
        <v>11</v>
      </c>
      <c r="Q3481" s="238"/>
      <c r="S3481" s="235" t="s">
        <v>6</v>
      </c>
      <c r="T3481" s="236"/>
      <c r="U3481" s="237" t="s">
        <v>7</v>
      </c>
      <c r="V3481" s="238"/>
      <c r="X3481" s="235" t="s">
        <v>10</v>
      </c>
      <c r="Y3481" s="236"/>
      <c r="Z3481" s="237" t="s">
        <v>11</v>
      </c>
      <c r="AA3481" s="238"/>
      <c r="AB3481" s="4"/>
      <c r="AC3481" s="212" t="s">
        <v>70</v>
      </c>
      <c r="AE3481" s="213" t="s">
        <v>37</v>
      </c>
      <c r="AF3481" s="9"/>
      <c r="AG3481" s="29"/>
      <c r="AH3481" s="29"/>
      <c r="AI3481" s="29"/>
      <c r="AJ3481" s="29"/>
    </row>
    <row r="3482" spans="2:36" ht="18.649999999999999" customHeight="1" thickTop="1" thickBot="1">
      <c r="B3482" s="40">
        <f t="shared" ref="B3482" si="11895">B3475+$E$5</f>
        <v>1.1469999999999729</v>
      </c>
      <c r="D3482" s="24">
        <v>1</v>
      </c>
      <c r="E3482" s="25">
        <v>0</v>
      </c>
      <c r="F3482" s="26">
        <v>0</v>
      </c>
      <c r="G3482" s="27">
        <f t="shared" ref="G3482" si="11896">-1/($E$8*$B3482)</f>
        <v>-5.9879092137158061</v>
      </c>
      <c r="I3482" s="24">
        <v>1</v>
      </c>
      <c r="J3482" s="28">
        <v>0</v>
      </c>
      <c r="K3482" s="26">
        <v>0</v>
      </c>
      <c r="L3482" s="27">
        <v>0</v>
      </c>
      <c r="N3482" s="24">
        <f t="shared" ref="N3482" si="11897">D3482*I3482+F3482*I3485-E3482*J3482-G3482*J3485</f>
        <v>0.9056782705029609</v>
      </c>
      <c r="O3482" s="28">
        <f t="shared" ref="O3482" si="11898">(D3482*J3482+E3482*I3482+F3482*J3485+G3482*I3485)</f>
        <v>0</v>
      </c>
      <c r="P3482" s="26">
        <f t="shared" ref="P3482" si="11899">D3482*K3482+F3482*K3485-E3482*L3482-G3482*L3485</f>
        <v>0</v>
      </c>
      <c r="Q3482" s="27">
        <f t="shared" ref="Q3482" si="11900">(D3482*L3482+E3482*K3482+F3482*L3485+G3482*K3485)</f>
        <v>-5.9879092137158061</v>
      </c>
      <c r="S3482" s="24">
        <v>1</v>
      </c>
      <c r="T3482" s="25">
        <v>0</v>
      </c>
      <c r="U3482" s="26">
        <v>0</v>
      </c>
      <c r="V3482" s="27">
        <f t="shared" ref="V3482" si="11901">-1/($T$8*$B3482)</f>
        <v>-5.9879092137158061</v>
      </c>
      <c r="X3482" s="24">
        <f t="shared" ref="X3482" si="11902">N3482*S3482+P3482*S3485-O3482*T3482-Q3482*T3485</f>
        <v>0.9056782705029609</v>
      </c>
      <c r="Y3482" s="28">
        <f t="shared" ref="Y3482" si="11903">(N3482*T3482+O3482*S3482+P3482*T3485+Q3482*S3485)</f>
        <v>0</v>
      </c>
      <c r="Z3482" s="26">
        <f t="shared" ref="Z3482" si="11904">N3482*U3482+P3482*U3485-O3482*V3482-Q3482*V3485</f>
        <v>0</v>
      </c>
      <c r="AA3482" s="27">
        <f t="shared" ref="AA3482" si="11905">(N3482*V3482+O3482*U3482+P3482*V3485+Q3482*U3485)</f>
        <v>-11.411028474322681</v>
      </c>
      <c r="AB3482" s="8"/>
      <c r="AC3482" s="214">
        <f t="shared" ref="AC3482" si="11906">20*LOG((2*$X$8)/(($X$8*X3482+Z3482+$Z$8*X3485+Z3485)^2+($X$8*Y3482+AA3482+$X$8*Y3485+AA3485)^2)^0.5)</f>
        <v>-15.24565928645811</v>
      </c>
      <c r="AE3482" s="215">
        <f t="shared" ref="AE3482" si="11907">((X3482^2+Y3482^2)/(X3485^2+Y3485^2))^0.5</f>
        <v>57.495969269489649</v>
      </c>
      <c r="AF3482" s="9"/>
      <c r="AG3482" s="29"/>
      <c r="AH3482" s="29"/>
      <c r="AI3482" s="29"/>
      <c r="AJ3482" s="29"/>
    </row>
    <row r="3483" spans="2:36" ht="18.649999999999999" customHeight="1" thickBot="1">
      <c r="D3483" s="30"/>
      <c r="G3483" s="31"/>
      <c r="I3483" s="30"/>
      <c r="K3483" s="239" t="s">
        <v>15</v>
      </c>
      <c r="L3483" s="240"/>
      <c r="N3483" s="30"/>
      <c r="P3483" s="239" t="s">
        <v>17</v>
      </c>
      <c r="Q3483" s="240"/>
      <c r="S3483" s="30"/>
      <c r="V3483" s="31"/>
      <c r="X3483" s="30"/>
      <c r="AA3483" s="31"/>
      <c r="AE3483" s="216"/>
      <c r="AF3483" s="9"/>
      <c r="AG3483" s="29"/>
      <c r="AH3483" s="29"/>
      <c r="AI3483" s="29"/>
      <c r="AJ3483" s="29"/>
    </row>
    <row r="3484" spans="2:36" ht="18.649999999999999" customHeight="1" thickBot="1">
      <c r="D3484" s="235" t="s">
        <v>12</v>
      </c>
      <c r="E3484" s="236"/>
      <c r="F3484" s="237" t="s">
        <v>13</v>
      </c>
      <c r="G3484" s="238"/>
      <c r="I3484" s="235" t="s">
        <v>14</v>
      </c>
      <c r="J3484" s="236"/>
      <c r="K3484" s="241"/>
      <c r="L3484" s="242"/>
      <c r="N3484" s="235" t="s">
        <v>16</v>
      </c>
      <c r="O3484" s="236"/>
      <c r="P3484" s="241"/>
      <c r="Q3484" s="242"/>
      <c r="S3484" s="235" t="s">
        <v>12</v>
      </c>
      <c r="T3484" s="236"/>
      <c r="U3484" s="237" t="s">
        <v>13</v>
      </c>
      <c r="V3484" s="238"/>
      <c r="X3484" s="235" t="s">
        <v>16</v>
      </c>
      <c r="Y3484" s="236"/>
      <c r="Z3484" s="237" t="s">
        <v>17</v>
      </c>
      <c r="AA3484" s="238"/>
      <c r="AB3484" s="4"/>
      <c r="AC3484" s="37" t="s">
        <v>71</v>
      </c>
      <c r="AE3484" s="217" t="s">
        <v>72</v>
      </c>
      <c r="AF3484" s="9"/>
      <c r="AG3484" s="29"/>
      <c r="AH3484" s="29"/>
      <c r="AI3484" s="29"/>
      <c r="AJ3484" s="29"/>
    </row>
    <row r="3485" spans="2:36" ht="18.649999999999999" customHeight="1" thickTop="1" thickBot="1">
      <c r="D3485" s="24">
        <v>0</v>
      </c>
      <c r="E3485" s="28">
        <v>0</v>
      </c>
      <c r="F3485" s="26">
        <v>1</v>
      </c>
      <c r="G3485" s="27">
        <v>0</v>
      </c>
      <c r="I3485" s="24">
        <v>0</v>
      </c>
      <c r="J3485" s="28">
        <f t="shared" ref="J3485" si="11908">IF(0=(1-$J$8*$K$8*$B3482^2),0,-1*(1-$J$8*$K$8*$B3482^2)/($B3482*$K$8))</f>
        <v>-1.575203065553955E-2</v>
      </c>
      <c r="K3485" s="26">
        <v>1</v>
      </c>
      <c r="L3485" s="27">
        <v>0</v>
      </c>
      <c r="N3485" s="24">
        <f t="shared" ref="N3485" si="11909">D3485*I3482+F3485*I3485-E3485*J3482-G3485*J3485</f>
        <v>0</v>
      </c>
      <c r="O3485" s="28">
        <f t="shared" ref="O3485" si="11910">(D3485*J3482+E3485*I3482+F3485*J3485+G3485*I3485)</f>
        <v>-1.575203065553955E-2</v>
      </c>
      <c r="P3485" s="26">
        <f t="shared" ref="P3485" si="11911">D3485*K3482+F3485*K3485-E3485*L3482-G3485*L3485</f>
        <v>1</v>
      </c>
      <c r="Q3485" s="27">
        <f t="shared" ref="Q3485" si="11912">(D3485*L3482+E3485*K3482+F3485*L3485+G3485*K3485)</f>
        <v>0</v>
      </c>
      <c r="S3485" s="24">
        <v>0</v>
      </c>
      <c r="T3485" s="28">
        <v>0</v>
      </c>
      <c r="U3485" s="26">
        <v>1</v>
      </c>
      <c r="V3485" s="27">
        <v>0</v>
      </c>
      <c r="X3485" s="24">
        <f t="shared" ref="X3485" si="11913">N3485*S3482+P3485*S3485-O3485*T3482-Q3485*T3485</f>
        <v>0</v>
      </c>
      <c r="Y3485" s="28">
        <f t="shared" ref="Y3485" si="11914">(N3485*T3482+O3485*S3482+P3485*T3485+Q3485*S3485)</f>
        <v>-1.575203065553955E-2</v>
      </c>
      <c r="Z3485" s="26">
        <f t="shared" ref="Z3485" si="11915">N3485*U3482+P3485*U3485-O3485*V3482-Q3485*V3485</f>
        <v>0.9056782705029609</v>
      </c>
      <c r="AA3485" s="27">
        <f t="shared" ref="AA3485" si="11916">(N3485*V3482+O3485*U3482+P3485*V3485+Q3485*U3485)</f>
        <v>0</v>
      </c>
      <c r="AB3485" s="8"/>
      <c r="AC3485" s="39">
        <f t="shared" ref="AC3485" si="11917">(180/PI())*ATAN(-1*(($X$8*Y3482+AA3482+$X$8*Y3485+AA3485)/($X$8*X3482+Z3482+$X$8*X3485+Z3485)))</f>
        <v>80.992504940122856</v>
      </c>
      <c r="AE3485" s="218">
        <f t="shared" ref="AE3485" si="11918">20*LOG(((($X$8*X3482+Z3482-$X$8*Y3485-Z3485)^2+($X$8*Y3482+AA3482-$X$8*Y3485-AA3485)^2)/(($X$8*X3482+Z3482+$X$8*X3485+Z3485)^2+($X$8*Y3482+AA3482+$X$8*Y3485+AA3485)^2))^0.5)</f>
        <v>-0.13175359289958266</v>
      </c>
      <c r="AF3485" s="9"/>
      <c r="AG3485" s="29"/>
      <c r="AH3485" s="29"/>
      <c r="AI3485" s="29"/>
      <c r="AJ3485" s="29"/>
    </row>
    <row r="3486" spans="2:36" ht="18.649999999999999" customHeight="1">
      <c r="AE3486" s="33"/>
    </row>
    <row r="3487" spans="2:36" ht="18.649999999999999" customHeight="1" thickBot="1">
      <c r="E3487" s="21" t="s">
        <v>0</v>
      </c>
      <c r="J3487" s="21" t="s">
        <v>1</v>
      </c>
      <c r="O3487" s="21" t="s">
        <v>2</v>
      </c>
      <c r="T3487" s="21" t="s">
        <v>3</v>
      </c>
      <c r="Y3487" s="21" t="s">
        <v>4</v>
      </c>
    </row>
    <row r="3488" spans="2:36" ht="18.649999999999999" customHeight="1" thickBot="1">
      <c r="B3488" s="20"/>
      <c r="D3488" s="235" t="s">
        <v>6</v>
      </c>
      <c r="E3488" s="236"/>
      <c r="F3488" s="237" t="s">
        <v>7</v>
      </c>
      <c r="G3488" s="238"/>
      <c r="I3488" s="235" t="s">
        <v>8</v>
      </c>
      <c r="J3488" s="236"/>
      <c r="K3488" s="237" t="s">
        <v>9</v>
      </c>
      <c r="L3488" s="238"/>
      <c r="N3488" s="235" t="s">
        <v>10</v>
      </c>
      <c r="O3488" s="236"/>
      <c r="P3488" s="237" t="s">
        <v>11</v>
      </c>
      <c r="Q3488" s="238"/>
      <c r="S3488" s="235" t="s">
        <v>6</v>
      </c>
      <c r="T3488" s="236"/>
      <c r="U3488" s="237" t="s">
        <v>7</v>
      </c>
      <c r="V3488" s="238"/>
      <c r="X3488" s="235" t="s">
        <v>10</v>
      </c>
      <c r="Y3488" s="236"/>
      <c r="Z3488" s="237" t="s">
        <v>11</v>
      </c>
      <c r="AA3488" s="238"/>
      <c r="AB3488" s="4"/>
      <c r="AC3488" s="212" t="s">
        <v>70</v>
      </c>
      <c r="AE3488" s="213" t="s">
        <v>37</v>
      </c>
      <c r="AF3488" s="9"/>
      <c r="AG3488" s="29"/>
      <c r="AH3488" s="29"/>
      <c r="AI3488" s="29"/>
      <c r="AJ3488" s="29"/>
    </row>
    <row r="3489" spans="2:36" ht="18.649999999999999" customHeight="1" thickTop="1" thickBot="1">
      <c r="B3489" s="40">
        <f t="shared" ref="B3489" si="11919">B3482+$E$5</f>
        <v>1.1474999999999729</v>
      </c>
      <c r="D3489" s="24">
        <v>1</v>
      </c>
      <c r="E3489" s="25">
        <v>0</v>
      </c>
      <c r="F3489" s="26">
        <v>0</v>
      </c>
      <c r="G3489" s="27">
        <f t="shared" ref="G3489" si="11920">-1/($E$8*$B3489)</f>
        <v>-5.9853001029473027</v>
      </c>
      <c r="I3489" s="24">
        <v>1</v>
      </c>
      <c r="J3489" s="28">
        <v>0</v>
      </c>
      <c r="K3489" s="26">
        <v>0</v>
      </c>
      <c r="L3489" s="27">
        <v>0</v>
      </c>
      <c r="N3489" s="24">
        <f t="shared" ref="N3489" si="11921">D3489*I3489+F3489*I3492-E3489*J3489-G3489*J3492</f>
        <v>0.91093660682094524</v>
      </c>
      <c r="O3489" s="28">
        <f t="shared" ref="O3489" si="11922">(D3489*J3489+E3489*I3489+F3489*J3492+G3489*I3492)</f>
        <v>0</v>
      </c>
      <c r="P3489" s="26">
        <f t="shared" ref="P3489" si="11923">D3489*K3489+F3489*K3492-E3489*L3489-G3489*L3492</f>
        <v>0</v>
      </c>
      <c r="Q3489" s="27">
        <f t="shared" ref="Q3489" si="11924">(D3489*L3489+E3489*K3489+F3489*L3492+G3489*K3492)</f>
        <v>-5.9853001029473027</v>
      </c>
      <c r="S3489" s="24">
        <v>1</v>
      </c>
      <c r="T3489" s="25">
        <v>0</v>
      </c>
      <c r="U3489" s="26">
        <v>0</v>
      </c>
      <c r="V3489" s="27">
        <f t="shared" ref="V3489" si="11925">-1/($T$8*$B3489)</f>
        <v>-5.9853001029473027</v>
      </c>
      <c r="X3489" s="24">
        <f t="shared" ref="X3489" si="11926">N3489*S3489+P3489*S3492-O3489*T3489-Q3489*T3492</f>
        <v>0.91093660682094524</v>
      </c>
      <c r="Y3489" s="28">
        <f t="shared" ref="Y3489" si="11927">(N3489*T3489+O3489*S3489+P3489*T3492+Q3489*S3492)</f>
        <v>0</v>
      </c>
      <c r="Z3489" s="26">
        <f t="shared" ref="Z3489" si="11928">N3489*U3489+P3489*U3492-O3489*V3489-Q3489*V3492</f>
        <v>0</v>
      </c>
      <c r="AA3489" s="27">
        <f t="shared" ref="AA3489" si="11929">(N3489*V3489+O3489*U3489+P3489*V3492+Q3489*U3492)</f>
        <v>-11.437529069531173</v>
      </c>
      <c r="AB3489" s="8"/>
      <c r="AC3489" s="214">
        <f t="shared" ref="AC3489" si="11930">20*LOG((2*$X$8)/(($X$8*X3489+Z3489+$Z$8*X3492+Z3492)^2+($X$8*Y3489+AA3489+$X$8*Y3492+AA3492)^2)^0.5)</f>
        <v>-15.265877095085171</v>
      </c>
      <c r="AE3489" s="215">
        <f t="shared" ref="AE3489" si="11931">((X3489^2+Y3489^2)/(X3492^2+Y3492^2))^0.5</f>
        <v>61.217395519869839</v>
      </c>
      <c r="AF3489" s="9"/>
      <c r="AG3489" s="29"/>
      <c r="AH3489" s="29"/>
      <c r="AI3489" s="29"/>
      <c r="AJ3489" s="29"/>
    </row>
    <row r="3490" spans="2:36" ht="18.649999999999999" customHeight="1" thickBot="1">
      <c r="D3490" s="30"/>
      <c r="G3490" s="31"/>
      <c r="I3490" s="30"/>
      <c r="K3490" s="239" t="s">
        <v>15</v>
      </c>
      <c r="L3490" s="240"/>
      <c r="N3490" s="30"/>
      <c r="P3490" s="239" t="s">
        <v>17</v>
      </c>
      <c r="Q3490" s="240"/>
      <c r="S3490" s="30"/>
      <c r="V3490" s="31"/>
      <c r="X3490" s="30"/>
      <c r="AA3490" s="31"/>
      <c r="AE3490" s="216"/>
      <c r="AF3490" s="9"/>
      <c r="AG3490" s="29"/>
      <c r="AH3490" s="29"/>
      <c r="AI3490" s="29"/>
      <c r="AJ3490" s="29"/>
    </row>
    <row r="3491" spans="2:36" ht="18.649999999999999" customHeight="1" thickBot="1">
      <c r="D3491" s="235" t="s">
        <v>12</v>
      </c>
      <c r="E3491" s="236"/>
      <c r="F3491" s="237" t="s">
        <v>13</v>
      </c>
      <c r="G3491" s="238"/>
      <c r="I3491" s="235" t="s">
        <v>14</v>
      </c>
      <c r="J3491" s="236"/>
      <c r="K3491" s="241"/>
      <c r="L3491" s="242"/>
      <c r="N3491" s="235" t="s">
        <v>16</v>
      </c>
      <c r="O3491" s="236"/>
      <c r="P3491" s="241"/>
      <c r="Q3491" s="242"/>
      <c r="S3491" s="235" t="s">
        <v>12</v>
      </c>
      <c r="T3491" s="236"/>
      <c r="U3491" s="237" t="s">
        <v>13</v>
      </c>
      <c r="V3491" s="238"/>
      <c r="X3491" s="235" t="s">
        <v>16</v>
      </c>
      <c r="Y3491" s="236"/>
      <c r="Z3491" s="237" t="s">
        <v>17</v>
      </c>
      <c r="AA3491" s="238"/>
      <c r="AB3491" s="4"/>
      <c r="AC3491" s="37" t="s">
        <v>71</v>
      </c>
      <c r="AE3491" s="217" t="s">
        <v>72</v>
      </c>
      <c r="AF3491" s="9"/>
      <c r="AG3491" s="29"/>
      <c r="AH3491" s="29"/>
      <c r="AI3491" s="29"/>
      <c r="AJ3491" s="29"/>
    </row>
    <row r="3492" spans="2:36" ht="18.649999999999999" customHeight="1" thickTop="1" thickBot="1">
      <c r="D3492" s="24">
        <v>0</v>
      </c>
      <c r="E3492" s="28">
        <v>0</v>
      </c>
      <c r="F3492" s="26">
        <v>1</v>
      </c>
      <c r="G3492" s="27">
        <v>0</v>
      </c>
      <c r="I3492" s="24">
        <v>0</v>
      </c>
      <c r="J3492" s="28">
        <f t="shared" ref="J3492" si="11932">IF(0=(1-$J$8*$K$8*$B3489^2),0,-1*(1-$J$8*$K$8*$B3489^2)/($B3489*$K$8))</f>
        <v>-1.4880355478783396E-2</v>
      </c>
      <c r="K3492" s="26">
        <v>1</v>
      </c>
      <c r="L3492" s="27">
        <v>0</v>
      </c>
      <c r="N3492" s="24">
        <f t="shared" ref="N3492" si="11933">D3492*I3489+F3492*I3492-E3492*J3489-G3492*J3492</f>
        <v>0</v>
      </c>
      <c r="O3492" s="28">
        <f t="shared" ref="O3492" si="11934">(D3492*J3489+E3492*I3489+F3492*J3492+G3492*I3492)</f>
        <v>-1.4880355478783396E-2</v>
      </c>
      <c r="P3492" s="26">
        <f t="shared" ref="P3492" si="11935">D3492*K3489+F3492*K3492-E3492*L3489-G3492*L3492</f>
        <v>1</v>
      </c>
      <c r="Q3492" s="27">
        <f t="shared" ref="Q3492" si="11936">(D3492*L3489+E3492*K3489+F3492*L3492+G3492*K3492)</f>
        <v>0</v>
      </c>
      <c r="S3492" s="24">
        <v>0</v>
      </c>
      <c r="T3492" s="28">
        <v>0</v>
      </c>
      <c r="U3492" s="26">
        <v>1</v>
      </c>
      <c r="V3492" s="27">
        <v>0</v>
      </c>
      <c r="X3492" s="24">
        <f t="shared" ref="X3492" si="11937">N3492*S3489+P3492*S3492-O3492*T3489-Q3492*T3492</f>
        <v>0</v>
      </c>
      <c r="Y3492" s="28">
        <f t="shared" ref="Y3492" si="11938">(N3492*T3489+O3492*S3489+P3492*T3492+Q3492*S3492)</f>
        <v>-1.4880355478783396E-2</v>
      </c>
      <c r="Z3492" s="26">
        <f t="shared" ref="Z3492" si="11939">N3492*U3489+P3492*U3492-O3492*V3489-Q3492*V3492</f>
        <v>0.91093660682094524</v>
      </c>
      <c r="AA3492" s="27">
        <f t="shared" ref="AA3492" si="11940">(N3492*V3489+O3492*U3489+P3492*V3492+Q3492*U3492)</f>
        <v>0</v>
      </c>
      <c r="AB3492" s="8"/>
      <c r="AC3492" s="39">
        <f t="shared" ref="AC3492" si="11941">(180/PI())*ATAN(-1*(($X$8*Y3489+AA3489+$X$8*Y3492+AA3492)/($X$8*X3489+Z3489+$X$8*X3492+Z3492)))</f>
        <v>80.961010085216628</v>
      </c>
      <c r="AE3492" s="218">
        <f t="shared" ref="AE3492" si="11942">20*LOG(((($X$8*X3489+Z3489-$X$8*Y3492-Z3492)^2+($X$8*Y3489+AA3489-$X$8*Y3492-AA3492)^2)/(($X$8*X3489+Z3489+$X$8*X3492+Z3492)^2+($X$8*Y3489+AA3489+$X$8*Y3492+AA3492)^2))^0.5)</f>
        <v>-0.13113321934811939</v>
      </c>
      <c r="AF3492" s="9"/>
      <c r="AG3492" s="29"/>
      <c r="AH3492" s="29"/>
      <c r="AI3492" s="29"/>
      <c r="AJ3492" s="29"/>
    </row>
    <row r="3493" spans="2:36" ht="18.649999999999999" customHeight="1">
      <c r="AE3493" s="33"/>
    </row>
    <row r="3494" spans="2:36" ht="18.649999999999999" customHeight="1" thickBot="1">
      <c r="E3494" s="21" t="s">
        <v>0</v>
      </c>
      <c r="J3494" s="21" t="s">
        <v>1</v>
      </c>
      <c r="O3494" s="21" t="s">
        <v>2</v>
      </c>
      <c r="T3494" s="21" t="s">
        <v>3</v>
      </c>
      <c r="Y3494" s="21" t="s">
        <v>4</v>
      </c>
    </row>
    <row r="3495" spans="2:36" ht="18.649999999999999" customHeight="1" thickBot="1">
      <c r="B3495" s="20"/>
      <c r="D3495" s="235" t="s">
        <v>6</v>
      </c>
      <c r="E3495" s="236"/>
      <c r="F3495" s="237" t="s">
        <v>7</v>
      </c>
      <c r="G3495" s="238"/>
      <c r="I3495" s="235" t="s">
        <v>8</v>
      </c>
      <c r="J3495" s="236"/>
      <c r="K3495" s="237" t="s">
        <v>9</v>
      </c>
      <c r="L3495" s="238"/>
      <c r="N3495" s="235" t="s">
        <v>10</v>
      </c>
      <c r="O3495" s="236"/>
      <c r="P3495" s="237" t="s">
        <v>11</v>
      </c>
      <c r="Q3495" s="238"/>
      <c r="S3495" s="235" t="s">
        <v>6</v>
      </c>
      <c r="T3495" s="236"/>
      <c r="U3495" s="237" t="s">
        <v>7</v>
      </c>
      <c r="V3495" s="238"/>
      <c r="X3495" s="235" t="s">
        <v>10</v>
      </c>
      <c r="Y3495" s="236"/>
      <c r="Z3495" s="237" t="s">
        <v>11</v>
      </c>
      <c r="AA3495" s="238"/>
      <c r="AB3495" s="4"/>
      <c r="AC3495" s="212" t="s">
        <v>70</v>
      </c>
      <c r="AE3495" s="213" t="s">
        <v>37</v>
      </c>
      <c r="AF3495" s="9"/>
      <c r="AG3495" s="29"/>
      <c r="AH3495" s="29"/>
      <c r="AI3495" s="29"/>
      <c r="AJ3495" s="29"/>
    </row>
    <row r="3496" spans="2:36" ht="18.649999999999999" customHeight="1" thickTop="1" thickBot="1">
      <c r="B3496" s="40">
        <f t="shared" ref="B3496" si="11943">B3489+$E$5</f>
        <v>1.1479999999999728</v>
      </c>
      <c r="D3496" s="24">
        <v>1</v>
      </c>
      <c r="E3496" s="25">
        <v>0</v>
      </c>
      <c r="F3496" s="26">
        <v>0</v>
      </c>
      <c r="G3496" s="27">
        <f t="shared" ref="G3496" si="11944">-1/($E$8*$B3496)</f>
        <v>-5.9826932649233715</v>
      </c>
      <c r="I3496" s="24">
        <v>1</v>
      </c>
      <c r="J3496" s="28">
        <v>0</v>
      </c>
      <c r="K3496" s="26">
        <v>0</v>
      </c>
      <c r="L3496" s="27">
        <v>0</v>
      </c>
      <c r="N3496" s="24">
        <f t="shared" ref="N3496" si="11945">D3496*I3496+F3496*I3499-E3496*J3496-G3496*J3499</f>
        <v>0.9161880739867605</v>
      </c>
      <c r="O3496" s="28">
        <f t="shared" ref="O3496" si="11946">(D3496*J3496+E3496*I3496+F3496*J3499+G3496*I3499)</f>
        <v>0</v>
      </c>
      <c r="P3496" s="26">
        <f t="shared" ref="P3496" si="11947">D3496*K3496+F3496*K3499-E3496*L3496-G3496*L3499</f>
        <v>0</v>
      </c>
      <c r="Q3496" s="27">
        <f t="shared" ref="Q3496" si="11948">(D3496*L3496+E3496*K3496+F3496*L3499+G3496*K3499)</f>
        <v>-5.9826932649233715</v>
      </c>
      <c r="S3496" s="24">
        <v>1</v>
      </c>
      <c r="T3496" s="25">
        <v>0</v>
      </c>
      <c r="U3496" s="26">
        <v>0</v>
      </c>
      <c r="V3496" s="27">
        <f t="shared" ref="V3496" si="11949">-1/($T$8*$B3496)</f>
        <v>-5.9826932649233715</v>
      </c>
      <c r="X3496" s="24">
        <f t="shared" ref="X3496" si="11950">N3496*S3496+P3496*S3499-O3496*T3496-Q3496*T3499</f>
        <v>0.9161880739867605</v>
      </c>
      <c r="Y3496" s="28">
        <f t="shared" ref="Y3496" si="11951">(N3496*T3496+O3496*S3496+P3496*T3499+Q3496*S3499)</f>
        <v>0</v>
      </c>
      <c r="Z3496" s="26">
        <f t="shared" ref="Z3496" si="11952">N3496*U3496+P3496*U3499-O3496*V3496-Q3496*V3499</f>
        <v>0</v>
      </c>
      <c r="AA3496" s="27">
        <f t="shared" ref="AA3496" si="11953">(N3496*V3496+O3496*U3496+P3496*V3499+Q3496*U3499)</f>
        <v>-11.46396548456708</v>
      </c>
      <c r="AB3496" s="8"/>
      <c r="AC3496" s="214">
        <f t="shared" ref="AC3496" si="11954">20*LOG((2*$X$8)/(($X$8*X3496+Z3496+$Z$8*X3499+Z3499)^2+($X$8*Y3496+AA3496+$X$8*Y3499+AA3499)^2)^0.5)</f>
        <v>-15.286001862086273</v>
      </c>
      <c r="AE3496" s="215">
        <f t="shared" ref="AE3496" si="11955">((X3496^2+Y3496^2)/(X3499^2+Y3499^2))^0.5</f>
        <v>65.399669001495639</v>
      </c>
      <c r="AF3496" s="9"/>
      <c r="AG3496" s="29"/>
      <c r="AH3496" s="29"/>
      <c r="AI3496" s="29"/>
      <c r="AJ3496" s="29"/>
    </row>
    <row r="3497" spans="2:36" ht="18.649999999999999" customHeight="1" thickBot="1">
      <c r="D3497" s="30"/>
      <c r="G3497" s="31"/>
      <c r="I3497" s="30"/>
      <c r="K3497" s="239" t="s">
        <v>15</v>
      </c>
      <c r="L3497" s="240"/>
      <c r="N3497" s="30"/>
      <c r="P3497" s="239" t="s">
        <v>17</v>
      </c>
      <c r="Q3497" s="240"/>
      <c r="S3497" s="30"/>
      <c r="V3497" s="31"/>
      <c r="X3497" s="30"/>
      <c r="AA3497" s="31"/>
      <c r="AE3497" s="216"/>
      <c r="AF3497" s="9"/>
      <c r="AG3497" s="29"/>
      <c r="AH3497" s="29"/>
      <c r="AI3497" s="29"/>
      <c r="AJ3497" s="29"/>
    </row>
    <row r="3498" spans="2:36" ht="18.649999999999999" customHeight="1" thickBot="1">
      <c r="D3498" s="235" t="s">
        <v>12</v>
      </c>
      <c r="E3498" s="236"/>
      <c r="F3498" s="237" t="s">
        <v>13</v>
      </c>
      <c r="G3498" s="238"/>
      <c r="I3498" s="235" t="s">
        <v>14</v>
      </c>
      <c r="J3498" s="236"/>
      <c r="K3498" s="241"/>
      <c r="L3498" s="242"/>
      <c r="N3498" s="235" t="s">
        <v>16</v>
      </c>
      <c r="O3498" s="236"/>
      <c r="P3498" s="241"/>
      <c r="Q3498" s="242"/>
      <c r="S3498" s="235" t="s">
        <v>12</v>
      </c>
      <c r="T3498" s="236"/>
      <c r="U3498" s="237" t="s">
        <v>13</v>
      </c>
      <c r="V3498" s="238"/>
      <c r="X3498" s="235" t="s">
        <v>16</v>
      </c>
      <c r="Y3498" s="236"/>
      <c r="Z3498" s="237" t="s">
        <v>17</v>
      </c>
      <c r="AA3498" s="238"/>
      <c r="AB3498" s="4"/>
      <c r="AC3498" s="37" t="s">
        <v>71</v>
      </c>
      <c r="AE3498" s="217" t="s">
        <v>72</v>
      </c>
      <c r="AF3498" s="9"/>
      <c r="AG3498" s="29"/>
      <c r="AH3498" s="29"/>
      <c r="AI3498" s="29"/>
      <c r="AJ3498" s="29"/>
    </row>
    <row r="3499" spans="2:36" ht="18.649999999999999" customHeight="1" thickTop="1" thickBot="1">
      <c r="D3499" s="24">
        <v>0</v>
      </c>
      <c r="E3499" s="28">
        <v>0</v>
      </c>
      <c r="F3499" s="26">
        <v>1</v>
      </c>
      <c r="G3499" s="27">
        <v>0</v>
      </c>
      <c r="I3499" s="24">
        <v>0</v>
      </c>
      <c r="J3499" s="28">
        <f t="shared" ref="J3499" si="11956">IF(0=(1-$J$8*$K$8*$B3496^2),0,-1*(1-$J$8*$K$8*$B3496^2)/($B3496*$K$8))</f>
        <v>-1.4009062858801441E-2</v>
      </c>
      <c r="K3499" s="26">
        <v>1</v>
      </c>
      <c r="L3499" s="27">
        <v>0</v>
      </c>
      <c r="N3499" s="24">
        <f t="shared" ref="N3499" si="11957">D3499*I3496+F3499*I3499-E3499*J3496-G3499*J3499</f>
        <v>0</v>
      </c>
      <c r="O3499" s="28">
        <f t="shared" ref="O3499" si="11958">(D3499*J3496+E3499*I3496+F3499*J3499+G3499*I3499)</f>
        <v>-1.4009062858801441E-2</v>
      </c>
      <c r="P3499" s="26">
        <f t="shared" ref="P3499" si="11959">D3499*K3496+F3499*K3499-E3499*L3496-G3499*L3499</f>
        <v>1</v>
      </c>
      <c r="Q3499" s="27">
        <f t="shared" ref="Q3499" si="11960">(D3499*L3496+E3499*K3496+F3499*L3499+G3499*K3499)</f>
        <v>0</v>
      </c>
      <c r="S3499" s="24">
        <v>0</v>
      </c>
      <c r="T3499" s="28">
        <v>0</v>
      </c>
      <c r="U3499" s="26">
        <v>1</v>
      </c>
      <c r="V3499" s="27">
        <v>0</v>
      </c>
      <c r="X3499" s="24">
        <f t="shared" ref="X3499" si="11961">N3499*S3496+P3499*S3499-O3499*T3496-Q3499*T3499</f>
        <v>0</v>
      </c>
      <c r="Y3499" s="28">
        <f t="shared" ref="Y3499" si="11962">(N3499*T3496+O3499*S3496+P3499*T3499+Q3499*S3499)</f>
        <v>-1.4009062858801441E-2</v>
      </c>
      <c r="Z3499" s="26">
        <f t="shared" ref="Z3499" si="11963">N3499*U3496+P3499*U3499-O3499*V3496-Q3499*V3499</f>
        <v>0.9161880739867605</v>
      </c>
      <c r="AA3499" s="27">
        <f t="shared" ref="AA3499" si="11964">(N3499*V3496+O3499*U3496+P3499*V3499+Q3499*U3499)</f>
        <v>0</v>
      </c>
      <c r="AB3499" s="8"/>
      <c r="AC3499" s="39">
        <f t="shared" ref="AC3499" si="11965">(180/PI())*ATAN(-1*(($X$8*Y3496+AA3496+$X$8*Y3499+AA3499)/($X$8*X3496+Z3496+$X$8*X3499+Z3499)))</f>
        <v>80.929678645536228</v>
      </c>
      <c r="AE3499" s="218">
        <f t="shared" ref="AE3499" si="11966">20*LOG(((($X$8*X3496+Z3496-$X$8*Y3499-Z3499)^2+($X$8*Y3496+AA3496-$X$8*Y3499-AA3499)^2)/(($X$8*X3496+Z3496+$X$8*X3499+Z3499)^2+($X$8*Y3496+AA3496+$X$8*Y3499+AA3499)^2))^0.5)</f>
        <v>-0.13051859888254694</v>
      </c>
      <c r="AF3499" s="9"/>
      <c r="AG3499" s="29"/>
      <c r="AH3499" s="29"/>
      <c r="AI3499" s="29"/>
      <c r="AJ3499" s="29"/>
    </row>
    <row r="3500" spans="2:36" ht="18.649999999999999" customHeight="1">
      <c r="AE3500" s="33"/>
    </row>
    <row r="3501" spans="2:36" ht="18.649999999999999" customHeight="1" thickBot="1">
      <c r="E3501" s="21" t="s">
        <v>0</v>
      </c>
      <c r="J3501" s="21" t="s">
        <v>1</v>
      </c>
      <c r="O3501" s="21" t="s">
        <v>2</v>
      </c>
      <c r="T3501" s="21" t="s">
        <v>3</v>
      </c>
      <c r="Y3501" s="21" t="s">
        <v>4</v>
      </c>
    </row>
    <row r="3502" spans="2:36" ht="18.649999999999999" customHeight="1" thickBot="1">
      <c r="B3502" s="20"/>
      <c r="D3502" s="235" t="s">
        <v>6</v>
      </c>
      <c r="E3502" s="236"/>
      <c r="F3502" s="237" t="s">
        <v>7</v>
      </c>
      <c r="G3502" s="238"/>
      <c r="I3502" s="235" t="s">
        <v>8</v>
      </c>
      <c r="J3502" s="236"/>
      <c r="K3502" s="237" t="s">
        <v>9</v>
      </c>
      <c r="L3502" s="238"/>
      <c r="N3502" s="235" t="s">
        <v>10</v>
      </c>
      <c r="O3502" s="236"/>
      <c r="P3502" s="237" t="s">
        <v>11</v>
      </c>
      <c r="Q3502" s="238"/>
      <c r="S3502" s="235" t="s">
        <v>6</v>
      </c>
      <c r="T3502" s="236"/>
      <c r="U3502" s="237" t="s">
        <v>7</v>
      </c>
      <c r="V3502" s="238"/>
      <c r="X3502" s="235" t="s">
        <v>10</v>
      </c>
      <c r="Y3502" s="236"/>
      <c r="Z3502" s="237" t="s">
        <v>11</v>
      </c>
      <c r="AA3502" s="238"/>
      <c r="AB3502" s="4"/>
      <c r="AC3502" s="212" t="s">
        <v>70</v>
      </c>
      <c r="AE3502" s="213" t="s">
        <v>37</v>
      </c>
      <c r="AF3502" s="9"/>
      <c r="AG3502" s="29"/>
      <c r="AH3502" s="29"/>
      <c r="AI3502" s="29"/>
      <c r="AJ3502" s="29"/>
    </row>
    <row r="3503" spans="2:36" ht="18.649999999999999" customHeight="1" thickTop="1" thickBot="1">
      <c r="B3503" s="40">
        <f t="shared" ref="B3503" si="11967">B3496+$E$5</f>
        <v>1.1484999999999728</v>
      </c>
      <c r="D3503" s="24">
        <v>1</v>
      </c>
      <c r="E3503" s="25">
        <v>0</v>
      </c>
      <c r="F3503" s="26">
        <v>0</v>
      </c>
      <c r="G3503" s="27">
        <f t="shared" ref="G3503" si="11968">-1/($E$8*$B3503)</f>
        <v>-5.9800886966756908</v>
      </c>
      <c r="I3503" s="24">
        <v>1</v>
      </c>
      <c r="J3503" s="28">
        <v>0</v>
      </c>
      <c r="K3503" s="26">
        <v>0</v>
      </c>
      <c r="L3503" s="27">
        <v>0</v>
      </c>
      <c r="N3503" s="24">
        <f t="shared" ref="N3503" si="11969">D3503*I3503+F3503*I3506-E3503*J3503-G3503*J3506</f>
        <v>0.92143268395975708</v>
      </c>
      <c r="O3503" s="28">
        <f t="shared" ref="O3503" si="11970">(D3503*J3503+E3503*I3503+F3503*J3506+G3503*I3506)</f>
        <v>0</v>
      </c>
      <c r="P3503" s="26">
        <f t="shared" ref="P3503" si="11971">D3503*K3503+F3503*K3506-E3503*L3503-G3503*L3506</f>
        <v>0</v>
      </c>
      <c r="Q3503" s="27">
        <f t="shared" ref="Q3503" si="11972">(D3503*L3503+E3503*K3503+F3503*L3506+G3503*K3506)</f>
        <v>-5.9800886966756908</v>
      </c>
      <c r="S3503" s="24">
        <v>1</v>
      </c>
      <c r="T3503" s="25">
        <v>0</v>
      </c>
      <c r="U3503" s="26">
        <v>0</v>
      </c>
      <c r="V3503" s="27">
        <f t="shared" ref="V3503" si="11973">-1/($T$8*$B3503)</f>
        <v>-5.9800886966756908</v>
      </c>
      <c r="X3503" s="24">
        <f t="shared" ref="X3503" si="11974">N3503*S3503+P3503*S3506-O3503*T3503-Q3503*T3506</f>
        <v>0.92143268395975708</v>
      </c>
      <c r="Y3503" s="28">
        <f t="shared" ref="Y3503" si="11975">(N3503*T3503+O3503*S3503+P3503*T3506+Q3503*S3506)</f>
        <v>0</v>
      </c>
      <c r="Z3503" s="26">
        <f t="shared" ref="Z3503" si="11976">N3503*U3503+P3503*U3506-O3503*V3503-Q3503*V3506</f>
        <v>0</v>
      </c>
      <c r="AA3503" s="27">
        <f t="shared" ref="AA3503" si="11977">(N3503*V3503+O3503*U3503+P3503*V3506+Q3503*U3506)</f>
        <v>-11.490337874770979</v>
      </c>
      <c r="AB3503" s="8"/>
      <c r="AC3503" s="214">
        <f t="shared" ref="AC3503" si="11978">20*LOG((2*$X$8)/(($X$8*X3503+Z3503+$Z$8*X3506+Z3506)^2+($X$8*Y3503+AA3503+$X$8*Y3506+AA3506)^2)^0.5)</f>
        <v>-15.306034218784518</v>
      </c>
      <c r="AE3503" s="215">
        <f t="shared" ref="AE3503" si="11979">((X3503^2+Y3503^2)/(X3506^2+Y3506^2))^0.5</f>
        <v>70.134114996023115</v>
      </c>
      <c r="AF3503" s="9"/>
      <c r="AG3503" s="29"/>
      <c r="AH3503" s="29"/>
      <c r="AI3503" s="29"/>
      <c r="AJ3503" s="29"/>
    </row>
    <row r="3504" spans="2:36" ht="18.649999999999999" customHeight="1" thickBot="1">
      <c r="D3504" s="30"/>
      <c r="G3504" s="31"/>
      <c r="I3504" s="30"/>
      <c r="K3504" s="239" t="s">
        <v>15</v>
      </c>
      <c r="L3504" s="240"/>
      <c r="N3504" s="30"/>
      <c r="P3504" s="239" t="s">
        <v>17</v>
      </c>
      <c r="Q3504" s="240"/>
      <c r="S3504" s="30"/>
      <c r="V3504" s="31"/>
      <c r="X3504" s="30"/>
      <c r="AA3504" s="31"/>
      <c r="AE3504" s="216"/>
      <c r="AF3504" s="9"/>
      <c r="AG3504" s="29"/>
      <c r="AH3504" s="29"/>
      <c r="AI3504" s="29"/>
      <c r="AJ3504" s="29"/>
    </row>
    <row r="3505" spans="2:36" ht="18.649999999999999" customHeight="1" thickBot="1">
      <c r="D3505" s="235" t="s">
        <v>12</v>
      </c>
      <c r="E3505" s="236"/>
      <c r="F3505" s="237" t="s">
        <v>13</v>
      </c>
      <c r="G3505" s="238"/>
      <c r="I3505" s="235" t="s">
        <v>14</v>
      </c>
      <c r="J3505" s="236"/>
      <c r="K3505" s="241"/>
      <c r="L3505" s="242"/>
      <c r="N3505" s="235" t="s">
        <v>16</v>
      </c>
      <c r="O3505" s="236"/>
      <c r="P3505" s="241"/>
      <c r="Q3505" s="242"/>
      <c r="S3505" s="235" t="s">
        <v>12</v>
      </c>
      <c r="T3505" s="236"/>
      <c r="U3505" s="237" t="s">
        <v>13</v>
      </c>
      <c r="V3505" s="238"/>
      <c r="X3505" s="235" t="s">
        <v>16</v>
      </c>
      <c r="Y3505" s="236"/>
      <c r="Z3505" s="237" t="s">
        <v>17</v>
      </c>
      <c r="AA3505" s="238"/>
      <c r="AB3505" s="4"/>
      <c r="AC3505" s="37" t="s">
        <v>71</v>
      </c>
      <c r="AE3505" s="217" t="s">
        <v>72</v>
      </c>
      <c r="AF3505" s="9"/>
      <c r="AG3505" s="29"/>
      <c r="AH3505" s="29"/>
      <c r="AI3505" s="29"/>
      <c r="AJ3505" s="29"/>
    </row>
    <row r="3506" spans="2:36" ht="18.649999999999999" customHeight="1" thickTop="1" thickBot="1">
      <c r="D3506" s="24">
        <v>0</v>
      </c>
      <c r="E3506" s="28">
        <v>0</v>
      </c>
      <c r="F3506" s="26">
        <v>1</v>
      </c>
      <c r="G3506" s="27">
        <v>0</v>
      </c>
      <c r="I3506" s="24">
        <v>0</v>
      </c>
      <c r="J3506" s="28">
        <f t="shared" ref="J3506" si="11980">IF(0=(1-$J$8*$K$8*$B3503^2),0,-1*(1-$J$8*$K$8*$B3503^2)/($B3503*$K$8))</f>
        <v>-1.3138152295954773E-2</v>
      </c>
      <c r="K3506" s="26">
        <v>1</v>
      </c>
      <c r="L3506" s="27">
        <v>0</v>
      </c>
      <c r="N3506" s="24">
        <f t="shared" ref="N3506" si="11981">D3506*I3503+F3506*I3506-E3506*J3503-G3506*J3506</f>
        <v>0</v>
      </c>
      <c r="O3506" s="28">
        <f t="shared" ref="O3506" si="11982">(D3506*J3503+E3506*I3503+F3506*J3506+G3506*I3506)</f>
        <v>-1.3138152295954773E-2</v>
      </c>
      <c r="P3506" s="26">
        <f t="shared" ref="P3506" si="11983">D3506*K3503+F3506*K3506-E3506*L3503-G3506*L3506</f>
        <v>1</v>
      </c>
      <c r="Q3506" s="27">
        <f t="shared" ref="Q3506" si="11984">(D3506*L3503+E3506*K3503+F3506*L3506+G3506*K3506)</f>
        <v>0</v>
      </c>
      <c r="S3506" s="24">
        <v>0</v>
      </c>
      <c r="T3506" s="28">
        <v>0</v>
      </c>
      <c r="U3506" s="26">
        <v>1</v>
      </c>
      <c r="V3506" s="27">
        <v>0</v>
      </c>
      <c r="X3506" s="24">
        <f t="shared" ref="X3506" si="11985">N3506*S3503+P3506*S3506-O3506*T3503-Q3506*T3506</f>
        <v>0</v>
      </c>
      <c r="Y3506" s="28">
        <f t="shared" ref="Y3506" si="11986">(N3506*T3503+O3506*S3503+P3506*T3506+Q3506*S3506)</f>
        <v>-1.3138152295954773E-2</v>
      </c>
      <c r="Z3506" s="26">
        <f t="shared" ref="Z3506" si="11987">N3506*U3503+P3506*U3506-O3506*V3503-Q3506*V3506</f>
        <v>0.92143268395975708</v>
      </c>
      <c r="AA3506" s="27">
        <f t="shared" ref="AA3506" si="11988">(N3506*V3503+O3506*U3503+P3506*V3506+Q3506*U3506)</f>
        <v>0</v>
      </c>
      <c r="AB3506" s="8"/>
      <c r="AC3506" s="39">
        <f t="shared" ref="AC3506" si="11989">(180/PI())*ATAN(-1*(($X$8*Y3503+AA3503+$X$8*Y3506+AA3506)/($X$8*X3503+Z3503+$X$8*X3506+Z3506)))</f>
        <v>80.89850898636287</v>
      </c>
      <c r="AE3506" s="218">
        <f t="shared" ref="AE3506" si="11990">20*LOG(((($X$8*X3503+Z3503-$X$8*Y3506-Z3506)^2+($X$8*Y3503+AA3503-$X$8*Y3506-AA3506)^2)/(($X$8*X3503+Z3503+$X$8*X3506+Z3506)^2+($X$8*Y3503+AA3503+$X$8*Y3506+AA3506)^2))^0.5)</f>
        <v>-0.12990965802220178</v>
      </c>
      <c r="AF3506" s="9"/>
      <c r="AG3506" s="29"/>
      <c r="AH3506" s="29"/>
      <c r="AI3506" s="29"/>
      <c r="AJ3506" s="29"/>
    </row>
    <row r="3507" spans="2:36">
      <c r="AE3507" s="33"/>
    </row>
    <row r="3508" spans="2:36" ht="18.5" thickBot="1">
      <c r="E3508" s="21" t="s">
        <v>0</v>
      </c>
      <c r="J3508" s="21" t="s">
        <v>1</v>
      </c>
      <c r="O3508" s="21" t="s">
        <v>2</v>
      </c>
      <c r="T3508" s="21" t="s">
        <v>3</v>
      </c>
      <c r="Y3508" s="21" t="s">
        <v>4</v>
      </c>
    </row>
    <row r="3509" spans="2:36" ht="20.5" thickBot="1">
      <c r="B3509" s="20"/>
      <c r="D3509" s="235" t="s">
        <v>6</v>
      </c>
      <c r="E3509" s="236"/>
      <c r="F3509" s="237" t="s">
        <v>7</v>
      </c>
      <c r="G3509" s="238"/>
      <c r="I3509" s="235" t="s">
        <v>8</v>
      </c>
      <c r="J3509" s="236"/>
      <c r="K3509" s="237" t="s">
        <v>9</v>
      </c>
      <c r="L3509" s="238"/>
      <c r="N3509" s="235" t="s">
        <v>10</v>
      </c>
      <c r="O3509" s="236"/>
      <c r="P3509" s="237" t="s">
        <v>11</v>
      </c>
      <c r="Q3509" s="238"/>
      <c r="S3509" s="235" t="s">
        <v>6</v>
      </c>
      <c r="T3509" s="236"/>
      <c r="U3509" s="237" t="s">
        <v>7</v>
      </c>
      <c r="V3509" s="238"/>
      <c r="X3509" s="235" t="s">
        <v>10</v>
      </c>
      <c r="Y3509" s="236"/>
      <c r="Z3509" s="237" t="s">
        <v>11</v>
      </c>
      <c r="AA3509" s="238"/>
      <c r="AB3509" s="4"/>
      <c r="AC3509" s="212" t="s">
        <v>70</v>
      </c>
      <c r="AE3509" s="213" t="s">
        <v>37</v>
      </c>
    </row>
    <row r="3510" spans="2:36" ht="19" thickTop="1" thickBot="1">
      <c r="B3510" s="40">
        <f t="shared" ref="B3510" si="11991">B3503+$E$5</f>
        <v>1.1489999999999727</v>
      </c>
      <c r="D3510" s="24">
        <v>1</v>
      </c>
      <c r="E3510" s="25">
        <v>0</v>
      </c>
      <c r="F3510" s="26">
        <v>0</v>
      </c>
      <c r="G3510" s="27">
        <f t="shared" ref="G3510" si="11992">-1/($E$8*$B3510)</f>
        <v>-5.9774863952411055</v>
      </c>
      <c r="I3510" s="24">
        <v>1</v>
      </c>
      <c r="J3510" s="28">
        <v>0</v>
      </c>
      <c r="K3510" s="26">
        <v>0</v>
      </c>
      <c r="L3510" s="27">
        <v>0</v>
      </c>
      <c r="N3510" s="24">
        <f t="shared" ref="N3510" si="11993">D3510*I3510+F3510*I3513-E3510*J3510-G3510*J3513</f>
        <v>0.9266704486732682</v>
      </c>
      <c r="O3510" s="28">
        <f t="shared" ref="O3510" si="11994">(D3510*J3510+E3510*I3510+F3510*J3513+G3510*I3513)</f>
        <v>0</v>
      </c>
      <c r="P3510" s="26">
        <f t="shared" ref="P3510" si="11995">D3510*K3510+F3510*K3513-E3510*L3510-G3510*L3513</f>
        <v>0</v>
      </c>
      <c r="Q3510" s="27">
        <f t="shared" ref="Q3510" si="11996">(D3510*L3510+E3510*K3510+F3510*L3513+G3510*K3513)</f>
        <v>-5.9774863952411055</v>
      </c>
      <c r="S3510" s="24">
        <v>1</v>
      </c>
      <c r="T3510" s="25">
        <v>0</v>
      </c>
      <c r="U3510" s="26">
        <v>0</v>
      </c>
      <c r="V3510" s="27">
        <f t="shared" ref="V3510" si="11997">-1/($T$8*$B3510)</f>
        <v>-5.9774863952411055</v>
      </c>
      <c r="X3510" s="24">
        <f t="shared" ref="X3510" si="11998">N3510*S3510+P3510*S3513-O3510*T3510-Q3510*T3513</f>
        <v>0.9266704486732682</v>
      </c>
      <c r="Y3510" s="28">
        <f t="shared" ref="Y3510" si="11999">(N3510*T3510+O3510*S3510+P3510*T3513+Q3510*S3513)</f>
        <v>0</v>
      </c>
      <c r="Z3510" s="26">
        <f t="shared" ref="Z3510" si="12000">N3510*U3510+P3510*U3513-O3510*V3510-Q3510*V3513</f>
        <v>0</v>
      </c>
      <c r="AA3510" s="27">
        <f t="shared" ref="AA3510" si="12001">(N3510*V3510+O3510*U3510+P3510*V3513+Q3510*U3513)</f>
        <v>-11.516646395057538</v>
      </c>
      <c r="AB3510" s="8"/>
      <c r="AC3510" s="214">
        <f t="shared" ref="AC3510" si="12002">20*LOG((2*$X$8)/(($X$8*X3510+Z3510+$Z$8*X3513+Z3513)^2+($X$8*Y3510+AA3510+$X$8*Y3513+AA3513)^2)^0.5)</f>
        <v>-15.325974790429955</v>
      </c>
      <c r="AE3510" s="215">
        <f t="shared" ref="AE3510" si="12003">((X3510^2+Y3510^2)/(X3513^2+Y3513^2))^0.5</f>
        <v>75.53789569959045</v>
      </c>
    </row>
    <row r="3511" spans="2:36" ht="18.5" thickBot="1">
      <c r="D3511" s="30"/>
      <c r="G3511" s="31"/>
      <c r="I3511" s="30"/>
      <c r="K3511" s="239" t="s">
        <v>15</v>
      </c>
      <c r="L3511" s="240"/>
      <c r="N3511" s="30"/>
      <c r="P3511" s="239" t="s">
        <v>17</v>
      </c>
      <c r="Q3511" s="240"/>
      <c r="S3511" s="30"/>
      <c r="V3511" s="31"/>
      <c r="X3511" s="30"/>
      <c r="AA3511" s="31"/>
      <c r="AE3511" s="216"/>
    </row>
    <row r="3512" spans="2:36" ht="18.5" thickBot="1">
      <c r="D3512" s="235" t="s">
        <v>12</v>
      </c>
      <c r="E3512" s="236"/>
      <c r="F3512" s="237" t="s">
        <v>13</v>
      </c>
      <c r="G3512" s="238"/>
      <c r="I3512" s="235" t="s">
        <v>14</v>
      </c>
      <c r="J3512" s="236"/>
      <c r="K3512" s="241"/>
      <c r="L3512" s="242"/>
      <c r="N3512" s="235" t="s">
        <v>16</v>
      </c>
      <c r="O3512" s="236"/>
      <c r="P3512" s="241"/>
      <c r="Q3512" s="242"/>
      <c r="S3512" s="235" t="s">
        <v>12</v>
      </c>
      <c r="T3512" s="236"/>
      <c r="U3512" s="237" t="s">
        <v>13</v>
      </c>
      <c r="V3512" s="238"/>
      <c r="X3512" s="235" t="s">
        <v>16</v>
      </c>
      <c r="Y3512" s="236"/>
      <c r="Z3512" s="237" t="s">
        <v>17</v>
      </c>
      <c r="AA3512" s="238"/>
      <c r="AB3512" s="4"/>
      <c r="AC3512" s="37" t="s">
        <v>71</v>
      </c>
      <c r="AE3512" s="217" t="s">
        <v>72</v>
      </c>
    </row>
    <row r="3513" spans="2:36" ht="19" thickTop="1" thickBot="1">
      <c r="D3513" s="24">
        <v>0</v>
      </c>
      <c r="E3513" s="28">
        <v>0</v>
      </c>
      <c r="F3513" s="26">
        <v>1</v>
      </c>
      <c r="G3513" s="27">
        <v>0</v>
      </c>
      <c r="I3513" s="24">
        <v>0</v>
      </c>
      <c r="J3513" s="28">
        <f t="shared" ref="J3513" si="12004">IF(0=(1-$J$8*$K$8*$B3510^2),0,-1*(1-$J$8*$K$8*$B3510^2)/($B3510*$K$8))</f>
        <v>-1.2267623291474511E-2</v>
      </c>
      <c r="K3513" s="26">
        <v>1</v>
      </c>
      <c r="L3513" s="27">
        <v>0</v>
      </c>
      <c r="N3513" s="24">
        <f t="shared" ref="N3513" si="12005">D3513*I3510+F3513*I3513-E3513*J3510-G3513*J3513</f>
        <v>0</v>
      </c>
      <c r="O3513" s="28">
        <f t="shared" ref="O3513" si="12006">(D3513*J3510+E3513*I3510+F3513*J3513+G3513*I3513)</f>
        <v>-1.2267623291474511E-2</v>
      </c>
      <c r="P3513" s="26">
        <f t="shared" ref="P3513" si="12007">D3513*K3510+F3513*K3513-E3513*L3510-G3513*L3513</f>
        <v>1</v>
      </c>
      <c r="Q3513" s="27">
        <f t="shared" ref="Q3513" si="12008">(D3513*L3510+E3513*K3510+F3513*L3513+G3513*K3513)</f>
        <v>0</v>
      </c>
      <c r="S3513" s="24">
        <v>0</v>
      </c>
      <c r="T3513" s="28">
        <v>0</v>
      </c>
      <c r="U3513" s="26">
        <v>1</v>
      </c>
      <c r="V3513" s="27">
        <v>0</v>
      </c>
      <c r="X3513" s="24">
        <f t="shared" ref="X3513" si="12009">N3513*S3510+P3513*S3513-O3513*T3510-Q3513*T3513</f>
        <v>0</v>
      </c>
      <c r="Y3513" s="28">
        <f t="shared" ref="Y3513" si="12010">(N3513*T3510+O3513*S3510+P3513*T3513+Q3513*S3513)</f>
        <v>-1.2267623291474511E-2</v>
      </c>
      <c r="Z3513" s="26">
        <f t="shared" ref="Z3513" si="12011">N3513*U3510+P3513*U3513-O3513*V3510-Q3513*V3513</f>
        <v>0.9266704486732682</v>
      </c>
      <c r="AA3513" s="27">
        <f t="shared" ref="AA3513" si="12012">(N3513*V3510+O3513*U3510+P3513*V3513+Q3513*U3513)</f>
        <v>0</v>
      </c>
      <c r="AB3513" s="8"/>
      <c r="AC3513" s="39">
        <f t="shared" ref="AC3513" si="12013">(180/PI())*ATAN(-1*(($X$8*Y3510+AA3510+$X$8*Y3513+AA3513)/($X$8*X3510+Z3510+$X$8*X3513+Z3513)))</f>
        <v>80.867499494622393</v>
      </c>
      <c r="AE3513" s="218">
        <f t="shared" ref="AE3513" si="12014">20*LOG(((($X$8*X3510+Z3510-$X$8*Y3513-Z3513)^2+($X$8*Y3510+AA3510-$X$8*Y3513-AA3513)^2)/(($X$8*X3510+Z3510+$X$8*X3513+Z3513)^2+($X$8*Y3510+AA3510+$X$8*Y3513+AA3513)^2))^0.5)</f>
        <v>-0.12930632447493007</v>
      </c>
    </row>
    <row r="3514" spans="2:36">
      <c r="AE3514" s="33"/>
    </row>
    <row r="3515" spans="2:36" ht="18.5" thickBot="1">
      <c r="E3515" s="21" t="s">
        <v>0</v>
      </c>
      <c r="J3515" s="21" t="s">
        <v>1</v>
      </c>
      <c r="O3515" s="21" t="s">
        <v>2</v>
      </c>
      <c r="T3515" s="21" t="s">
        <v>3</v>
      </c>
      <c r="Y3515" s="21" t="s">
        <v>4</v>
      </c>
    </row>
    <row r="3516" spans="2:36" ht="20.5" thickBot="1">
      <c r="B3516" s="20"/>
      <c r="D3516" s="235" t="s">
        <v>6</v>
      </c>
      <c r="E3516" s="236"/>
      <c r="F3516" s="237" t="s">
        <v>7</v>
      </c>
      <c r="G3516" s="238"/>
      <c r="I3516" s="235" t="s">
        <v>8</v>
      </c>
      <c r="J3516" s="236"/>
      <c r="K3516" s="237" t="s">
        <v>9</v>
      </c>
      <c r="L3516" s="238"/>
      <c r="N3516" s="235" t="s">
        <v>10</v>
      </c>
      <c r="O3516" s="236"/>
      <c r="P3516" s="237" t="s">
        <v>11</v>
      </c>
      <c r="Q3516" s="238"/>
      <c r="S3516" s="235" t="s">
        <v>6</v>
      </c>
      <c r="T3516" s="236"/>
      <c r="U3516" s="237" t="s">
        <v>7</v>
      </c>
      <c r="V3516" s="238"/>
      <c r="X3516" s="235" t="s">
        <v>10</v>
      </c>
      <c r="Y3516" s="236"/>
      <c r="Z3516" s="237" t="s">
        <v>11</v>
      </c>
      <c r="AA3516" s="238"/>
      <c r="AB3516" s="4"/>
      <c r="AC3516" s="212" t="s">
        <v>70</v>
      </c>
      <c r="AE3516" s="213" t="s">
        <v>37</v>
      </c>
    </row>
    <row r="3517" spans="2:36" ht="19" thickTop="1" thickBot="1">
      <c r="B3517" s="40">
        <f t="shared" ref="B3517" si="12015">B3510+$E$5</f>
        <v>1.1494999999999727</v>
      </c>
      <c r="D3517" s="24">
        <v>1</v>
      </c>
      <c r="E3517" s="25">
        <v>0</v>
      </c>
      <c r="F3517" s="26">
        <v>0</v>
      </c>
      <c r="G3517" s="27">
        <f t="shared" ref="G3517" si="12016">-1/($E$8*$B3517)</f>
        <v>-5.9748863576616191</v>
      </c>
      <c r="I3517" s="24">
        <v>1</v>
      </c>
      <c r="J3517" s="28">
        <v>0</v>
      </c>
      <c r="K3517" s="26">
        <v>0</v>
      </c>
      <c r="L3517" s="27">
        <v>0</v>
      </c>
      <c r="N3517" s="24">
        <f t="shared" ref="N3517" si="12017">D3517*I3517+F3517*I3520-E3517*J3517-G3517*J3520</f>
        <v>0.93190138003468181</v>
      </c>
      <c r="O3517" s="28">
        <f t="shared" ref="O3517" si="12018">(D3517*J3517+E3517*I3517+F3517*J3520+G3517*I3520)</f>
        <v>0</v>
      </c>
      <c r="P3517" s="26">
        <f t="shared" ref="P3517" si="12019">D3517*K3517+F3517*K3520-E3517*L3517-G3517*L3520</f>
        <v>0</v>
      </c>
      <c r="Q3517" s="27">
        <f t="shared" ref="Q3517" si="12020">(D3517*L3517+E3517*K3517+F3517*L3520+G3517*K3520)</f>
        <v>-5.9748863576616191</v>
      </c>
      <c r="S3517" s="24">
        <v>1</v>
      </c>
      <c r="T3517" s="25">
        <v>0</v>
      </c>
      <c r="U3517" s="26">
        <v>0</v>
      </c>
      <c r="V3517" s="27">
        <f t="shared" ref="V3517" si="12021">-1/($T$8*$B3517)</f>
        <v>-5.9748863576616191</v>
      </c>
      <c r="X3517" s="24">
        <f t="shared" ref="X3517" si="12022">N3517*S3517+P3517*S3520-O3517*T3517-Q3517*T3520</f>
        <v>0.93190138003468181</v>
      </c>
      <c r="Y3517" s="28">
        <f t="shared" ref="Y3517" si="12023">(N3517*T3517+O3517*S3517+P3517*T3520+Q3517*S3520)</f>
        <v>0</v>
      </c>
      <c r="Z3517" s="26">
        <f t="shared" ref="Z3517" si="12024">N3517*U3517+P3517*U3520-O3517*V3517-Q3517*V3520</f>
        <v>0</v>
      </c>
      <c r="AA3517" s="27">
        <f t="shared" ref="AA3517" si="12025">(N3517*V3517+O3517*U3517+P3517*V3520+Q3517*U3520)</f>
        <v>-11.542891199916875</v>
      </c>
      <c r="AB3517" s="8"/>
      <c r="AC3517" s="214">
        <f t="shared" ref="AC3517" si="12026">20*LOG((2*$X$8)/(($X$8*X3517+Z3517+$Z$8*X3520+Z3520)^2+($X$8*Y3517+AA3517+$X$8*Y3520+AA3520)^2)^0.5)</f>
        <v>-15.345824196275386</v>
      </c>
      <c r="AE3517" s="215">
        <f t="shared" ref="AE3517" si="12027">((X3517^2+Y3517^2)/(X3520^2+Y3520^2))^0.5</f>
        <v>81.763842572595109</v>
      </c>
    </row>
    <row r="3518" spans="2:36" ht="18.5" thickBot="1">
      <c r="D3518" s="30"/>
      <c r="G3518" s="31"/>
      <c r="I3518" s="30"/>
      <c r="K3518" s="239" t="s">
        <v>15</v>
      </c>
      <c r="L3518" s="240"/>
      <c r="N3518" s="30"/>
      <c r="P3518" s="239" t="s">
        <v>17</v>
      </c>
      <c r="Q3518" s="240"/>
      <c r="S3518" s="30"/>
      <c r="V3518" s="31"/>
      <c r="X3518" s="30"/>
      <c r="AA3518" s="31"/>
      <c r="AE3518" s="216"/>
    </row>
    <row r="3519" spans="2:36" ht="18.5" thickBot="1">
      <c r="D3519" s="235" t="s">
        <v>12</v>
      </c>
      <c r="E3519" s="236"/>
      <c r="F3519" s="237" t="s">
        <v>13</v>
      </c>
      <c r="G3519" s="238"/>
      <c r="I3519" s="235" t="s">
        <v>14</v>
      </c>
      <c r="J3519" s="236"/>
      <c r="K3519" s="241"/>
      <c r="L3519" s="242"/>
      <c r="N3519" s="235" t="s">
        <v>16</v>
      </c>
      <c r="O3519" s="236"/>
      <c r="P3519" s="241"/>
      <c r="Q3519" s="242"/>
      <c r="S3519" s="235" t="s">
        <v>12</v>
      </c>
      <c r="T3519" s="236"/>
      <c r="U3519" s="237" t="s">
        <v>13</v>
      </c>
      <c r="V3519" s="238"/>
      <c r="X3519" s="235" t="s">
        <v>16</v>
      </c>
      <c r="Y3519" s="236"/>
      <c r="Z3519" s="237" t="s">
        <v>17</v>
      </c>
      <c r="AA3519" s="238"/>
      <c r="AB3519" s="4"/>
      <c r="AC3519" s="37" t="s">
        <v>71</v>
      </c>
      <c r="AE3519" s="217" t="s">
        <v>72</v>
      </c>
    </row>
    <row r="3520" spans="2:36" ht="19" thickTop="1" thickBot="1">
      <c r="D3520" s="24">
        <v>0</v>
      </c>
      <c r="E3520" s="28">
        <v>0</v>
      </c>
      <c r="F3520" s="26">
        <v>1</v>
      </c>
      <c r="G3520" s="27">
        <v>0</v>
      </c>
      <c r="I3520" s="24">
        <v>0</v>
      </c>
      <c r="J3520" s="28">
        <f t="shared" ref="J3520" si="12028">IF(0=(1-$J$8*$K$8*$B3517^2),0,-1*(1-$J$8*$K$8*$B3517^2)/($B3517*$K$8))</f>
        <v>-1.1397475347459126E-2</v>
      </c>
      <c r="K3520" s="26">
        <v>1</v>
      </c>
      <c r="L3520" s="27">
        <v>0</v>
      </c>
      <c r="N3520" s="24">
        <f t="shared" ref="N3520" si="12029">D3520*I3517+F3520*I3520-E3520*J3517-G3520*J3520</f>
        <v>0</v>
      </c>
      <c r="O3520" s="28">
        <f t="shared" ref="O3520" si="12030">(D3520*J3517+E3520*I3517+F3520*J3520+G3520*I3520)</f>
        <v>-1.1397475347459126E-2</v>
      </c>
      <c r="P3520" s="26">
        <f t="shared" ref="P3520" si="12031">D3520*K3517+F3520*K3520-E3520*L3517-G3520*L3520</f>
        <v>1</v>
      </c>
      <c r="Q3520" s="27">
        <f t="shared" ref="Q3520" si="12032">(D3520*L3517+E3520*K3517+F3520*L3520+G3520*K3520)</f>
        <v>0</v>
      </c>
      <c r="S3520" s="24">
        <v>0</v>
      </c>
      <c r="T3520" s="28">
        <v>0</v>
      </c>
      <c r="U3520" s="26">
        <v>1</v>
      </c>
      <c r="V3520" s="27">
        <v>0</v>
      </c>
      <c r="X3520" s="24">
        <f t="shared" ref="X3520" si="12033">N3520*S3517+P3520*S3520-O3520*T3517-Q3520*T3520</f>
        <v>0</v>
      </c>
      <c r="Y3520" s="28">
        <f t="shared" ref="Y3520" si="12034">(N3520*T3517+O3520*S3517+P3520*T3520+Q3520*S3520)</f>
        <v>-1.1397475347459126E-2</v>
      </c>
      <c r="Z3520" s="26">
        <f t="shared" ref="Z3520" si="12035">N3520*U3517+P3520*U3520-O3520*V3517-Q3520*V3520</f>
        <v>0.93190138003468181</v>
      </c>
      <c r="AA3520" s="27">
        <f t="shared" ref="AA3520" si="12036">(N3520*V3517+O3520*U3517+P3520*V3520+Q3520*U3520)</f>
        <v>0</v>
      </c>
      <c r="AB3520" s="8"/>
      <c r="AC3520" s="39">
        <f t="shared" ref="AC3520" si="12037">(180/PI())*ATAN(-1*(($X$8*Y3517+AA3517+$X$8*Y3520+AA3520)/($X$8*X3517+Z3517+$X$8*X3520+Z3520)))</f>
        <v>80.836648578530117</v>
      </c>
      <c r="AE3520" s="218">
        <f t="shared" ref="AE3520" si="12038">20*LOG(((($X$8*X3517+Z3517-$X$8*Y3520-Z3520)^2+($X$8*Y3517+AA3517-$X$8*Y3520-AA3520)^2)/(($X$8*X3517+Z3517+$X$8*X3520+Z3520)^2+($X$8*Y3517+AA3517+$X$8*Y3520+AA3520)^2))^0.5)</f>
        <v>-0.12870852711392217</v>
      </c>
    </row>
    <row r="3521" spans="2:31">
      <c r="AE3521" s="33"/>
    </row>
    <row r="3522" spans="2:31" ht="18.5" thickBot="1">
      <c r="E3522" s="21" t="s">
        <v>0</v>
      </c>
      <c r="J3522" s="21" t="s">
        <v>1</v>
      </c>
      <c r="O3522" s="21" t="s">
        <v>2</v>
      </c>
      <c r="T3522" s="21" t="s">
        <v>3</v>
      </c>
      <c r="Y3522" s="21" t="s">
        <v>4</v>
      </c>
    </row>
    <row r="3523" spans="2:31" ht="20.5" thickBot="1">
      <c r="B3523" s="20"/>
      <c r="D3523" s="235" t="s">
        <v>6</v>
      </c>
      <c r="E3523" s="236"/>
      <c r="F3523" s="237" t="s">
        <v>7</v>
      </c>
      <c r="G3523" s="238"/>
      <c r="I3523" s="235" t="s">
        <v>8</v>
      </c>
      <c r="J3523" s="236"/>
      <c r="K3523" s="237" t="s">
        <v>9</v>
      </c>
      <c r="L3523" s="238"/>
      <c r="N3523" s="235" t="s">
        <v>10</v>
      </c>
      <c r="O3523" s="236"/>
      <c r="P3523" s="237" t="s">
        <v>11</v>
      </c>
      <c r="Q3523" s="238"/>
      <c r="S3523" s="235" t="s">
        <v>6</v>
      </c>
      <c r="T3523" s="236"/>
      <c r="U3523" s="237" t="s">
        <v>7</v>
      </c>
      <c r="V3523" s="238"/>
      <c r="X3523" s="235" t="s">
        <v>10</v>
      </c>
      <c r="Y3523" s="236"/>
      <c r="Z3523" s="237" t="s">
        <v>11</v>
      </c>
      <c r="AA3523" s="238"/>
      <c r="AB3523" s="4"/>
      <c r="AC3523" s="212" t="s">
        <v>70</v>
      </c>
      <c r="AE3523" s="213" t="s">
        <v>37</v>
      </c>
    </row>
    <row r="3524" spans="2:31" ht="19" thickTop="1" thickBot="1">
      <c r="B3524" s="40">
        <f t="shared" ref="B3524" si="12039">B3517+$E$5</f>
        <v>1.1499999999999726</v>
      </c>
      <c r="D3524" s="24">
        <v>1</v>
      </c>
      <c r="E3524" s="25">
        <v>0</v>
      </c>
      <c r="F3524" s="26">
        <v>0</v>
      </c>
      <c r="G3524" s="27">
        <f t="shared" ref="G3524" si="12040">-1/($E$8*$B3524)</f>
        <v>-5.9722885809843751</v>
      </c>
      <c r="I3524" s="24">
        <v>1</v>
      </c>
      <c r="J3524" s="28">
        <v>0</v>
      </c>
      <c r="K3524" s="26">
        <v>0</v>
      </c>
      <c r="L3524" s="27">
        <v>0</v>
      </c>
      <c r="N3524" s="24">
        <f t="shared" ref="N3524" si="12041">D3524*I3524+F3524*I3527-E3524*J3524-G3524*J3527</f>
        <v>0.93712548992550349</v>
      </c>
      <c r="O3524" s="28">
        <f t="shared" ref="O3524" si="12042">(D3524*J3524+E3524*I3524+F3524*J3527+G3524*I3527)</f>
        <v>0</v>
      </c>
      <c r="P3524" s="26">
        <f t="shared" ref="P3524" si="12043">D3524*K3524+F3524*K3527-E3524*L3524-G3524*L3527</f>
        <v>0</v>
      </c>
      <c r="Q3524" s="27">
        <f t="shared" ref="Q3524" si="12044">(D3524*L3524+E3524*K3524+F3524*L3527+G3524*K3527)</f>
        <v>-5.9722885809843751</v>
      </c>
      <c r="S3524" s="24">
        <v>1</v>
      </c>
      <c r="T3524" s="25">
        <v>0</v>
      </c>
      <c r="U3524" s="26">
        <v>0</v>
      </c>
      <c r="V3524" s="27">
        <f t="shared" ref="V3524" si="12045">-1/($T$8*$B3524)</f>
        <v>-5.9722885809843751</v>
      </c>
      <c r="X3524" s="24">
        <f t="shared" ref="X3524" si="12046">N3524*S3524+P3524*S3527-O3524*T3524-Q3524*T3527</f>
        <v>0.93712548992550349</v>
      </c>
      <c r="Y3524" s="28">
        <f t="shared" ref="Y3524" si="12047">(N3524*T3524+O3524*S3524+P3524*T3527+Q3524*S3527)</f>
        <v>0</v>
      </c>
      <c r="Z3524" s="26">
        <f t="shared" ref="Z3524" si="12048">N3524*U3524+P3524*U3527-O3524*V3524-Q3524*V3527</f>
        <v>0</v>
      </c>
      <c r="AA3524" s="27">
        <f t="shared" ref="AA3524" si="12049">(N3524*V3524+O3524*U3524+P3524*V3527+Q3524*U3527)</f>
        <v>-11.569072443415848</v>
      </c>
      <c r="AB3524" s="8"/>
      <c r="AC3524" s="214">
        <f t="shared" ref="AC3524" si="12050">20*LOG((2*$X$8)/(($X$8*X3524+Z3524+$Z$8*X3527+Z3527)^2+($X$8*Y3524+AA3524+$X$8*Y3527+AA3527)^2)^0.5)</f>
        <v>-15.365583049650972</v>
      </c>
      <c r="AE3524" s="215">
        <f t="shared" ref="AE3524" si="12051">((X3524^2+Y3524^2)/(X3527^2+Y3527^2))^0.5</f>
        <v>89.015148679491119</v>
      </c>
    </row>
    <row r="3525" spans="2:31" ht="18.5" thickBot="1">
      <c r="D3525" s="30"/>
      <c r="G3525" s="31"/>
      <c r="I3525" s="30"/>
      <c r="K3525" s="239" t="s">
        <v>15</v>
      </c>
      <c r="L3525" s="240"/>
      <c r="N3525" s="30"/>
      <c r="P3525" s="239" t="s">
        <v>17</v>
      </c>
      <c r="Q3525" s="240"/>
      <c r="S3525" s="30"/>
      <c r="V3525" s="31"/>
      <c r="X3525" s="30"/>
      <c r="AA3525" s="31"/>
      <c r="AE3525" s="216"/>
    </row>
    <row r="3526" spans="2:31" ht="18.5" thickBot="1">
      <c r="D3526" s="235" t="s">
        <v>12</v>
      </c>
      <c r="E3526" s="236"/>
      <c r="F3526" s="237" t="s">
        <v>13</v>
      </c>
      <c r="G3526" s="238"/>
      <c r="I3526" s="235" t="s">
        <v>14</v>
      </c>
      <c r="J3526" s="236"/>
      <c r="K3526" s="241"/>
      <c r="L3526" s="242"/>
      <c r="N3526" s="235" t="s">
        <v>16</v>
      </c>
      <c r="O3526" s="236"/>
      <c r="P3526" s="241"/>
      <c r="Q3526" s="242"/>
      <c r="S3526" s="235" t="s">
        <v>12</v>
      </c>
      <c r="T3526" s="236"/>
      <c r="U3526" s="237" t="s">
        <v>13</v>
      </c>
      <c r="V3526" s="238"/>
      <c r="X3526" s="235" t="s">
        <v>16</v>
      </c>
      <c r="Y3526" s="236"/>
      <c r="Z3526" s="237" t="s">
        <v>17</v>
      </c>
      <c r="AA3526" s="238"/>
      <c r="AB3526" s="4"/>
      <c r="AC3526" s="37" t="s">
        <v>71</v>
      </c>
      <c r="AE3526" s="217" t="s">
        <v>72</v>
      </c>
    </row>
    <row r="3527" spans="2:31" ht="19" thickTop="1" thickBot="1">
      <c r="D3527" s="24">
        <v>0</v>
      </c>
      <c r="E3527" s="28">
        <v>0</v>
      </c>
      <c r="F3527" s="26">
        <v>1</v>
      </c>
      <c r="G3527" s="27">
        <v>0</v>
      </c>
      <c r="I3527" s="24">
        <v>0</v>
      </c>
      <c r="J3527" s="28">
        <f t="shared" ref="J3527" si="12052">IF(0=(1-$J$8*$K$8*$B3524^2),0,-1*(1-$J$8*$K$8*$B3524^2)/($B3524*$K$8))</f>
        <v>-1.0527707966873452E-2</v>
      </c>
      <c r="K3527" s="26">
        <v>1</v>
      </c>
      <c r="L3527" s="27">
        <v>0</v>
      </c>
      <c r="N3527" s="24">
        <f t="shared" ref="N3527" si="12053">D3527*I3524+F3527*I3527-E3527*J3524-G3527*J3527</f>
        <v>0</v>
      </c>
      <c r="O3527" s="28">
        <f t="shared" ref="O3527" si="12054">(D3527*J3524+E3527*I3524+F3527*J3527+G3527*I3527)</f>
        <v>-1.0527707966873452E-2</v>
      </c>
      <c r="P3527" s="26">
        <f t="shared" ref="P3527" si="12055">D3527*K3524+F3527*K3527-E3527*L3524-G3527*L3527</f>
        <v>1</v>
      </c>
      <c r="Q3527" s="27">
        <f t="shared" ref="Q3527" si="12056">(D3527*L3524+E3527*K3524+F3527*L3527+G3527*K3527)</f>
        <v>0</v>
      </c>
      <c r="S3527" s="24">
        <v>0</v>
      </c>
      <c r="T3527" s="28">
        <v>0</v>
      </c>
      <c r="U3527" s="26">
        <v>1</v>
      </c>
      <c r="V3527" s="27">
        <v>0</v>
      </c>
      <c r="X3527" s="24">
        <f t="shared" ref="X3527" si="12057">N3527*S3524+P3527*S3527-O3527*T3524-Q3527*T3527</f>
        <v>0</v>
      </c>
      <c r="Y3527" s="28">
        <f t="shared" ref="Y3527" si="12058">(N3527*T3524+O3527*S3524+P3527*T3527+Q3527*S3527)</f>
        <v>-1.0527707966873452E-2</v>
      </c>
      <c r="Z3527" s="26">
        <f t="shared" ref="Z3527" si="12059">N3527*U3524+P3527*U3527-O3527*V3524-Q3527*V3527</f>
        <v>0.93712548992550349</v>
      </c>
      <c r="AA3527" s="27">
        <f t="shared" ref="AA3527" si="12060">(N3527*V3524+O3527*U3524+P3527*V3527+Q3527*U3527)</f>
        <v>0</v>
      </c>
      <c r="AB3527" s="8"/>
      <c r="AC3527" s="39">
        <f t="shared" ref="AC3527" si="12061">(180/PI())*ATAN(-1*(($X$8*Y3524+AA3524+$X$8*Y3527+AA3527)/($X$8*X3524+Z3524+$X$8*X3527+Z3527)))</f>
        <v>80.80595466724256</v>
      </c>
      <c r="AE3527" s="218">
        <f t="shared" ref="AE3527" si="12062">20*LOG(((($X$8*X3524+Z3524-$X$8*Y3527-Z3527)^2+($X$8*Y3524+AA3524-$X$8*Y3527-AA3527)^2)/(($X$8*X3524+Z3524+$X$8*X3527+Z3527)^2+($X$8*Y3524+AA3524+$X$8*Y3527+AA3527)^2))^0.5)</f>
        <v>-0.12811619595506712</v>
      </c>
    </row>
    <row r="3528" spans="2:31">
      <c r="AE3528" s="33"/>
    </row>
    <row r="3530" spans="2:31" ht="20">
      <c r="B3530" s="20"/>
    </row>
  </sheetData>
  <sheetProtection algorithmName="SHA-512" hashValue="dyB8ROi92wQVp7+ZNxwRDKtS7XgaKGDVby/wNLjzPEJdEhTMAsRoNonDd5F+wo2eo33aFVL39liPs20x8X9pRA==" saltValue="2BOjCApXxtNZ4gWVRvhXiQ==" spinCount="100000" sheet="1" objects="1" scenarios="1"/>
  <mergeCells count="10044">
    <mergeCell ref="K3525:L3526"/>
    <mergeCell ref="P3525:Q3526"/>
    <mergeCell ref="D3526:E3526"/>
    <mergeCell ref="F3526:G3526"/>
    <mergeCell ref="I3526:J3526"/>
    <mergeCell ref="N3526:O3526"/>
    <mergeCell ref="S3526:T3526"/>
    <mergeCell ref="U3526:V3526"/>
    <mergeCell ref="X3526:Y3526"/>
    <mergeCell ref="Z3526:AA3526"/>
    <mergeCell ref="I3498:J3498"/>
    <mergeCell ref="N3498:O3498"/>
    <mergeCell ref="S3498:T3498"/>
    <mergeCell ref="U3498:V3498"/>
    <mergeCell ref="X3498:Y3498"/>
    <mergeCell ref="Z3498:AA3498"/>
    <mergeCell ref="K3504:L3505"/>
    <mergeCell ref="P3504:Q3505"/>
    <mergeCell ref="D3505:E3505"/>
    <mergeCell ref="F3505:G3505"/>
    <mergeCell ref="I3505:J3505"/>
    <mergeCell ref="N3505:O3505"/>
    <mergeCell ref="S3505:T3505"/>
    <mergeCell ref="U3505:V3505"/>
    <mergeCell ref="X3505:Y3505"/>
    <mergeCell ref="Z3505:AA3505"/>
    <mergeCell ref="K3511:L3512"/>
    <mergeCell ref="P3511:Q3512"/>
    <mergeCell ref="D3512:E3512"/>
    <mergeCell ref="F3512:G3512"/>
    <mergeCell ref="I3512:J3512"/>
    <mergeCell ref="N3512:O3512"/>
    <mergeCell ref="S3512:T3512"/>
    <mergeCell ref="U3512:V3512"/>
    <mergeCell ref="X3512:Y3512"/>
    <mergeCell ref="Z3512:AA3512"/>
    <mergeCell ref="K3476:L3477"/>
    <mergeCell ref="P3476:Q3477"/>
    <mergeCell ref="D3477:E3477"/>
    <mergeCell ref="F3477:G3477"/>
    <mergeCell ref="I3477:J3477"/>
    <mergeCell ref="N3477:O3477"/>
    <mergeCell ref="S3477:T3477"/>
    <mergeCell ref="U3477:V3477"/>
    <mergeCell ref="X3477:Y3477"/>
    <mergeCell ref="Z3477:AA3477"/>
    <mergeCell ref="K3483:L3484"/>
    <mergeCell ref="P3483:Q3484"/>
    <mergeCell ref="D3484:E3484"/>
    <mergeCell ref="F3484:G3484"/>
    <mergeCell ref="I3484:J3484"/>
    <mergeCell ref="N3484:O3484"/>
    <mergeCell ref="S3484:T3484"/>
    <mergeCell ref="U3484:V3484"/>
    <mergeCell ref="X3484:Y3484"/>
    <mergeCell ref="Z3484:AA3484"/>
    <mergeCell ref="K3462:L3463"/>
    <mergeCell ref="P3462:Q3463"/>
    <mergeCell ref="D3463:E3463"/>
    <mergeCell ref="F3463:G3463"/>
    <mergeCell ref="I3463:J3463"/>
    <mergeCell ref="N3463:O3463"/>
    <mergeCell ref="S3463:T3463"/>
    <mergeCell ref="U3463:V3463"/>
    <mergeCell ref="X3463:Y3463"/>
    <mergeCell ref="Z3463:AA3463"/>
    <mergeCell ref="K3469:L3470"/>
    <mergeCell ref="P3469:Q3470"/>
    <mergeCell ref="D3470:E3470"/>
    <mergeCell ref="F3470:G3470"/>
    <mergeCell ref="I3470:J3470"/>
    <mergeCell ref="N3470:O3470"/>
    <mergeCell ref="S3470:T3470"/>
    <mergeCell ref="U3470:V3470"/>
    <mergeCell ref="X3470:Y3470"/>
    <mergeCell ref="Z3470:AA3470"/>
    <mergeCell ref="S3474:T3474"/>
    <mergeCell ref="U3474:V3474"/>
    <mergeCell ref="D3474:E3474"/>
    <mergeCell ref="F3474:G3474"/>
    <mergeCell ref="I3474:J3474"/>
    <mergeCell ref="K3474:L3474"/>
    <mergeCell ref="N3474:O3474"/>
    <mergeCell ref="P3474:Q3474"/>
    <mergeCell ref="S3467:T3467"/>
    <mergeCell ref="U3467:V3467"/>
    <mergeCell ref="X3467:Y3467"/>
    <mergeCell ref="Z3467:AA3467"/>
    <mergeCell ref="D3467:E3467"/>
    <mergeCell ref="F3467:G3467"/>
    <mergeCell ref="I3467:J3467"/>
    <mergeCell ref="K3467:L3467"/>
    <mergeCell ref="N3467:O3467"/>
    <mergeCell ref="P3467:Q3467"/>
    <mergeCell ref="X3474:Y3474"/>
    <mergeCell ref="Z3474:AA3474"/>
    <mergeCell ref="K3434:L3435"/>
    <mergeCell ref="P3434:Q3435"/>
    <mergeCell ref="D3435:E3435"/>
    <mergeCell ref="F3435:G3435"/>
    <mergeCell ref="I3435:J3435"/>
    <mergeCell ref="N3435:O3435"/>
    <mergeCell ref="S3435:T3435"/>
    <mergeCell ref="U3435:V3435"/>
    <mergeCell ref="X3435:Y3435"/>
    <mergeCell ref="Z3435:AA3435"/>
    <mergeCell ref="K3441:L3442"/>
    <mergeCell ref="P3441:Q3442"/>
    <mergeCell ref="D3442:E3442"/>
    <mergeCell ref="F3442:G3442"/>
    <mergeCell ref="I3442:J3442"/>
    <mergeCell ref="N3442:O3442"/>
    <mergeCell ref="S3442:T3442"/>
    <mergeCell ref="U3442:V3442"/>
    <mergeCell ref="X3442:Y3442"/>
    <mergeCell ref="Z3442:AA3442"/>
    <mergeCell ref="K3420:L3421"/>
    <mergeCell ref="P3420:Q3421"/>
    <mergeCell ref="D3421:E3421"/>
    <mergeCell ref="F3421:G3421"/>
    <mergeCell ref="I3421:J3421"/>
    <mergeCell ref="N3421:O3421"/>
    <mergeCell ref="S3421:T3421"/>
    <mergeCell ref="U3421:V3421"/>
    <mergeCell ref="X3421:Y3421"/>
    <mergeCell ref="Z3421:AA3421"/>
    <mergeCell ref="K3427:L3428"/>
    <mergeCell ref="P3427:Q3428"/>
    <mergeCell ref="D3428:E3428"/>
    <mergeCell ref="F3428:G3428"/>
    <mergeCell ref="I3428:J3428"/>
    <mergeCell ref="N3428:O3428"/>
    <mergeCell ref="S3428:T3428"/>
    <mergeCell ref="U3428:V3428"/>
    <mergeCell ref="X3428:Y3428"/>
    <mergeCell ref="Z3428:AA3428"/>
    <mergeCell ref="S3432:T3432"/>
    <mergeCell ref="U3432:V3432"/>
    <mergeCell ref="D3432:E3432"/>
    <mergeCell ref="F3432:G3432"/>
    <mergeCell ref="I3432:J3432"/>
    <mergeCell ref="K3432:L3432"/>
    <mergeCell ref="N3432:O3432"/>
    <mergeCell ref="P3432:Q3432"/>
    <mergeCell ref="S3425:T3425"/>
    <mergeCell ref="U3425:V3425"/>
    <mergeCell ref="X3425:Y3425"/>
    <mergeCell ref="Z3425:AA3425"/>
    <mergeCell ref="D3425:E3425"/>
    <mergeCell ref="F3425:G3425"/>
    <mergeCell ref="I3425:J3425"/>
    <mergeCell ref="K3425:L3425"/>
    <mergeCell ref="N3425:O3425"/>
    <mergeCell ref="P3425:Q3425"/>
    <mergeCell ref="X3432:Y3432"/>
    <mergeCell ref="Z3432:AA3432"/>
    <mergeCell ref="K3392:L3393"/>
    <mergeCell ref="P3392:Q3393"/>
    <mergeCell ref="D3393:E3393"/>
    <mergeCell ref="F3393:G3393"/>
    <mergeCell ref="I3393:J3393"/>
    <mergeCell ref="N3393:O3393"/>
    <mergeCell ref="S3393:T3393"/>
    <mergeCell ref="U3393:V3393"/>
    <mergeCell ref="X3393:Y3393"/>
    <mergeCell ref="Z3393:AA3393"/>
    <mergeCell ref="K3399:L3400"/>
    <mergeCell ref="P3399:Q3400"/>
    <mergeCell ref="D3400:E3400"/>
    <mergeCell ref="F3400:G3400"/>
    <mergeCell ref="I3400:J3400"/>
    <mergeCell ref="N3400:O3400"/>
    <mergeCell ref="S3400:T3400"/>
    <mergeCell ref="U3400:V3400"/>
    <mergeCell ref="X3400:Y3400"/>
    <mergeCell ref="Z3400:AA3400"/>
    <mergeCell ref="K3378:L3379"/>
    <mergeCell ref="P3378:Q3379"/>
    <mergeCell ref="D3379:E3379"/>
    <mergeCell ref="F3379:G3379"/>
    <mergeCell ref="I3379:J3379"/>
    <mergeCell ref="N3379:O3379"/>
    <mergeCell ref="S3379:T3379"/>
    <mergeCell ref="U3379:V3379"/>
    <mergeCell ref="X3379:Y3379"/>
    <mergeCell ref="Z3379:AA3379"/>
    <mergeCell ref="K3385:L3386"/>
    <mergeCell ref="P3385:Q3386"/>
    <mergeCell ref="D3386:E3386"/>
    <mergeCell ref="F3386:G3386"/>
    <mergeCell ref="I3386:J3386"/>
    <mergeCell ref="N3386:O3386"/>
    <mergeCell ref="S3386:T3386"/>
    <mergeCell ref="U3386:V3386"/>
    <mergeCell ref="X3386:Y3386"/>
    <mergeCell ref="Z3386:AA3386"/>
    <mergeCell ref="S3390:T3390"/>
    <mergeCell ref="U3390:V3390"/>
    <mergeCell ref="D3390:E3390"/>
    <mergeCell ref="F3390:G3390"/>
    <mergeCell ref="I3390:J3390"/>
    <mergeCell ref="K3390:L3390"/>
    <mergeCell ref="N3390:O3390"/>
    <mergeCell ref="P3390:Q3390"/>
    <mergeCell ref="S3383:T3383"/>
    <mergeCell ref="U3383:V3383"/>
    <mergeCell ref="X3383:Y3383"/>
    <mergeCell ref="Z3383:AA3383"/>
    <mergeCell ref="D3383:E3383"/>
    <mergeCell ref="F3383:G3383"/>
    <mergeCell ref="I3383:J3383"/>
    <mergeCell ref="K3383:L3383"/>
    <mergeCell ref="N3383:O3383"/>
    <mergeCell ref="P3383:Q3383"/>
    <mergeCell ref="X3390:Y3390"/>
    <mergeCell ref="Z3390:AA3390"/>
    <mergeCell ref="K3350:L3351"/>
    <mergeCell ref="P3350:Q3351"/>
    <mergeCell ref="D3351:E3351"/>
    <mergeCell ref="F3351:G3351"/>
    <mergeCell ref="I3351:J3351"/>
    <mergeCell ref="N3351:O3351"/>
    <mergeCell ref="S3351:T3351"/>
    <mergeCell ref="U3351:V3351"/>
    <mergeCell ref="X3351:Y3351"/>
    <mergeCell ref="Z3351:AA3351"/>
    <mergeCell ref="K3357:L3358"/>
    <mergeCell ref="P3357:Q3358"/>
    <mergeCell ref="D3358:E3358"/>
    <mergeCell ref="F3358:G3358"/>
    <mergeCell ref="I3358:J3358"/>
    <mergeCell ref="N3358:O3358"/>
    <mergeCell ref="S3358:T3358"/>
    <mergeCell ref="U3358:V3358"/>
    <mergeCell ref="X3358:Y3358"/>
    <mergeCell ref="Z3358:AA3358"/>
    <mergeCell ref="K3336:L3337"/>
    <mergeCell ref="P3336:Q3337"/>
    <mergeCell ref="D3337:E3337"/>
    <mergeCell ref="F3337:G3337"/>
    <mergeCell ref="I3337:J3337"/>
    <mergeCell ref="N3337:O3337"/>
    <mergeCell ref="S3337:T3337"/>
    <mergeCell ref="U3337:V3337"/>
    <mergeCell ref="X3337:Y3337"/>
    <mergeCell ref="Z3337:AA3337"/>
    <mergeCell ref="K3343:L3344"/>
    <mergeCell ref="P3343:Q3344"/>
    <mergeCell ref="D3344:E3344"/>
    <mergeCell ref="F3344:G3344"/>
    <mergeCell ref="I3344:J3344"/>
    <mergeCell ref="N3344:O3344"/>
    <mergeCell ref="S3344:T3344"/>
    <mergeCell ref="U3344:V3344"/>
    <mergeCell ref="X3344:Y3344"/>
    <mergeCell ref="Z3344:AA3344"/>
    <mergeCell ref="S3292:T3292"/>
    <mergeCell ref="U3292:V3292"/>
    <mergeCell ref="X3292:Y3292"/>
    <mergeCell ref="Z3292:AA3292"/>
    <mergeCell ref="D3292:E3292"/>
    <mergeCell ref="F3292:G3292"/>
    <mergeCell ref="I3292:J3292"/>
    <mergeCell ref="K3292:L3292"/>
    <mergeCell ref="N3292:O3292"/>
    <mergeCell ref="P3292:Q3292"/>
    <mergeCell ref="S3285:T3285"/>
    <mergeCell ref="U3285:V3285"/>
    <mergeCell ref="K3322:L3323"/>
    <mergeCell ref="P3322:Q3323"/>
    <mergeCell ref="D3323:E3323"/>
    <mergeCell ref="F3323:G3323"/>
    <mergeCell ref="I3323:J3323"/>
    <mergeCell ref="N3323:O3323"/>
    <mergeCell ref="S3323:T3323"/>
    <mergeCell ref="U3323:V3323"/>
    <mergeCell ref="X3323:Y3323"/>
    <mergeCell ref="Z3323:AA3323"/>
    <mergeCell ref="K3329:L3330"/>
    <mergeCell ref="P3329:Q3330"/>
    <mergeCell ref="D3330:E3330"/>
    <mergeCell ref="F3330:G3330"/>
    <mergeCell ref="I3330:J3330"/>
    <mergeCell ref="N3330:O3330"/>
    <mergeCell ref="S3330:T3330"/>
    <mergeCell ref="U3330:V3330"/>
    <mergeCell ref="X3330:Y3330"/>
    <mergeCell ref="Z3330:AA3330"/>
    <mergeCell ref="K3308:L3309"/>
    <mergeCell ref="P3308:Q3309"/>
    <mergeCell ref="D3309:E3309"/>
    <mergeCell ref="F3309:G3309"/>
    <mergeCell ref="I3309:J3309"/>
    <mergeCell ref="N3309:O3309"/>
    <mergeCell ref="S3309:T3309"/>
    <mergeCell ref="U3309:V3309"/>
    <mergeCell ref="X3309:Y3309"/>
    <mergeCell ref="Z3309:AA3309"/>
    <mergeCell ref="K3315:L3316"/>
    <mergeCell ref="P3315:Q3316"/>
    <mergeCell ref="D3316:E3316"/>
    <mergeCell ref="F3316:G3316"/>
    <mergeCell ref="I3316:J3316"/>
    <mergeCell ref="N3316:O3316"/>
    <mergeCell ref="S3316:T3316"/>
    <mergeCell ref="U3316:V3316"/>
    <mergeCell ref="X3316:Y3316"/>
    <mergeCell ref="Z3316:AA3316"/>
    <mergeCell ref="S3320:T3320"/>
    <mergeCell ref="U3320:V3320"/>
    <mergeCell ref="D3320:E3320"/>
    <mergeCell ref="F3320:G3320"/>
    <mergeCell ref="I3320:J3320"/>
    <mergeCell ref="K3320:L3320"/>
    <mergeCell ref="N3320:O3320"/>
    <mergeCell ref="P3320:Q3320"/>
    <mergeCell ref="X3320:Y3320"/>
    <mergeCell ref="Z3320:AA3320"/>
    <mergeCell ref="S3313:T3313"/>
    <mergeCell ref="U3313:V3313"/>
    <mergeCell ref="K3252:L3253"/>
    <mergeCell ref="P3252:Q3253"/>
    <mergeCell ref="D3253:E3253"/>
    <mergeCell ref="F3253:G3253"/>
    <mergeCell ref="K3266:L3267"/>
    <mergeCell ref="P3266:Q3267"/>
    <mergeCell ref="D3267:E3267"/>
    <mergeCell ref="F3267:G3267"/>
    <mergeCell ref="I3267:J3267"/>
    <mergeCell ref="N3267:O3267"/>
    <mergeCell ref="S3267:T3267"/>
    <mergeCell ref="U3267:V3267"/>
    <mergeCell ref="X3267:Y3267"/>
    <mergeCell ref="Z3267:AA3267"/>
    <mergeCell ref="K3273:L3274"/>
    <mergeCell ref="P3273:Q3274"/>
    <mergeCell ref="D3274:E3274"/>
    <mergeCell ref="F3274:G3274"/>
    <mergeCell ref="I3274:J3274"/>
    <mergeCell ref="N3274:O3274"/>
    <mergeCell ref="S3274:T3274"/>
    <mergeCell ref="U3274:V3274"/>
    <mergeCell ref="X3274:Y3274"/>
    <mergeCell ref="Z3274:AA3274"/>
    <mergeCell ref="X3285:Y3285"/>
    <mergeCell ref="Z3285:AA3285"/>
    <mergeCell ref="K3280:L3281"/>
    <mergeCell ref="P3280:Q3281"/>
    <mergeCell ref="D3281:E3281"/>
    <mergeCell ref="F3281:G3281"/>
    <mergeCell ref="I3281:J3281"/>
    <mergeCell ref="N3281:O3281"/>
    <mergeCell ref="S3281:T3281"/>
    <mergeCell ref="U3281:V3281"/>
    <mergeCell ref="X3281:Y3281"/>
    <mergeCell ref="Z3281:AA3281"/>
    <mergeCell ref="K3238:L3239"/>
    <mergeCell ref="P3238:Q3239"/>
    <mergeCell ref="D3239:E3239"/>
    <mergeCell ref="F3239:G3239"/>
    <mergeCell ref="I3239:J3239"/>
    <mergeCell ref="N3239:O3239"/>
    <mergeCell ref="S3239:T3239"/>
    <mergeCell ref="U3239:V3239"/>
    <mergeCell ref="X3239:Y3239"/>
    <mergeCell ref="Z3239:AA3239"/>
    <mergeCell ref="Z3229:AA3229"/>
    <mergeCell ref="X3236:Y3236"/>
    <mergeCell ref="Z3236:AA3236"/>
    <mergeCell ref="S3250:T3250"/>
    <mergeCell ref="U3250:V3250"/>
    <mergeCell ref="X3250:Y3250"/>
    <mergeCell ref="Z3250:AA3250"/>
    <mergeCell ref="D3250:E3250"/>
    <mergeCell ref="F3250:G3250"/>
    <mergeCell ref="I3250:J3250"/>
    <mergeCell ref="K3250:L3250"/>
    <mergeCell ref="N3250:O3250"/>
    <mergeCell ref="P3250:Q3250"/>
    <mergeCell ref="S3243:T3243"/>
    <mergeCell ref="U3243:V3243"/>
    <mergeCell ref="D3243:E3243"/>
    <mergeCell ref="F3243:G3243"/>
    <mergeCell ref="I3243:J3243"/>
    <mergeCell ref="K3243:L3243"/>
    <mergeCell ref="N3243:O3243"/>
    <mergeCell ref="P3243:Q3243"/>
    <mergeCell ref="X3243:Y3243"/>
    <mergeCell ref="Z3243:AA3243"/>
    <mergeCell ref="K3245:L3246"/>
    <mergeCell ref="P3245:Q3246"/>
    <mergeCell ref="D3246:E3246"/>
    <mergeCell ref="F3246:G3246"/>
    <mergeCell ref="I3246:J3246"/>
    <mergeCell ref="N3246:O3246"/>
    <mergeCell ref="S3246:T3246"/>
    <mergeCell ref="U3246:V3246"/>
    <mergeCell ref="X3246:Y3246"/>
    <mergeCell ref="Z3246:AA3246"/>
    <mergeCell ref="K3210:L3211"/>
    <mergeCell ref="P3210:Q3211"/>
    <mergeCell ref="D3211:E3211"/>
    <mergeCell ref="F3211:G3211"/>
    <mergeCell ref="I3211:J3211"/>
    <mergeCell ref="N3211:O3211"/>
    <mergeCell ref="S3211:T3211"/>
    <mergeCell ref="U3211:V3211"/>
    <mergeCell ref="X3211:Y3211"/>
    <mergeCell ref="Z3211:AA3211"/>
    <mergeCell ref="K3217:L3218"/>
    <mergeCell ref="P3217:Q3218"/>
    <mergeCell ref="D3218:E3218"/>
    <mergeCell ref="F3218:G3218"/>
    <mergeCell ref="I3218:J3218"/>
    <mergeCell ref="N3218:O3218"/>
    <mergeCell ref="S3218:T3218"/>
    <mergeCell ref="U3218:V3218"/>
    <mergeCell ref="X3218:Y3218"/>
    <mergeCell ref="Z3218:AA3218"/>
    <mergeCell ref="K3182:L3183"/>
    <mergeCell ref="P3182:Q3183"/>
    <mergeCell ref="D3183:E3183"/>
    <mergeCell ref="F3183:G3183"/>
    <mergeCell ref="I3183:J3183"/>
    <mergeCell ref="N3183:O3183"/>
    <mergeCell ref="S3183:T3183"/>
    <mergeCell ref="U3183:V3183"/>
    <mergeCell ref="X3183:Y3183"/>
    <mergeCell ref="Z3183:AA3183"/>
    <mergeCell ref="K3189:L3190"/>
    <mergeCell ref="P3189:Q3190"/>
    <mergeCell ref="D3190:E3190"/>
    <mergeCell ref="F3190:G3190"/>
    <mergeCell ref="I3190:J3190"/>
    <mergeCell ref="N3190:O3190"/>
    <mergeCell ref="S3190:T3190"/>
    <mergeCell ref="U3190:V3190"/>
    <mergeCell ref="X3190:Y3190"/>
    <mergeCell ref="Z3190:AA3190"/>
    <mergeCell ref="S3208:T3208"/>
    <mergeCell ref="U3208:V3208"/>
    <mergeCell ref="X3208:Y3208"/>
    <mergeCell ref="Z3208:AA3208"/>
    <mergeCell ref="D3208:E3208"/>
    <mergeCell ref="F3208:G3208"/>
    <mergeCell ref="I3208:J3208"/>
    <mergeCell ref="K3208:L3208"/>
    <mergeCell ref="N3208:O3208"/>
    <mergeCell ref="P3208:Q3208"/>
    <mergeCell ref="K3203:L3204"/>
    <mergeCell ref="P3203:Q3204"/>
    <mergeCell ref="D3204:E3204"/>
    <mergeCell ref="F3204:G3204"/>
    <mergeCell ref="I3204:J3204"/>
    <mergeCell ref="N3204:O3204"/>
    <mergeCell ref="S3204:T3204"/>
    <mergeCell ref="U3204:V3204"/>
    <mergeCell ref="X3204:Y3204"/>
    <mergeCell ref="Z3204:AA3204"/>
    <mergeCell ref="I3176:J3176"/>
    <mergeCell ref="N3176:O3176"/>
    <mergeCell ref="S3176:T3176"/>
    <mergeCell ref="U3176:V3176"/>
    <mergeCell ref="X3176:Y3176"/>
    <mergeCell ref="Z3176:AA3176"/>
    <mergeCell ref="K3140:L3141"/>
    <mergeCell ref="P3140:Q3141"/>
    <mergeCell ref="D3141:E3141"/>
    <mergeCell ref="F3141:G3141"/>
    <mergeCell ref="I3141:J3141"/>
    <mergeCell ref="N3141:O3141"/>
    <mergeCell ref="S3141:T3141"/>
    <mergeCell ref="U3141:V3141"/>
    <mergeCell ref="X3141:Y3141"/>
    <mergeCell ref="Z3141:AA3141"/>
    <mergeCell ref="K3147:L3148"/>
    <mergeCell ref="P3147:Q3148"/>
    <mergeCell ref="D3148:E3148"/>
    <mergeCell ref="F3148:G3148"/>
    <mergeCell ref="I3148:J3148"/>
    <mergeCell ref="N3148:O3148"/>
    <mergeCell ref="S3148:T3148"/>
    <mergeCell ref="U3148:V3148"/>
    <mergeCell ref="X3148:Y3148"/>
    <mergeCell ref="Z3148:AA3148"/>
    <mergeCell ref="S3152:T3152"/>
    <mergeCell ref="U3152:V3152"/>
    <mergeCell ref="D3152:E3152"/>
    <mergeCell ref="F3152:G3152"/>
    <mergeCell ref="I3152:J3152"/>
    <mergeCell ref="K3152:L3152"/>
    <mergeCell ref="N3152:O3152"/>
    <mergeCell ref="P3152:Q3152"/>
    <mergeCell ref="X3159:Y3159"/>
    <mergeCell ref="Z3159:AA3159"/>
    <mergeCell ref="S3145:T3145"/>
    <mergeCell ref="U3145:V3145"/>
    <mergeCell ref="D3145:E3145"/>
    <mergeCell ref="F3145:G3145"/>
    <mergeCell ref="I3145:J3145"/>
    <mergeCell ref="K3145:L3145"/>
    <mergeCell ref="N3145:O3145"/>
    <mergeCell ref="P3145:Q3145"/>
    <mergeCell ref="X3145:Y3145"/>
    <mergeCell ref="Z3145:AA3145"/>
    <mergeCell ref="X3152:Y3152"/>
    <mergeCell ref="Z3152:AA3152"/>
    <mergeCell ref="K3154:L3155"/>
    <mergeCell ref="P3154:Q3155"/>
    <mergeCell ref="S3124:T3124"/>
    <mergeCell ref="U3124:V3124"/>
    <mergeCell ref="X3124:Y3124"/>
    <mergeCell ref="Z3124:AA3124"/>
    <mergeCell ref="D3124:E3124"/>
    <mergeCell ref="F3124:G3124"/>
    <mergeCell ref="I3124:J3124"/>
    <mergeCell ref="K3124:L3124"/>
    <mergeCell ref="N3124:O3124"/>
    <mergeCell ref="P3124:Q3124"/>
    <mergeCell ref="S3117:T3117"/>
    <mergeCell ref="U3117:V3117"/>
    <mergeCell ref="D3117:E3117"/>
    <mergeCell ref="F3117:G3117"/>
    <mergeCell ref="I3117:J3117"/>
    <mergeCell ref="K3117:L3117"/>
    <mergeCell ref="N3117:O3117"/>
    <mergeCell ref="P3117:Q3117"/>
    <mergeCell ref="K3119:L3120"/>
    <mergeCell ref="P3119:Q3120"/>
    <mergeCell ref="D3120:E3120"/>
    <mergeCell ref="F3120:G3120"/>
    <mergeCell ref="I3120:J3120"/>
    <mergeCell ref="N3120:O3120"/>
    <mergeCell ref="S3120:T3120"/>
    <mergeCell ref="U3120:V3120"/>
    <mergeCell ref="X3120:Y3120"/>
    <mergeCell ref="Z3120:AA3120"/>
    <mergeCell ref="K3168:L3169"/>
    <mergeCell ref="P3168:Q3169"/>
    <mergeCell ref="D3169:E3169"/>
    <mergeCell ref="F3169:G3169"/>
    <mergeCell ref="I3169:J3169"/>
    <mergeCell ref="N3169:O3169"/>
    <mergeCell ref="S3169:T3169"/>
    <mergeCell ref="U3169:V3169"/>
    <mergeCell ref="X3169:Y3169"/>
    <mergeCell ref="Z3169:AA3169"/>
    <mergeCell ref="K3084:L3085"/>
    <mergeCell ref="P3084:Q3085"/>
    <mergeCell ref="D3085:E3085"/>
    <mergeCell ref="F3085:G3085"/>
    <mergeCell ref="I3085:J3085"/>
    <mergeCell ref="N3085:O3085"/>
    <mergeCell ref="S3085:T3085"/>
    <mergeCell ref="U3085:V3085"/>
    <mergeCell ref="X3085:Y3085"/>
    <mergeCell ref="Z3085:AA3085"/>
    <mergeCell ref="K3098:L3099"/>
    <mergeCell ref="P3098:Q3099"/>
    <mergeCell ref="D3099:E3099"/>
    <mergeCell ref="F3099:G3099"/>
    <mergeCell ref="I3099:J3099"/>
    <mergeCell ref="N3099:O3099"/>
    <mergeCell ref="S3099:T3099"/>
    <mergeCell ref="U3099:V3099"/>
    <mergeCell ref="X3099:Y3099"/>
    <mergeCell ref="Z3099:AA3099"/>
    <mergeCell ref="K3105:L3106"/>
    <mergeCell ref="P3105:Q3106"/>
    <mergeCell ref="D3106:E3106"/>
    <mergeCell ref="F3106:G3106"/>
    <mergeCell ref="I3106:J3106"/>
    <mergeCell ref="N3106:O3106"/>
    <mergeCell ref="S3106:T3106"/>
    <mergeCell ref="U3106:V3106"/>
    <mergeCell ref="X3106:Y3106"/>
    <mergeCell ref="Z3106:AA3106"/>
    <mergeCell ref="X3117:Y3117"/>
    <mergeCell ref="Z3117:AA3117"/>
    <mergeCell ref="K3112:L3113"/>
    <mergeCell ref="P3112:Q3113"/>
    <mergeCell ref="D3113:E3113"/>
    <mergeCell ref="F3113:G3113"/>
    <mergeCell ref="I3113:J3113"/>
    <mergeCell ref="N3113:O3113"/>
    <mergeCell ref="S3113:T3113"/>
    <mergeCell ref="U3113:V3113"/>
    <mergeCell ref="X3113:Y3113"/>
    <mergeCell ref="Z3113:AA3113"/>
    <mergeCell ref="Z3057:AA3057"/>
    <mergeCell ref="K3063:L3064"/>
    <mergeCell ref="P3063:Q3064"/>
    <mergeCell ref="D3064:E3064"/>
    <mergeCell ref="F3064:G3064"/>
    <mergeCell ref="I3064:J3064"/>
    <mergeCell ref="N3064:O3064"/>
    <mergeCell ref="S3064:T3064"/>
    <mergeCell ref="U3064:V3064"/>
    <mergeCell ref="X3064:Y3064"/>
    <mergeCell ref="Z3064:AA3064"/>
    <mergeCell ref="K3070:L3071"/>
    <mergeCell ref="P3070:Q3071"/>
    <mergeCell ref="D3071:E3071"/>
    <mergeCell ref="F3071:G3071"/>
    <mergeCell ref="I3071:J3071"/>
    <mergeCell ref="N3071:O3071"/>
    <mergeCell ref="S3071:T3071"/>
    <mergeCell ref="U3071:V3071"/>
    <mergeCell ref="X3071:Y3071"/>
    <mergeCell ref="Z3071:AA3071"/>
    <mergeCell ref="S3082:T3082"/>
    <mergeCell ref="U3082:V3082"/>
    <mergeCell ref="X3082:Y3082"/>
    <mergeCell ref="Z3082:AA3082"/>
    <mergeCell ref="D3082:E3082"/>
    <mergeCell ref="F3082:G3082"/>
    <mergeCell ref="I3082:J3082"/>
    <mergeCell ref="K3082:L3082"/>
    <mergeCell ref="N3082:O3082"/>
    <mergeCell ref="P3082:Q3082"/>
    <mergeCell ref="S3075:T3075"/>
    <mergeCell ref="U3075:V3075"/>
    <mergeCell ref="D3075:E3075"/>
    <mergeCell ref="F3075:G3075"/>
    <mergeCell ref="I3075:J3075"/>
    <mergeCell ref="K3075:L3075"/>
    <mergeCell ref="N3075:O3075"/>
    <mergeCell ref="P3075:Q3075"/>
    <mergeCell ref="X3075:Y3075"/>
    <mergeCell ref="Z3075:AA3075"/>
    <mergeCell ref="K3077:L3078"/>
    <mergeCell ref="P3077:Q3078"/>
    <mergeCell ref="D3078:E3078"/>
    <mergeCell ref="F3078:G3078"/>
    <mergeCell ref="I3078:J3078"/>
    <mergeCell ref="N3078:O3078"/>
    <mergeCell ref="S3078:T3078"/>
    <mergeCell ref="U3078:V3078"/>
    <mergeCell ref="X3078:Y3078"/>
    <mergeCell ref="Z3078:AA3078"/>
    <mergeCell ref="K3049:L3050"/>
    <mergeCell ref="P3049:Q3050"/>
    <mergeCell ref="D3050:E3050"/>
    <mergeCell ref="F3050:G3050"/>
    <mergeCell ref="I3050:J3050"/>
    <mergeCell ref="N3050:O3050"/>
    <mergeCell ref="S3050:T3050"/>
    <mergeCell ref="U3050:V3050"/>
    <mergeCell ref="X3050:Y3050"/>
    <mergeCell ref="Z3050:AA3050"/>
    <mergeCell ref="Z3015:AA3015"/>
    <mergeCell ref="K3021:L3022"/>
    <mergeCell ref="P3021:Q3022"/>
    <mergeCell ref="D3022:E3022"/>
    <mergeCell ref="F3022:G3022"/>
    <mergeCell ref="I3022:J3022"/>
    <mergeCell ref="N3022:O3022"/>
    <mergeCell ref="S3022:T3022"/>
    <mergeCell ref="U3022:V3022"/>
    <mergeCell ref="X3022:Y3022"/>
    <mergeCell ref="Z3022:AA3022"/>
    <mergeCell ref="K3028:L3029"/>
    <mergeCell ref="P3028:Q3029"/>
    <mergeCell ref="D3029:E3029"/>
    <mergeCell ref="F3029:G3029"/>
    <mergeCell ref="I3029:J3029"/>
    <mergeCell ref="N3029:O3029"/>
    <mergeCell ref="S3029:T3029"/>
    <mergeCell ref="U3029:V3029"/>
    <mergeCell ref="X3029:Y3029"/>
    <mergeCell ref="Z3029:AA3029"/>
    <mergeCell ref="Z3019:AA3019"/>
    <mergeCell ref="X3026:Y3026"/>
    <mergeCell ref="Z3026:AA3026"/>
    <mergeCell ref="S3040:T3040"/>
    <mergeCell ref="U3040:V3040"/>
    <mergeCell ref="X3040:Y3040"/>
    <mergeCell ref="Z3040:AA3040"/>
    <mergeCell ref="D3040:E3040"/>
    <mergeCell ref="F3040:G3040"/>
    <mergeCell ref="I3040:J3040"/>
    <mergeCell ref="K3040:L3040"/>
    <mergeCell ref="N3040:O3040"/>
    <mergeCell ref="P3040:Q3040"/>
    <mergeCell ref="S3033:T3033"/>
    <mergeCell ref="U3033:V3033"/>
    <mergeCell ref="D3033:E3033"/>
    <mergeCell ref="F3033:G3033"/>
    <mergeCell ref="I3033:J3033"/>
    <mergeCell ref="K3033:L3033"/>
    <mergeCell ref="N3033:O3033"/>
    <mergeCell ref="P3033:Q3033"/>
    <mergeCell ref="X3033:Y3033"/>
    <mergeCell ref="Z3033:AA3033"/>
    <mergeCell ref="K3035:L3036"/>
    <mergeCell ref="P3035:Q3036"/>
    <mergeCell ref="D3036:E3036"/>
    <mergeCell ref="F3036:G3036"/>
    <mergeCell ref="I3036:J3036"/>
    <mergeCell ref="K3000:L3001"/>
    <mergeCell ref="P3000:Q3001"/>
    <mergeCell ref="D3001:E3001"/>
    <mergeCell ref="F3001:G3001"/>
    <mergeCell ref="I3001:J3001"/>
    <mergeCell ref="N3001:O3001"/>
    <mergeCell ref="S3001:T3001"/>
    <mergeCell ref="U3001:V3001"/>
    <mergeCell ref="X3001:Y3001"/>
    <mergeCell ref="Z3001:AA3001"/>
    <mergeCell ref="K3007:L3008"/>
    <mergeCell ref="P3007:Q3008"/>
    <mergeCell ref="D3008:E3008"/>
    <mergeCell ref="F3008:G3008"/>
    <mergeCell ref="I3008:J3008"/>
    <mergeCell ref="N3008:O3008"/>
    <mergeCell ref="S3008:T3008"/>
    <mergeCell ref="U3008:V3008"/>
    <mergeCell ref="X3008:Y3008"/>
    <mergeCell ref="Z3008:AA3008"/>
    <mergeCell ref="K2972:L2973"/>
    <mergeCell ref="P2972:Q2973"/>
    <mergeCell ref="D2973:E2973"/>
    <mergeCell ref="F2973:G2973"/>
    <mergeCell ref="I2973:J2973"/>
    <mergeCell ref="N2973:O2973"/>
    <mergeCell ref="S2973:T2973"/>
    <mergeCell ref="U2973:V2973"/>
    <mergeCell ref="X2973:Y2973"/>
    <mergeCell ref="Z2973:AA2973"/>
    <mergeCell ref="K2979:L2980"/>
    <mergeCell ref="P2979:Q2980"/>
    <mergeCell ref="D2980:E2980"/>
    <mergeCell ref="F2980:G2980"/>
    <mergeCell ref="I2980:J2980"/>
    <mergeCell ref="N2980:O2980"/>
    <mergeCell ref="S2980:T2980"/>
    <mergeCell ref="U2980:V2980"/>
    <mergeCell ref="X2980:Y2980"/>
    <mergeCell ref="Z2980:AA2980"/>
    <mergeCell ref="S2998:T2998"/>
    <mergeCell ref="U2998:V2998"/>
    <mergeCell ref="X2998:Y2998"/>
    <mergeCell ref="Z2998:AA2998"/>
    <mergeCell ref="D2998:E2998"/>
    <mergeCell ref="F2998:G2998"/>
    <mergeCell ref="I2998:J2998"/>
    <mergeCell ref="K2998:L2998"/>
    <mergeCell ref="N2998:O2998"/>
    <mergeCell ref="P2998:Q2998"/>
    <mergeCell ref="K2993:L2994"/>
    <mergeCell ref="P2993:Q2994"/>
    <mergeCell ref="D2994:E2994"/>
    <mergeCell ref="F2994:G2994"/>
    <mergeCell ref="I2994:J2994"/>
    <mergeCell ref="N2994:O2994"/>
    <mergeCell ref="S2994:T2994"/>
    <mergeCell ref="U2994:V2994"/>
    <mergeCell ref="X2994:Y2994"/>
    <mergeCell ref="Z2994:AA2994"/>
    <mergeCell ref="K2958:L2959"/>
    <mergeCell ref="P2958:Q2959"/>
    <mergeCell ref="D2959:E2959"/>
    <mergeCell ref="F2959:G2959"/>
    <mergeCell ref="I2959:J2959"/>
    <mergeCell ref="N2959:O2959"/>
    <mergeCell ref="S2959:T2959"/>
    <mergeCell ref="U2959:V2959"/>
    <mergeCell ref="X2959:Y2959"/>
    <mergeCell ref="Z2959:AA2959"/>
    <mergeCell ref="K2965:L2966"/>
    <mergeCell ref="P2965:Q2966"/>
    <mergeCell ref="D2966:E2966"/>
    <mergeCell ref="F2966:G2966"/>
    <mergeCell ref="I2966:J2966"/>
    <mergeCell ref="N2966:O2966"/>
    <mergeCell ref="S2966:T2966"/>
    <mergeCell ref="U2966:V2966"/>
    <mergeCell ref="X2966:Y2966"/>
    <mergeCell ref="Z2966:AA2966"/>
    <mergeCell ref="K2930:L2931"/>
    <mergeCell ref="P2930:Q2931"/>
    <mergeCell ref="D2931:E2931"/>
    <mergeCell ref="F2931:G2931"/>
    <mergeCell ref="I2931:J2931"/>
    <mergeCell ref="N2931:O2931"/>
    <mergeCell ref="S2931:T2931"/>
    <mergeCell ref="U2931:V2931"/>
    <mergeCell ref="X2931:Y2931"/>
    <mergeCell ref="Z2931:AA2931"/>
    <mergeCell ref="K2937:L2938"/>
    <mergeCell ref="P2937:Q2938"/>
    <mergeCell ref="D2938:E2938"/>
    <mergeCell ref="F2938:G2938"/>
    <mergeCell ref="I2938:J2938"/>
    <mergeCell ref="N2938:O2938"/>
    <mergeCell ref="S2938:T2938"/>
    <mergeCell ref="U2938:V2938"/>
    <mergeCell ref="X2938:Y2938"/>
    <mergeCell ref="Z2938:AA2938"/>
    <mergeCell ref="S2956:T2956"/>
    <mergeCell ref="U2956:V2956"/>
    <mergeCell ref="X2956:Y2956"/>
    <mergeCell ref="Z2956:AA2956"/>
    <mergeCell ref="D2956:E2956"/>
    <mergeCell ref="F2956:G2956"/>
    <mergeCell ref="I2956:J2956"/>
    <mergeCell ref="K2956:L2956"/>
    <mergeCell ref="N2956:O2956"/>
    <mergeCell ref="P2956:Q2956"/>
    <mergeCell ref="K2951:L2952"/>
    <mergeCell ref="P2951:Q2952"/>
    <mergeCell ref="D2952:E2952"/>
    <mergeCell ref="F2952:G2952"/>
    <mergeCell ref="I2952:J2952"/>
    <mergeCell ref="N2952:O2952"/>
    <mergeCell ref="S2952:T2952"/>
    <mergeCell ref="U2952:V2952"/>
    <mergeCell ref="X2952:Y2952"/>
    <mergeCell ref="Z2952:AA2952"/>
    <mergeCell ref="K2916:L2917"/>
    <mergeCell ref="P2916:Q2917"/>
    <mergeCell ref="D2917:E2917"/>
    <mergeCell ref="F2917:G2917"/>
    <mergeCell ref="I2917:J2917"/>
    <mergeCell ref="N2917:O2917"/>
    <mergeCell ref="S2917:T2917"/>
    <mergeCell ref="U2917:V2917"/>
    <mergeCell ref="X2917:Y2917"/>
    <mergeCell ref="Z2917:AA2917"/>
    <mergeCell ref="K2923:L2924"/>
    <mergeCell ref="P2923:Q2924"/>
    <mergeCell ref="D2924:E2924"/>
    <mergeCell ref="F2924:G2924"/>
    <mergeCell ref="I2924:J2924"/>
    <mergeCell ref="N2924:O2924"/>
    <mergeCell ref="S2924:T2924"/>
    <mergeCell ref="U2924:V2924"/>
    <mergeCell ref="X2924:Y2924"/>
    <mergeCell ref="Z2924:AA2924"/>
    <mergeCell ref="K2902:L2903"/>
    <mergeCell ref="P2902:Q2903"/>
    <mergeCell ref="D2903:E2903"/>
    <mergeCell ref="F2903:G2903"/>
    <mergeCell ref="I2903:J2903"/>
    <mergeCell ref="N2903:O2903"/>
    <mergeCell ref="S2903:T2903"/>
    <mergeCell ref="U2903:V2903"/>
    <mergeCell ref="X2903:Y2903"/>
    <mergeCell ref="Z2903:AA2903"/>
    <mergeCell ref="K2909:L2910"/>
    <mergeCell ref="P2909:Q2910"/>
    <mergeCell ref="D2910:E2910"/>
    <mergeCell ref="F2910:G2910"/>
    <mergeCell ref="I2910:J2910"/>
    <mergeCell ref="N2910:O2910"/>
    <mergeCell ref="S2910:T2910"/>
    <mergeCell ref="U2910:V2910"/>
    <mergeCell ref="X2910:Y2910"/>
    <mergeCell ref="Z2910:AA2910"/>
    <mergeCell ref="K2888:L2889"/>
    <mergeCell ref="P2888:Q2889"/>
    <mergeCell ref="D2889:E2889"/>
    <mergeCell ref="F2889:G2889"/>
    <mergeCell ref="I2889:J2889"/>
    <mergeCell ref="N2889:O2889"/>
    <mergeCell ref="S2889:T2889"/>
    <mergeCell ref="U2889:V2889"/>
    <mergeCell ref="X2889:Y2889"/>
    <mergeCell ref="Z2889:AA2889"/>
    <mergeCell ref="K2895:L2896"/>
    <mergeCell ref="P2895:Q2896"/>
    <mergeCell ref="D2896:E2896"/>
    <mergeCell ref="F2896:G2896"/>
    <mergeCell ref="I2896:J2896"/>
    <mergeCell ref="N2896:O2896"/>
    <mergeCell ref="S2896:T2896"/>
    <mergeCell ref="U2896:V2896"/>
    <mergeCell ref="X2896:Y2896"/>
    <mergeCell ref="Z2896:AA2896"/>
    <mergeCell ref="K2874:L2875"/>
    <mergeCell ref="P2874:Q2875"/>
    <mergeCell ref="D2875:E2875"/>
    <mergeCell ref="F2875:G2875"/>
    <mergeCell ref="I2875:J2875"/>
    <mergeCell ref="N2875:O2875"/>
    <mergeCell ref="S2875:T2875"/>
    <mergeCell ref="U2875:V2875"/>
    <mergeCell ref="X2875:Y2875"/>
    <mergeCell ref="Z2875:AA2875"/>
    <mergeCell ref="K2881:L2882"/>
    <mergeCell ref="P2881:Q2882"/>
    <mergeCell ref="D2882:E2882"/>
    <mergeCell ref="F2882:G2882"/>
    <mergeCell ref="I2882:J2882"/>
    <mergeCell ref="N2882:O2882"/>
    <mergeCell ref="S2882:T2882"/>
    <mergeCell ref="U2882:V2882"/>
    <mergeCell ref="X2882:Y2882"/>
    <mergeCell ref="Z2882:AA2882"/>
    <mergeCell ref="S2886:T2886"/>
    <mergeCell ref="U2886:V2886"/>
    <mergeCell ref="D2886:E2886"/>
    <mergeCell ref="F2886:G2886"/>
    <mergeCell ref="I2886:J2886"/>
    <mergeCell ref="K2886:L2886"/>
    <mergeCell ref="N2886:O2886"/>
    <mergeCell ref="P2886:Q2886"/>
    <mergeCell ref="S2879:T2879"/>
    <mergeCell ref="U2879:V2879"/>
    <mergeCell ref="X2879:Y2879"/>
    <mergeCell ref="Z2879:AA2879"/>
    <mergeCell ref="D2879:E2879"/>
    <mergeCell ref="F2879:G2879"/>
    <mergeCell ref="I2879:J2879"/>
    <mergeCell ref="K2879:L2879"/>
    <mergeCell ref="N2879:O2879"/>
    <mergeCell ref="P2879:Q2879"/>
    <mergeCell ref="X2886:Y2886"/>
    <mergeCell ref="Z2886:AA2886"/>
    <mergeCell ref="K2846:L2847"/>
    <mergeCell ref="P2846:Q2847"/>
    <mergeCell ref="D2847:E2847"/>
    <mergeCell ref="F2847:G2847"/>
    <mergeCell ref="I2847:J2847"/>
    <mergeCell ref="N2847:O2847"/>
    <mergeCell ref="S2847:T2847"/>
    <mergeCell ref="U2847:V2847"/>
    <mergeCell ref="X2847:Y2847"/>
    <mergeCell ref="Z2847:AA2847"/>
    <mergeCell ref="K2853:L2854"/>
    <mergeCell ref="P2853:Q2854"/>
    <mergeCell ref="D2854:E2854"/>
    <mergeCell ref="F2854:G2854"/>
    <mergeCell ref="I2854:J2854"/>
    <mergeCell ref="N2854:O2854"/>
    <mergeCell ref="S2854:T2854"/>
    <mergeCell ref="U2854:V2854"/>
    <mergeCell ref="X2854:Y2854"/>
    <mergeCell ref="Z2854:AA2854"/>
    <mergeCell ref="K2832:L2833"/>
    <mergeCell ref="P2832:Q2833"/>
    <mergeCell ref="D2833:E2833"/>
    <mergeCell ref="F2833:G2833"/>
    <mergeCell ref="I2833:J2833"/>
    <mergeCell ref="N2833:O2833"/>
    <mergeCell ref="S2833:T2833"/>
    <mergeCell ref="U2833:V2833"/>
    <mergeCell ref="X2833:Y2833"/>
    <mergeCell ref="Z2833:AA2833"/>
    <mergeCell ref="K2839:L2840"/>
    <mergeCell ref="P2839:Q2840"/>
    <mergeCell ref="D2840:E2840"/>
    <mergeCell ref="F2840:G2840"/>
    <mergeCell ref="I2840:J2840"/>
    <mergeCell ref="N2840:O2840"/>
    <mergeCell ref="S2840:T2840"/>
    <mergeCell ref="U2840:V2840"/>
    <mergeCell ref="X2840:Y2840"/>
    <mergeCell ref="Z2840:AA2840"/>
    <mergeCell ref="S2844:T2844"/>
    <mergeCell ref="U2844:V2844"/>
    <mergeCell ref="D2844:E2844"/>
    <mergeCell ref="F2844:G2844"/>
    <mergeCell ref="I2844:J2844"/>
    <mergeCell ref="K2844:L2844"/>
    <mergeCell ref="N2844:O2844"/>
    <mergeCell ref="P2844:Q2844"/>
    <mergeCell ref="S2837:T2837"/>
    <mergeCell ref="U2837:V2837"/>
    <mergeCell ref="X2837:Y2837"/>
    <mergeCell ref="Z2837:AA2837"/>
    <mergeCell ref="D2837:E2837"/>
    <mergeCell ref="F2837:G2837"/>
    <mergeCell ref="I2837:J2837"/>
    <mergeCell ref="K2837:L2837"/>
    <mergeCell ref="N2837:O2837"/>
    <mergeCell ref="P2837:Q2837"/>
    <mergeCell ref="X2844:Y2844"/>
    <mergeCell ref="Z2844:AA2844"/>
    <mergeCell ref="N2819:O2819"/>
    <mergeCell ref="S2819:T2819"/>
    <mergeCell ref="U2819:V2819"/>
    <mergeCell ref="X2819:Y2819"/>
    <mergeCell ref="Z2819:AA2819"/>
    <mergeCell ref="K2790:L2791"/>
    <mergeCell ref="P2790:Q2791"/>
    <mergeCell ref="D2791:E2791"/>
    <mergeCell ref="F2791:G2791"/>
    <mergeCell ref="I2791:J2791"/>
    <mergeCell ref="N2791:O2791"/>
    <mergeCell ref="S2791:T2791"/>
    <mergeCell ref="U2791:V2791"/>
    <mergeCell ref="X2791:Y2791"/>
    <mergeCell ref="Z2791:AA2791"/>
    <mergeCell ref="K2797:L2798"/>
    <mergeCell ref="P2797:Q2798"/>
    <mergeCell ref="D2798:E2798"/>
    <mergeCell ref="F2798:G2798"/>
    <mergeCell ref="I2798:J2798"/>
    <mergeCell ref="N2798:O2798"/>
    <mergeCell ref="S2798:T2798"/>
    <mergeCell ref="U2798:V2798"/>
    <mergeCell ref="X2798:Y2798"/>
    <mergeCell ref="Z2798:AA2798"/>
    <mergeCell ref="Z2809:AA2809"/>
    <mergeCell ref="X2816:Y2816"/>
    <mergeCell ref="Z2816:AA2816"/>
    <mergeCell ref="S2802:T2802"/>
    <mergeCell ref="U2802:V2802"/>
    <mergeCell ref="D2802:E2802"/>
    <mergeCell ref="F2802:G2802"/>
    <mergeCell ref="I2802:J2802"/>
    <mergeCell ref="K2802:L2802"/>
    <mergeCell ref="N2802:O2802"/>
    <mergeCell ref="P2802:Q2802"/>
    <mergeCell ref="S2795:T2795"/>
    <mergeCell ref="U2795:V2795"/>
    <mergeCell ref="X2795:Y2795"/>
    <mergeCell ref="Z2795:AA2795"/>
    <mergeCell ref="D2795:E2795"/>
    <mergeCell ref="F2795:G2795"/>
    <mergeCell ref="I2795:J2795"/>
    <mergeCell ref="K2795:L2795"/>
    <mergeCell ref="N2795:O2795"/>
    <mergeCell ref="P2795:Q2795"/>
    <mergeCell ref="X2802:Y2802"/>
    <mergeCell ref="Z2802:AA2802"/>
    <mergeCell ref="K2804:L2805"/>
    <mergeCell ref="P2804:Q2805"/>
    <mergeCell ref="D2805:E2805"/>
    <mergeCell ref="F2805:G2805"/>
    <mergeCell ref="I2805:J2805"/>
    <mergeCell ref="N2805:O2805"/>
    <mergeCell ref="S2805:T2805"/>
    <mergeCell ref="U2805:V2805"/>
    <mergeCell ref="K2762:L2763"/>
    <mergeCell ref="P2762:Q2763"/>
    <mergeCell ref="D2763:E2763"/>
    <mergeCell ref="F2763:G2763"/>
    <mergeCell ref="I2763:J2763"/>
    <mergeCell ref="N2763:O2763"/>
    <mergeCell ref="S2763:T2763"/>
    <mergeCell ref="U2763:V2763"/>
    <mergeCell ref="X2763:Y2763"/>
    <mergeCell ref="Z2763:AA2763"/>
    <mergeCell ref="K2769:L2770"/>
    <mergeCell ref="P2769:Q2770"/>
    <mergeCell ref="D2770:E2770"/>
    <mergeCell ref="F2770:G2770"/>
    <mergeCell ref="I2770:J2770"/>
    <mergeCell ref="N2770:O2770"/>
    <mergeCell ref="S2770:T2770"/>
    <mergeCell ref="U2770:V2770"/>
    <mergeCell ref="X2770:Y2770"/>
    <mergeCell ref="Z2770:AA2770"/>
    <mergeCell ref="K2748:L2749"/>
    <mergeCell ref="P2748:Q2749"/>
    <mergeCell ref="D2749:E2749"/>
    <mergeCell ref="F2749:G2749"/>
    <mergeCell ref="I2749:J2749"/>
    <mergeCell ref="N2749:O2749"/>
    <mergeCell ref="S2749:T2749"/>
    <mergeCell ref="U2749:V2749"/>
    <mergeCell ref="X2749:Y2749"/>
    <mergeCell ref="Z2749:AA2749"/>
    <mergeCell ref="K2755:L2756"/>
    <mergeCell ref="P2755:Q2756"/>
    <mergeCell ref="D2756:E2756"/>
    <mergeCell ref="F2756:G2756"/>
    <mergeCell ref="I2756:J2756"/>
    <mergeCell ref="N2756:O2756"/>
    <mergeCell ref="S2756:T2756"/>
    <mergeCell ref="U2756:V2756"/>
    <mergeCell ref="X2756:Y2756"/>
    <mergeCell ref="Z2756:AA2756"/>
    <mergeCell ref="S2760:T2760"/>
    <mergeCell ref="U2760:V2760"/>
    <mergeCell ref="D2760:E2760"/>
    <mergeCell ref="F2760:G2760"/>
    <mergeCell ref="I2760:J2760"/>
    <mergeCell ref="K2760:L2760"/>
    <mergeCell ref="N2760:O2760"/>
    <mergeCell ref="P2760:Q2760"/>
    <mergeCell ref="S2753:T2753"/>
    <mergeCell ref="U2753:V2753"/>
    <mergeCell ref="X2753:Y2753"/>
    <mergeCell ref="Z2753:AA2753"/>
    <mergeCell ref="D2753:E2753"/>
    <mergeCell ref="F2753:G2753"/>
    <mergeCell ref="I2753:J2753"/>
    <mergeCell ref="K2753:L2753"/>
    <mergeCell ref="N2753:O2753"/>
    <mergeCell ref="P2753:Q2753"/>
    <mergeCell ref="X2760:Y2760"/>
    <mergeCell ref="Z2760:AA2760"/>
    <mergeCell ref="K2720:L2721"/>
    <mergeCell ref="P2720:Q2721"/>
    <mergeCell ref="D2721:E2721"/>
    <mergeCell ref="F2721:G2721"/>
    <mergeCell ref="I2721:J2721"/>
    <mergeCell ref="N2721:O2721"/>
    <mergeCell ref="S2721:T2721"/>
    <mergeCell ref="U2721:V2721"/>
    <mergeCell ref="X2721:Y2721"/>
    <mergeCell ref="Z2721:AA2721"/>
    <mergeCell ref="K2727:L2728"/>
    <mergeCell ref="P2727:Q2728"/>
    <mergeCell ref="D2728:E2728"/>
    <mergeCell ref="F2728:G2728"/>
    <mergeCell ref="I2728:J2728"/>
    <mergeCell ref="N2728:O2728"/>
    <mergeCell ref="S2728:T2728"/>
    <mergeCell ref="U2728:V2728"/>
    <mergeCell ref="X2728:Y2728"/>
    <mergeCell ref="Z2728:AA2728"/>
    <mergeCell ref="K2706:L2707"/>
    <mergeCell ref="P2706:Q2707"/>
    <mergeCell ref="D2707:E2707"/>
    <mergeCell ref="F2707:G2707"/>
    <mergeCell ref="I2707:J2707"/>
    <mergeCell ref="N2707:O2707"/>
    <mergeCell ref="S2707:T2707"/>
    <mergeCell ref="U2707:V2707"/>
    <mergeCell ref="X2707:Y2707"/>
    <mergeCell ref="Z2707:AA2707"/>
    <mergeCell ref="K2713:L2714"/>
    <mergeCell ref="P2713:Q2714"/>
    <mergeCell ref="D2714:E2714"/>
    <mergeCell ref="F2714:G2714"/>
    <mergeCell ref="I2714:J2714"/>
    <mergeCell ref="N2714:O2714"/>
    <mergeCell ref="S2714:T2714"/>
    <mergeCell ref="U2714:V2714"/>
    <mergeCell ref="X2714:Y2714"/>
    <mergeCell ref="Z2714:AA2714"/>
    <mergeCell ref="S2718:T2718"/>
    <mergeCell ref="U2718:V2718"/>
    <mergeCell ref="D2718:E2718"/>
    <mergeCell ref="F2718:G2718"/>
    <mergeCell ref="I2718:J2718"/>
    <mergeCell ref="K2718:L2718"/>
    <mergeCell ref="N2718:O2718"/>
    <mergeCell ref="P2718:Q2718"/>
    <mergeCell ref="S2711:T2711"/>
    <mergeCell ref="U2711:V2711"/>
    <mergeCell ref="X2711:Y2711"/>
    <mergeCell ref="Z2711:AA2711"/>
    <mergeCell ref="D2711:E2711"/>
    <mergeCell ref="F2711:G2711"/>
    <mergeCell ref="I2711:J2711"/>
    <mergeCell ref="K2711:L2711"/>
    <mergeCell ref="N2711:O2711"/>
    <mergeCell ref="P2711:Q2711"/>
    <mergeCell ref="X2718:Y2718"/>
    <mergeCell ref="Z2718:AA2718"/>
    <mergeCell ref="K2678:L2679"/>
    <mergeCell ref="P2678:Q2679"/>
    <mergeCell ref="D2679:E2679"/>
    <mergeCell ref="F2679:G2679"/>
    <mergeCell ref="I2679:J2679"/>
    <mergeCell ref="N2679:O2679"/>
    <mergeCell ref="S2679:T2679"/>
    <mergeCell ref="U2679:V2679"/>
    <mergeCell ref="X2679:Y2679"/>
    <mergeCell ref="Z2679:AA2679"/>
    <mergeCell ref="K2685:L2686"/>
    <mergeCell ref="P2685:Q2686"/>
    <mergeCell ref="D2686:E2686"/>
    <mergeCell ref="F2686:G2686"/>
    <mergeCell ref="I2686:J2686"/>
    <mergeCell ref="N2686:O2686"/>
    <mergeCell ref="S2686:T2686"/>
    <mergeCell ref="U2686:V2686"/>
    <mergeCell ref="X2686:Y2686"/>
    <mergeCell ref="Z2686:AA2686"/>
    <mergeCell ref="K2664:L2665"/>
    <mergeCell ref="P2664:Q2665"/>
    <mergeCell ref="D2665:E2665"/>
    <mergeCell ref="F2665:G2665"/>
    <mergeCell ref="I2665:J2665"/>
    <mergeCell ref="N2665:O2665"/>
    <mergeCell ref="S2665:T2665"/>
    <mergeCell ref="U2665:V2665"/>
    <mergeCell ref="X2665:Y2665"/>
    <mergeCell ref="Z2665:AA2665"/>
    <mergeCell ref="K2671:L2672"/>
    <mergeCell ref="P2671:Q2672"/>
    <mergeCell ref="D2672:E2672"/>
    <mergeCell ref="F2672:G2672"/>
    <mergeCell ref="I2672:J2672"/>
    <mergeCell ref="N2672:O2672"/>
    <mergeCell ref="S2672:T2672"/>
    <mergeCell ref="U2672:V2672"/>
    <mergeCell ref="X2672:Y2672"/>
    <mergeCell ref="Z2672:AA2672"/>
    <mergeCell ref="S2676:T2676"/>
    <mergeCell ref="U2676:V2676"/>
    <mergeCell ref="D2676:E2676"/>
    <mergeCell ref="F2676:G2676"/>
    <mergeCell ref="I2676:J2676"/>
    <mergeCell ref="K2676:L2676"/>
    <mergeCell ref="N2676:O2676"/>
    <mergeCell ref="P2676:Q2676"/>
    <mergeCell ref="S2669:T2669"/>
    <mergeCell ref="U2669:V2669"/>
    <mergeCell ref="X2669:Y2669"/>
    <mergeCell ref="Z2669:AA2669"/>
    <mergeCell ref="D2669:E2669"/>
    <mergeCell ref="F2669:G2669"/>
    <mergeCell ref="I2669:J2669"/>
    <mergeCell ref="K2669:L2669"/>
    <mergeCell ref="N2669:O2669"/>
    <mergeCell ref="P2669:Q2669"/>
    <mergeCell ref="X2676:Y2676"/>
    <mergeCell ref="Z2676:AA2676"/>
    <mergeCell ref="N2651:O2651"/>
    <mergeCell ref="S2651:T2651"/>
    <mergeCell ref="U2651:V2651"/>
    <mergeCell ref="X2651:Y2651"/>
    <mergeCell ref="Z2651:AA2651"/>
    <mergeCell ref="K2622:L2623"/>
    <mergeCell ref="P2622:Q2623"/>
    <mergeCell ref="D2623:E2623"/>
    <mergeCell ref="F2623:G2623"/>
    <mergeCell ref="I2623:J2623"/>
    <mergeCell ref="N2623:O2623"/>
    <mergeCell ref="S2623:T2623"/>
    <mergeCell ref="U2623:V2623"/>
    <mergeCell ref="X2623:Y2623"/>
    <mergeCell ref="Z2623:AA2623"/>
    <mergeCell ref="K2629:L2630"/>
    <mergeCell ref="P2629:Q2630"/>
    <mergeCell ref="D2630:E2630"/>
    <mergeCell ref="F2630:G2630"/>
    <mergeCell ref="I2630:J2630"/>
    <mergeCell ref="N2630:O2630"/>
    <mergeCell ref="S2630:T2630"/>
    <mergeCell ref="U2630:V2630"/>
    <mergeCell ref="X2630:Y2630"/>
    <mergeCell ref="Z2630:AA2630"/>
    <mergeCell ref="Z2641:AA2641"/>
    <mergeCell ref="X2648:Y2648"/>
    <mergeCell ref="Z2648:AA2648"/>
    <mergeCell ref="S2634:T2634"/>
    <mergeCell ref="U2634:V2634"/>
    <mergeCell ref="D2634:E2634"/>
    <mergeCell ref="F2634:G2634"/>
    <mergeCell ref="I2634:J2634"/>
    <mergeCell ref="K2634:L2634"/>
    <mergeCell ref="N2634:O2634"/>
    <mergeCell ref="P2634:Q2634"/>
    <mergeCell ref="S2627:T2627"/>
    <mergeCell ref="U2627:V2627"/>
    <mergeCell ref="X2627:Y2627"/>
    <mergeCell ref="Z2627:AA2627"/>
    <mergeCell ref="D2627:E2627"/>
    <mergeCell ref="F2627:G2627"/>
    <mergeCell ref="I2627:J2627"/>
    <mergeCell ref="K2627:L2627"/>
    <mergeCell ref="N2627:O2627"/>
    <mergeCell ref="P2627:Q2627"/>
    <mergeCell ref="X2634:Y2634"/>
    <mergeCell ref="Z2634:AA2634"/>
    <mergeCell ref="K2636:L2637"/>
    <mergeCell ref="P2636:Q2637"/>
    <mergeCell ref="D2637:E2637"/>
    <mergeCell ref="F2637:G2637"/>
    <mergeCell ref="I2637:J2637"/>
    <mergeCell ref="N2637:O2637"/>
    <mergeCell ref="S2637:T2637"/>
    <mergeCell ref="U2637:V2637"/>
    <mergeCell ref="N2609:O2609"/>
    <mergeCell ref="S2609:T2609"/>
    <mergeCell ref="U2609:V2609"/>
    <mergeCell ref="X2609:Y2609"/>
    <mergeCell ref="Z2609:AA2609"/>
    <mergeCell ref="K2580:L2581"/>
    <mergeCell ref="P2580:Q2581"/>
    <mergeCell ref="D2581:E2581"/>
    <mergeCell ref="F2581:G2581"/>
    <mergeCell ref="I2581:J2581"/>
    <mergeCell ref="N2581:O2581"/>
    <mergeCell ref="S2581:T2581"/>
    <mergeCell ref="U2581:V2581"/>
    <mergeCell ref="X2581:Y2581"/>
    <mergeCell ref="Z2581:AA2581"/>
    <mergeCell ref="K2587:L2588"/>
    <mergeCell ref="P2587:Q2588"/>
    <mergeCell ref="D2588:E2588"/>
    <mergeCell ref="F2588:G2588"/>
    <mergeCell ref="I2588:J2588"/>
    <mergeCell ref="N2588:O2588"/>
    <mergeCell ref="S2588:T2588"/>
    <mergeCell ref="U2588:V2588"/>
    <mergeCell ref="X2588:Y2588"/>
    <mergeCell ref="Z2588:AA2588"/>
    <mergeCell ref="Z2599:AA2599"/>
    <mergeCell ref="X2606:Y2606"/>
    <mergeCell ref="Z2606:AA2606"/>
    <mergeCell ref="S2592:T2592"/>
    <mergeCell ref="U2592:V2592"/>
    <mergeCell ref="D2592:E2592"/>
    <mergeCell ref="F2592:G2592"/>
    <mergeCell ref="I2592:J2592"/>
    <mergeCell ref="K2592:L2592"/>
    <mergeCell ref="N2592:O2592"/>
    <mergeCell ref="P2592:Q2592"/>
    <mergeCell ref="S2585:T2585"/>
    <mergeCell ref="U2585:V2585"/>
    <mergeCell ref="X2585:Y2585"/>
    <mergeCell ref="Z2585:AA2585"/>
    <mergeCell ref="D2585:E2585"/>
    <mergeCell ref="F2585:G2585"/>
    <mergeCell ref="I2585:J2585"/>
    <mergeCell ref="K2585:L2585"/>
    <mergeCell ref="N2585:O2585"/>
    <mergeCell ref="P2585:Q2585"/>
    <mergeCell ref="X2592:Y2592"/>
    <mergeCell ref="Z2592:AA2592"/>
    <mergeCell ref="K2594:L2595"/>
    <mergeCell ref="P2594:Q2595"/>
    <mergeCell ref="D2595:E2595"/>
    <mergeCell ref="F2595:G2595"/>
    <mergeCell ref="I2595:J2595"/>
    <mergeCell ref="N2595:O2595"/>
    <mergeCell ref="S2595:T2595"/>
    <mergeCell ref="U2595:V2595"/>
    <mergeCell ref="K2552:L2553"/>
    <mergeCell ref="P2552:Q2553"/>
    <mergeCell ref="D2553:E2553"/>
    <mergeCell ref="F2553:G2553"/>
    <mergeCell ref="I2553:J2553"/>
    <mergeCell ref="N2553:O2553"/>
    <mergeCell ref="S2553:T2553"/>
    <mergeCell ref="U2553:V2553"/>
    <mergeCell ref="X2553:Y2553"/>
    <mergeCell ref="Z2553:AA2553"/>
    <mergeCell ref="K2559:L2560"/>
    <mergeCell ref="P2559:Q2560"/>
    <mergeCell ref="D2560:E2560"/>
    <mergeCell ref="F2560:G2560"/>
    <mergeCell ref="I2560:J2560"/>
    <mergeCell ref="N2560:O2560"/>
    <mergeCell ref="S2560:T2560"/>
    <mergeCell ref="U2560:V2560"/>
    <mergeCell ref="X2560:Y2560"/>
    <mergeCell ref="Z2560:AA2560"/>
    <mergeCell ref="K2538:L2539"/>
    <mergeCell ref="P2538:Q2539"/>
    <mergeCell ref="D2539:E2539"/>
    <mergeCell ref="F2539:G2539"/>
    <mergeCell ref="I2539:J2539"/>
    <mergeCell ref="N2539:O2539"/>
    <mergeCell ref="S2539:T2539"/>
    <mergeCell ref="U2539:V2539"/>
    <mergeCell ref="X2539:Y2539"/>
    <mergeCell ref="Z2539:AA2539"/>
    <mergeCell ref="K2545:L2546"/>
    <mergeCell ref="P2545:Q2546"/>
    <mergeCell ref="D2546:E2546"/>
    <mergeCell ref="F2546:G2546"/>
    <mergeCell ref="I2546:J2546"/>
    <mergeCell ref="N2546:O2546"/>
    <mergeCell ref="S2546:T2546"/>
    <mergeCell ref="U2546:V2546"/>
    <mergeCell ref="X2546:Y2546"/>
    <mergeCell ref="Z2546:AA2546"/>
    <mergeCell ref="S2550:T2550"/>
    <mergeCell ref="U2550:V2550"/>
    <mergeCell ref="D2550:E2550"/>
    <mergeCell ref="F2550:G2550"/>
    <mergeCell ref="I2550:J2550"/>
    <mergeCell ref="K2550:L2550"/>
    <mergeCell ref="N2550:O2550"/>
    <mergeCell ref="P2550:Q2550"/>
    <mergeCell ref="S2543:T2543"/>
    <mergeCell ref="U2543:V2543"/>
    <mergeCell ref="X2543:Y2543"/>
    <mergeCell ref="Z2543:AA2543"/>
    <mergeCell ref="D2543:E2543"/>
    <mergeCell ref="F2543:G2543"/>
    <mergeCell ref="I2543:J2543"/>
    <mergeCell ref="K2543:L2543"/>
    <mergeCell ref="N2543:O2543"/>
    <mergeCell ref="P2543:Q2543"/>
    <mergeCell ref="X2550:Y2550"/>
    <mergeCell ref="Z2550:AA2550"/>
    <mergeCell ref="K2510:L2511"/>
    <mergeCell ref="P2510:Q2511"/>
    <mergeCell ref="D2511:E2511"/>
    <mergeCell ref="F2511:G2511"/>
    <mergeCell ref="I2511:J2511"/>
    <mergeCell ref="N2511:O2511"/>
    <mergeCell ref="S2511:T2511"/>
    <mergeCell ref="U2511:V2511"/>
    <mergeCell ref="X2511:Y2511"/>
    <mergeCell ref="Z2511:AA2511"/>
    <mergeCell ref="K2517:L2518"/>
    <mergeCell ref="P2517:Q2518"/>
    <mergeCell ref="D2518:E2518"/>
    <mergeCell ref="F2518:G2518"/>
    <mergeCell ref="I2518:J2518"/>
    <mergeCell ref="N2518:O2518"/>
    <mergeCell ref="S2518:T2518"/>
    <mergeCell ref="U2518:V2518"/>
    <mergeCell ref="X2518:Y2518"/>
    <mergeCell ref="Z2518:AA2518"/>
    <mergeCell ref="K2496:L2497"/>
    <mergeCell ref="P2496:Q2497"/>
    <mergeCell ref="D2497:E2497"/>
    <mergeCell ref="F2497:G2497"/>
    <mergeCell ref="I2497:J2497"/>
    <mergeCell ref="N2497:O2497"/>
    <mergeCell ref="S2497:T2497"/>
    <mergeCell ref="U2497:V2497"/>
    <mergeCell ref="X2497:Y2497"/>
    <mergeCell ref="Z2497:AA2497"/>
    <mergeCell ref="K2503:L2504"/>
    <mergeCell ref="P2503:Q2504"/>
    <mergeCell ref="D2504:E2504"/>
    <mergeCell ref="F2504:G2504"/>
    <mergeCell ref="I2504:J2504"/>
    <mergeCell ref="N2504:O2504"/>
    <mergeCell ref="S2504:T2504"/>
    <mergeCell ref="U2504:V2504"/>
    <mergeCell ref="X2504:Y2504"/>
    <mergeCell ref="Z2504:AA2504"/>
    <mergeCell ref="S2452:T2452"/>
    <mergeCell ref="U2452:V2452"/>
    <mergeCell ref="X2452:Y2452"/>
    <mergeCell ref="Z2452:AA2452"/>
    <mergeCell ref="D2452:E2452"/>
    <mergeCell ref="F2452:G2452"/>
    <mergeCell ref="I2452:J2452"/>
    <mergeCell ref="K2452:L2452"/>
    <mergeCell ref="N2452:O2452"/>
    <mergeCell ref="P2452:Q2452"/>
    <mergeCell ref="S2445:T2445"/>
    <mergeCell ref="U2445:V2445"/>
    <mergeCell ref="K2482:L2483"/>
    <mergeCell ref="P2482:Q2483"/>
    <mergeCell ref="D2483:E2483"/>
    <mergeCell ref="F2483:G2483"/>
    <mergeCell ref="I2483:J2483"/>
    <mergeCell ref="N2483:O2483"/>
    <mergeCell ref="S2483:T2483"/>
    <mergeCell ref="U2483:V2483"/>
    <mergeCell ref="X2483:Y2483"/>
    <mergeCell ref="Z2483:AA2483"/>
    <mergeCell ref="K2489:L2490"/>
    <mergeCell ref="P2489:Q2490"/>
    <mergeCell ref="D2490:E2490"/>
    <mergeCell ref="F2490:G2490"/>
    <mergeCell ref="I2490:J2490"/>
    <mergeCell ref="N2490:O2490"/>
    <mergeCell ref="S2490:T2490"/>
    <mergeCell ref="U2490:V2490"/>
    <mergeCell ref="X2490:Y2490"/>
    <mergeCell ref="Z2490:AA2490"/>
    <mergeCell ref="K2468:L2469"/>
    <mergeCell ref="P2468:Q2469"/>
    <mergeCell ref="D2469:E2469"/>
    <mergeCell ref="F2469:G2469"/>
    <mergeCell ref="I2469:J2469"/>
    <mergeCell ref="N2469:O2469"/>
    <mergeCell ref="S2469:T2469"/>
    <mergeCell ref="U2469:V2469"/>
    <mergeCell ref="X2469:Y2469"/>
    <mergeCell ref="Z2469:AA2469"/>
    <mergeCell ref="K2475:L2476"/>
    <mergeCell ref="P2475:Q2476"/>
    <mergeCell ref="D2476:E2476"/>
    <mergeCell ref="F2476:G2476"/>
    <mergeCell ref="I2476:J2476"/>
    <mergeCell ref="N2476:O2476"/>
    <mergeCell ref="S2476:T2476"/>
    <mergeCell ref="U2476:V2476"/>
    <mergeCell ref="X2476:Y2476"/>
    <mergeCell ref="Z2476:AA2476"/>
    <mergeCell ref="S2480:T2480"/>
    <mergeCell ref="U2480:V2480"/>
    <mergeCell ref="D2480:E2480"/>
    <mergeCell ref="F2480:G2480"/>
    <mergeCell ref="I2480:J2480"/>
    <mergeCell ref="K2480:L2480"/>
    <mergeCell ref="N2480:O2480"/>
    <mergeCell ref="P2480:Q2480"/>
    <mergeCell ref="X2480:Y2480"/>
    <mergeCell ref="Z2480:AA2480"/>
    <mergeCell ref="S2473:T2473"/>
    <mergeCell ref="U2473:V2473"/>
    <mergeCell ref="K2412:L2413"/>
    <mergeCell ref="P2412:Q2413"/>
    <mergeCell ref="D2413:E2413"/>
    <mergeCell ref="F2413:G2413"/>
    <mergeCell ref="K2426:L2427"/>
    <mergeCell ref="P2426:Q2427"/>
    <mergeCell ref="D2427:E2427"/>
    <mergeCell ref="F2427:G2427"/>
    <mergeCell ref="I2427:J2427"/>
    <mergeCell ref="N2427:O2427"/>
    <mergeCell ref="S2427:T2427"/>
    <mergeCell ref="U2427:V2427"/>
    <mergeCell ref="X2427:Y2427"/>
    <mergeCell ref="Z2427:AA2427"/>
    <mergeCell ref="K2433:L2434"/>
    <mergeCell ref="P2433:Q2434"/>
    <mergeCell ref="D2434:E2434"/>
    <mergeCell ref="F2434:G2434"/>
    <mergeCell ref="I2434:J2434"/>
    <mergeCell ref="N2434:O2434"/>
    <mergeCell ref="S2434:T2434"/>
    <mergeCell ref="U2434:V2434"/>
    <mergeCell ref="X2434:Y2434"/>
    <mergeCell ref="Z2434:AA2434"/>
    <mergeCell ref="X2445:Y2445"/>
    <mergeCell ref="Z2445:AA2445"/>
    <mergeCell ref="K2440:L2441"/>
    <mergeCell ref="P2440:Q2441"/>
    <mergeCell ref="D2441:E2441"/>
    <mergeCell ref="F2441:G2441"/>
    <mergeCell ref="I2441:J2441"/>
    <mergeCell ref="N2441:O2441"/>
    <mergeCell ref="S2441:T2441"/>
    <mergeCell ref="U2441:V2441"/>
    <mergeCell ref="X2441:Y2441"/>
    <mergeCell ref="Z2441:AA2441"/>
    <mergeCell ref="K2398:L2399"/>
    <mergeCell ref="P2398:Q2399"/>
    <mergeCell ref="D2399:E2399"/>
    <mergeCell ref="F2399:G2399"/>
    <mergeCell ref="I2399:J2399"/>
    <mergeCell ref="N2399:O2399"/>
    <mergeCell ref="S2399:T2399"/>
    <mergeCell ref="U2399:V2399"/>
    <mergeCell ref="X2399:Y2399"/>
    <mergeCell ref="Z2399:AA2399"/>
    <mergeCell ref="Z2389:AA2389"/>
    <mergeCell ref="X2396:Y2396"/>
    <mergeCell ref="Z2396:AA2396"/>
    <mergeCell ref="S2410:T2410"/>
    <mergeCell ref="U2410:V2410"/>
    <mergeCell ref="X2410:Y2410"/>
    <mergeCell ref="Z2410:AA2410"/>
    <mergeCell ref="D2410:E2410"/>
    <mergeCell ref="F2410:G2410"/>
    <mergeCell ref="I2410:J2410"/>
    <mergeCell ref="K2410:L2410"/>
    <mergeCell ref="N2410:O2410"/>
    <mergeCell ref="P2410:Q2410"/>
    <mergeCell ref="S2403:T2403"/>
    <mergeCell ref="U2403:V2403"/>
    <mergeCell ref="D2403:E2403"/>
    <mergeCell ref="F2403:G2403"/>
    <mergeCell ref="I2403:J2403"/>
    <mergeCell ref="K2403:L2403"/>
    <mergeCell ref="N2403:O2403"/>
    <mergeCell ref="P2403:Q2403"/>
    <mergeCell ref="X2403:Y2403"/>
    <mergeCell ref="Z2403:AA2403"/>
    <mergeCell ref="K2405:L2406"/>
    <mergeCell ref="P2405:Q2406"/>
    <mergeCell ref="D2406:E2406"/>
    <mergeCell ref="F2406:G2406"/>
    <mergeCell ref="I2406:J2406"/>
    <mergeCell ref="N2406:O2406"/>
    <mergeCell ref="S2406:T2406"/>
    <mergeCell ref="U2406:V2406"/>
    <mergeCell ref="X2406:Y2406"/>
    <mergeCell ref="Z2406:AA2406"/>
    <mergeCell ref="K2370:L2371"/>
    <mergeCell ref="P2370:Q2371"/>
    <mergeCell ref="D2371:E2371"/>
    <mergeCell ref="F2371:G2371"/>
    <mergeCell ref="I2371:J2371"/>
    <mergeCell ref="N2371:O2371"/>
    <mergeCell ref="S2371:T2371"/>
    <mergeCell ref="U2371:V2371"/>
    <mergeCell ref="X2371:Y2371"/>
    <mergeCell ref="Z2371:AA2371"/>
    <mergeCell ref="K2377:L2378"/>
    <mergeCell ref="P2377:Q2378"/>
    <mergeCell ref="D2378:E2378"/>
    <mergeCell ref="F2378:G2378"/>
    <mergeCell ref="I2378:J2378"/>
    <mergeCell ref="N2378:O2378"/>
    <mergeCell ref="S2378:T2378"/>
    <mergeCell ref="U2378:V2378"/>
    <mergeCell ref="X2378:Y2378"/>
    <mergeCell ref="Z2378:AA2378"/>
    <mergeCell ref="K2342:L2343"/>
    <mergeCell ref="P2342:Q2343"/>
    <mergeCell ref="D2343:E2343"/>
    <mergeCell ref="F2343:G2343"/>
    <mergeCell ref="I2343:J2343"/>
    <mergeCell ref="N2343:O2343"/>
    <mergeCell ref="S2343:T2343"/>
    <mergeCell ref="U2343:V2343"/>
    <mergeCell ref="X2343:Y2343"/>
    <mergeCell ref="Z2343:AA2343"/>
    <mergeCell ref="K2349:L2350"/>
    <mergeCell ref="P2349:Q2350"/>
    <mergeCell ref="D2350:E2350"/>
    <mergeCell ref="F2350:G2350"/>
    <mergeCell ref="I2350:J2350"/>
    <mergeCell ref="N2350:O2350"/>
    <mergeCell ref="S2350:T2350"/>
    <mergeCell ref="U2350:V2350"/>
    <mergeCell ref="X2350:Y2350"/>
    <mergeCell ref="Z2350:AA2350"/>
    <mergeCell ref="S2368:T2368"/>
    <mergeCell ref="U2368:V2368"/>
    <mergeCell ref="X2368:Y2368"/>
    <mergeCell ref="Z2368:AA2368"/>
    <mergeCell ref="D2368:E2368"/>
    <mergeCell ref="F2368:G2368"/>
    <mergeCell ref="I2368:J2368"/>
    <mergeCell ref="K2368:L2368"/>
    <mergeCell ref="N2368:O2368"/>
    <mergeCell ref="P2368:Q2368"/>
    <mergeCell ref="K2363:L2364"/>
    <mergeCell ref="P2363:Q2364"/>
    <mergeCell ref="D2364:E2364"/>
    <mergeCell ref="F2364:G2364"/>
    <mergeCell ref="I2364:J2364"/>
    <mergeCell ref="N2364:O2364"/>
    <mergeCell ref="S2364:T2364"/>
    <mergeCell ref="U2364:V2364"/>
    <mergeCell ref="X2364:Y2364"/>
    <mergeCell ref="Z2364:AA2364"/>
    <mergeCell ref="I2336:J2336"/>
    <mergeCell ref="N2336:O2336"/>
    <mergeCell ref="S2336:T2336"/>
    <mergeCell ref="U2336:V2336"/>
    <mergeCell ref="X2336:Y2336"/>
    <mergeCell ref="Z2336:AA2336"/>
    <mergeCell ref="K2300:L2301"/>
    <mergeCell ref="P2300:Q2301"/>
    <mergeCell ref="D2301:E2301"/>
    <mergeCell ref="F2301:G2301"/>
    <mergeCell ref="I2301:J2301"/>
    <mergeCell ref="N2301:O2301"/>
    <mergeCell ref="S2301:T2301"/>
    <mergeCell ref="U2301:V2301"/>
    <mergeCell ref="X2301:Y2301"/>
    <mergeCell ref="Z2301:AA2301"/>
    <mergeCell ref="K2307:L2308"/>
    <mergeCell ref="P2307:Q2308"/>
    <mergeCell ref="D2308:E2308"/>
    <mergeCell ref="F2308:G2308"/>
    <mergeCell ref="I2308:J2308"/>
    <mergeCell ref="N2308:O2308"/>
    <mergeCell ref="S2308:T2308"/>
    <mergeCell ref="U2308:V2308"/>
    <mergeCell ref="X2308:Y2308"/>
    <mergeCell ref="Z2308:AA2308"/>
    <mergeCell ref="S2312:T2312"/>
    <mergeCell ref="U2312:V2312"/>
    <mergeCell ref="D2312:E2312"/>
    <mergeCell ref="F2312:G2312"/>
    <mergeCell ref="I2312:J2312"/>
    <mergeCell ref="K2312:L2312"/>
    <mergeCell ref="N2312:O2312"/>
    <mergeCell ref="P2312:Q2312"/>
    <mergeCell ref="X2319:Y2319"/>
    <mergeCell ref="Z2319:AA2319"/>
    <mergeCell ref="S2305:T2305"/>
    <mergeCell ref="U2305:V2305"/>
    <mergeCell ref="D2305:E2305"/>
    <mergeCell ref="F2305:G2305"/>
    <mergeCell ref="I2305:J2305"/>
    <mergeCell ref="K2305:L2305"/>
    <mergeCell ref="N2305:O2305"/>
    <mergeCell ref="P2305:Q2305"/>
    <mergeCell ref="X2305:Y2305"/>
    <mergeCell ref="Z2305:AA2305"/>
    <mergeCell ref="X2312:Y2312"/>
    <mergeCell ref="Z2312:AA2312"/>
    <mergeCell ref="K2314:L2315"/>
    <mergeCell ref="P2314:Q2315"/>
    <mergeCell ref="S2284:T2284"/>
    <mergeCell ref="U2284:V2284"/>
    <mergeCell ref="X2284:Y2284"/>
    <mergeCell ref="Z2284:AA2284"/>
    <mergeCell ref="D2284:E2284"/>
    <mergeCell ref="F2284:G2284"/>
    <mergeCell ref="I2284:J2284"/>
    <mergeCell ref="K2284:L2284"/>
    <mergeCell ref="N2284:O2284"/>
    <mergeCell ref="P2284:Q2284"/>
    <mergeCell ref="S2277:T2277"/>
    <mergeCell ref="U2277:V2277"/>
    <mergeCell ref="D2277:E2277"/>
    <mergeCell ref="F2277:G2277"/>
    <mergeCell ref="I2277:J2277"/>
    <mergeCell ref="K2277:L2277"/>
    <mergeCell ref="N2277:O2277"/>
    <mergeCell ref="P2277:Q2277"/>
    <mergeCell ref="K2279:L2280"/>
    <mergeCell ref="P2279:Q2280"/>
    <mergeCell ref="D2280:E2280"/>
    <mergeCell ref="F2280:G2280"/>
    <mergeCell ref="I2280:J2280"/>
    <mergeCell ref="N2280:O2280"/>
    <mergeCell ref="S2280:T2280"/>
    <mergeCell ref="U2280:V2280"/>
    <mergeCell ref="X2280:Y2280"/>
    <mergeCell ref="Z2280:AA2280"/>
    <mergeCell ref="K2328:L2329"/>
    <mergeCell ref="P2328:Q2329"/>
    <mergeCell ref="D2329:E2329"/>
    <mergeCell ref="F2329:G2329"/>
    <mergeCell ref="I2329:J2329"/>
    <mergeCell ref="N2329:O2329"/>
    <mergeCell ref="S2329:T2329"/>
    <mergeCell ref="U2329:V2329"/>
    <mergeCell ref="X2329:Y2329"/>
    <mergeCell ref="Z2329:AA2329"/>
    <mergeCell ref="K2244:L2245"/>
    <mergeCell ref="P2244:Q2245"/>
    <mergeCell ref="D2245:E2245"/>
    <mergeCell ref="F2245:G2245"/>
    <mergeCell ref="I2245:J2245"/>
    <mergeCell ref="N2245:O2245"/>
    <mergeCell ref="S2245:T2245"/>
    <mergeCell ref="U2245:V2245"/>
    <mergeCell ref="X2245:Y2245"/>
    <mergeCell ref="Z2245:AA2245"/>
    <mergeCell ref="K2258:L2259"/>
    <mergeCell ref="P2258:Q2259"/>
    <mergeCell ref="D2259:E2259"/>
    <mergeCell ref="F2259:G2259"/>
    <mergeCell ref="I2259:J2259"/>
    <mergeCell ref="N2259:O2259"/>
    <mergeCell ref="S2259:T2259"/>
    <mergeCell ref="U2259:V2259"/>
    <mergeCell ref="X2259:Y2259"/>
    <mergeCell ref="Z2259:AA2259"/>
    <mergeCell ref="K2265:L2266"/>
    <mergeCell ref="P2265:Q2266"/>
    <mergeCell ref="D2266:E2266"/>
    <mergeCell ref="F2266:G2266"/>
    <mergeCell ref="I2266:J2266"/>
    <mergeCell ref="N2266:O2266"/>
    <mergeCell ref="S2266:T2266"/>
    <mergeCell ref="U2266:V2266"/>
    <mergeCell ref="X2266:Y2266"/>
    <mergeCell ref="Z2266:AA2266"/>
    <mergeCell ref="X2277:Y2277"/>
    <mergeCell ref="Z2277:AA2277"/>
    <mergeCell ref="K2272:L2273"/>
    <mergeCell ref="P2272:Q2273"/>
    <mergeCell ref="D2273:E2273"/>
    <mergeCell ref="F2273:G2273"/>
    <mergeCell ref="I2273:J2273"/>
    <mergeCell ref="N2273:O2273"/>
    <mergeCell ref="S2273:T2273"/>
    <mergeCell ref="U2273:V2273"/>
    <mergeCell ref="X2273:Y2273"/>
    <mergeCell ref="Z2273:AA2273"/>
    <mergeCell ref="Z2217:AA2217"/>
    <mergeCell ref="K2223:L2224"/>
    <mergeCell ref="P2223:Q2224"/>
    <mergeCell ref="D2224:E2224"/>
    <mergeCell ref="F2224:G2224"/>
    <mergeCell ref="I2224:J2224"/>
    <mergeCell ref="N2224:O2224"/>
    <mergeCell ref="S2224:T2224"/>
    <mergeCell ref="U2224:V2224"/>
    <mergeCell ref="X2224:Y2224"/>
    <mergeCell ref="Z2224:AA2224"/>
    <mergeCell ref="K2230:L2231"/>
    <mergeCell ref="P2230:Q2231"/>
    <mergeCell ref="D2231:E2231"/>
    <mergeCell ref="F2231:G2231"/>
    <mergeCell ref="I2231:J2231"/>
    <mergeCell ref="N2231:O2231"/>
    <mergeCell ref="S2231:T2231"/>
    <mergeCell ref="U2231:V2231"/>
    <mergeCell ref="X2231:Y2231"/>
    <mergeCell ref="Z2231:AA2231"/>
    <mergeCell ref="S2242:T2242"/>
    <mergeCell ref="U2242:V2242"/>
    <mergeCell ref="X2242:Y2242"/>
    <mergeCell ref="Z2242:AA2242"/>
    <mergeCell ref="D2242:E2242"/>
    <mergeCell ref="F2242:G2242"/>
    <mergeCell ref="I2242:J2242"/>
    <mergeCell ref="K2242:L2242"/>
    <mergeCell ref="N2242:O2242"/>
    <mergeCell ref="P2242:Q2242"/>
    <mergeCell ref="S2235:T2235"/>
    <mergeCell ref="U2235:V2235"/>
    <mergeCell ref="D2235:E2235"/>
    <mergeCell ref="F2235:G2235"/>
    <mergeCell ref="I2235:J2235"/>
    <mergeCell ref="K2235:L2235"/>
    <mergeCell ref="N2235:O2235"/>
    <mergeCell ref="P2235:Q2235"/>
    <mergeCell ref="X2235:Y2235"/>
    <mergeCell ref="Z2235:AA2235"/>
    <mergeCell ref="K2237:L2238"/>
    <mergeCell ref="P2237:Q2238"/>
    <mergeCell ref="D2238:E2238"/>
    <mergeCell ref="F2238:G2238"/>
    <mergeCell ref="I2238:J2238"/>
    <mergeCell ref="N2238:O2238"/>
    <mergeCell ref="S2238:T2238"/>
    <mergeCell ref="U2238:V2238"/>
    <mergeCell ref="X2238:Y2238"/>
    <mergeCell ref="Z2238:AA2238"/>
    <mergeCell ref="K2209:L2210"/>
    <mergeCell ref="P2209:Q2210"/>
    <mergeCell ref="D2210:E2210"/>
    <mergeCell ref="F2210:G2210"/>
    <mergeCell ref="I2210:J2210"/>
    <mergeCell ref="N2210:O2210"/>
    <mergeCell ref="S2210:T2210"/>
    <mergeCell ref="U2210:V2210"/>
    <mergeCell ref="X2210:Y2210"/>
    <mergeCell ref="Z2210:AA2210"/>
    <mergeCell ref="Z2175:AA2175"/>
    <mergeCell ref="K2181:L2182"/>
    <mergeCell ref="P2181:Q2182"/>
    <mergeCell ref="D2182:E2182"/>
    <mergeCell ref="F2182:G2182"/>
    <mergeCell ref="I2182:J2182"/>
    <mergeCell ref="N2182:O2182"/>
    <mergeCell ref="S2182:T2182"/>
    <mergeCell ref="U2182:V2182"/>
    <mergeCell ref="X2182:Y2182"/>
    <mergeCell ref="Z2182:AA2182"/>
    <mergeCell ref="K2188:L2189"/>
    <mergeCell ref="P2188:Q2189"/>
    <mergeCell ref="D2189:E2189"/>
    <mergeCell ref="F2189:G2189"/>
    <mergeCell ref="I2189:J2189"/>
    <mergeCell ref="N2189:O2189"/>
    <mergeCell ref="S2189:T2189"/>
    <mergeCell ref="U2189:V2189"/>
    <mergeCell ref="X2189:Y2189"/>
    <mergeCell ref="Z2189:AA2189"/>
    <mergeCell ref="Z2179:AA2179"/>
    <mergeCell ref="X2186:Y2186"/>
    <mergeCell ref="Z2186:AA2186"/>
    <mergeCell ref="S2200:T2200"/>
    <mergeCell ref="U2200:V2200"/>
    <mergeCell ref="X2200:Y2200"/>
    <mergeCell ref="Z2200:AA2200"/>
    <mergeCell ref="D2200:E2200"/>
    <mergeCell ref="F2200:G2200"/>
    <mergeCell ref="I2200:J2200"/>
    <mergeCell ref="K2200:L2200"/>
    <mergeCell ref="N2200:O2200"/>
    <mergeCell ref="P2200:Q2200"/>
    <mergeCell ref="S2193:T2193"/>
    <mergeCell ref="U2193:V2193"/>
    <mergeCell ref="D2193:E2193"/>
    <mergeCell ref="F2193:G2193"/>
    <mergeCell ref="I2193:J2193"/>
    <mergeCell ref="K2193:L2193"/>
    <mergeCell ref="N2193:O2193"/>
    <mergeCell ref="P2193:Q2193"/>
    <mergeCell ref="X2193:Y2193"/>
    <mergeCell ref="Z2193:AA2193"/>
    <mergeCell ref="K2195:L2196"/>
    <mergeCell ref="P2195:Q2196"/>
    <mergeCell ref="D2196:E2196"/>
    <mergeCell ref="F2196:G2196"/>
    <mergeCell ref="I2196:J2196"/>
    <mergeCell ref="K2160:L2161"/>
    <mergeCell ref="P2160:Q2161"/>
    <mergeCell ref="D2161:E2161"/>
    <mergeCell ref="F2161:G2161"/>
    <mergeCell ref="I2161:J2161"/>
    <mergeCell ref="N2161:O2161"/>
    <mergeCell ref="S2161:T2161"/>
    <mergeCell ref="U2161:V2161"/>
    <mergeCell ref="X2161:Y2161"/>
    <mergeCell ref="Z2161:AA2161"/>
    <mergeCell ref="K2167:L2168"/>
    <mergeCell ref="P2167:Q2168"/>
    <mergeCell ref="D2168:E2168"/>
    <mergeCell ref="F2168:G2168"/>
    <mergeCell ref="I2168:J2168"/>
    <mergeCell ref="N2168:O2168"/>
    <mergeCell ref="S2168:T2168"/>
    <mergeCell ref="U2168:V2168"/>
    <mergeCell ref="X2168:Y2168"/>
    <mergeCell ref="Z2168:AA2168"/>
    <mergeCell ref="K2132:L2133"/>
    <mergeCell ref="P2132:Q2133"/>
    <mergeCell ref="D2133:E2133"/>
    <mergeCell ref="F2133:G2133"/>
    <mergeCell ref="I2133:J2133"/>
    <mergeCell ref="N2133:O2133"/>
    <mergeCell ref="S2133:T2133"/>
    <mergeCell ref="U2133:V2133"/>
    <mergeCell ref="X2133:Y2133"/>
    <mergeCell ref="Z2133:AA2133"/>
    <mergeCell ref="K2139:L2140"/>
    <mergeCell ref="P2139:Q2140"/>
    <mergeCell ref="D2140:E2140"/>
    <mergeCell ref="F2140:G2140"/>
    <mergeCell ref="I2140:J2140"/>
    <mergeCell ref="N2140:O2140"/>
    <mergeCell ref="S2140:T2140"/>
    <mergeCell ref="U2140:V2140"/>
    <mergeCell ref="X2140:Y2140"/>
    <mergeCell ref="Z2140:AA2140"/>
    <mergeCell ref="S2158:T2158"/>
    <mergeCell ref="U2158:V2158"/>
    <mergeCell ref="X2158:Y2158"/>
    <mergeCell ref="Z2158:AA2158"/>
    <mergeCell ref="D2158:E2158"/>
    <mergeCell ref="F2158:G2158"/>
    <mergeCell ref="I2158:J2158"/>
    <mergeCell ref="K2158:L2158"/>
    <mergeCell ref="N2158:O2158"/>
    <mergeCell ref="P2158:Q2158"/>
    <mergeCell ref="K2153:L2154"/>
    <mergeCell ref="P2153:Q2154"/>
    <mergeCell ref="D2154:E2154"/>
    <mergeCell ref="F2154:G2154"/>
    <mergeCell ref="I2154:J2154"/>
    <mergeCell ref="N2154:O2154"/>
    <mergeCell ref="S2154:T2154"/>
    <mergeCell ref="U2154:V2154"/>
    <mergeCell ref="X2154:Y2154"/>
    <mergeCell ref="Z2154:AA2154"/>
    <mergeCell ref="K2118:L2119"/>
    <mergeCell ref="P2118:Q2119"/>
    <mergeCell ref="D2119:E2119"/>
    <mergeCell ref="F2119:G2119"/>
    <mergeCell ref="I2119:J2119"/>
    <mergeCell ref="N2119:O2119"/>
    <mergeCell ref="S2119:T2119"/>
    <mergeCell ref="U2119:V2119"/>
    <mergeCell ref="X2119:Y2119"/>
    <mergeCell ref="Z2119:AA2119"/>
    <mergeCell ref="K2125:L2126"/>
    <mergeCell ref="P2125:Q2126"/>
    <mergeCell ref="D2126:E2126"/>
    <mergeCell ref="F2126:G2126"/>
    <mergeCell ref="I2126:J2126"/>
    <mergeCell ref="N2126:O2126"/>
    <mergeCell ref="S2126:T2126"/>
    <mergeCell ref="U2126:V2126"/>
    <mergeCell ref="X2126:Y2126"/>
    <mergeCell ref="Z2126:AA2126"/>
    <mergeCell ref="K2090:L2091"/>
    <mergeCell ref="P2090:Q2091"/>
    <mergeCell ref="D2091:E2091"/>
    <mergeCell ref="F2091:G2091"/>
    <mergeCell ref="I2091:J2091"/>
    <mergeCell ref="N2091:O2091"/>
    <mergeCell ref="S2091:T2091"/>
    <mergeCell ref="U2091:V2091"/>
    <mergeCell ref="X2091:Y2091"/>
    <mergeCell ref="Z2091:AA2091"/>
    <mergeCell ref="K2097:L2098"/>
    <mergeCell ref="P2097:Q2098"/>
    <mergeCell ref="D2098:E2098"/>
    <mergeCell ref="F2098:G2098"/>
    <mergeCell ref="I2098:J2098"/>
    <mergeCell ref="N2098:O2098"/>
    <mergeCell ref="S2098:T2098"/>
    <mergeCell ref="U2098:V2098"/>
    <mergeCell ref="X2098:Y2098"/>
    <mergeCell ref="Z2098:AA2098"/>
    <mergeCell ref="S2116:T2116"/>
    <mergeCell ref="U2116:V2116"/>
    <mergeCell ref="X2116:Y2116"/>
    <mergeCell ref="Z2116:AA2116"/>
    <mergeCell ref="D2116:E2116"/>
    <mergeCell ref="F2116:G2116"/>
    <mergeCell ref="I2116:J2116"/>
    <mergeCell ref="K2116:L2116"/>
    <mergeCell ref="N2116:O2116"/>
    <mergeCell ref="P2116:Q2116"/>
    <mergeCell ref="K2111:L2112"/>
    <mergeCell ref="P2111:Q2112"/>
    <mergeCell ref="D2112:E2112"/>
    <mergeCell ref="F2112:G2112"/>
    <mergeCell ref="I2112:J2112"/>
    <mergeCell ref="N2112:O2112"/>
    <mergeCell ref="S2112:T2112"/>
    <mergeCell ref="U2112:V2112"/>
    <mergeCell ref="X2112:Y2112"/>
    <mergeCell ref="Z2112:AA2112"/>
    <mergeCell ref="K2076:L2077"/>
    <mergeCell ref="P2076:Q2077"/>
    <mergeCell ref="D2077:E2077"/>
    <mergeCell ref="F2077:G2077"/>
    <mergeCell ref="I2077:J2077"/>
    <mergeCell ref="N2077:O2077"/>
    <mergeCell ref="S2077:T2077"/>
    <mergeCell ref="U2077:V2077"/>
    <mergeCell ref="X2077:Y2077"/>
    <mergeCell ref="Z2077:AA2077"/>
    <mergeCell ref="K2083:L2084"/>
    <mergeCell ref="P2083:Q2084"/>
    <mergeCell ref="D2084:E2084"/>
    <mergeCell ref="F2084:G2084"/>
    <mergeCell ref="I2084:J2084"/>
    <mergeCell ref="N2084:O2084"/>
    <mergeCell ref="S2084:T2084"/>
    <mergeCell ref="U2084:V2084"/>
    <mergeCell ref="X2084:Y2084"/>
    <mergeCell ref="Z2084:AA2084"/>
    <mergeCell ref="K2062:L2063"/>
    <mergeCell ref="P2062:Q2063"/>
    <mergeCell ref="D2063:E2063"/>
    <mergeCell ref="F2063:G2063"/>
    <mergeCell ref="I2063:J2063"/>
    <mergeCell ref="N2063:O2063"/>
    <mergeCell ref="S2063:T2063"/>
    <mergeCell ref="U2063:V2063"/>
    <mergeCell ref="X2063:Y2063"/>
    <mergeCell ref="Z2063:AA2063"/>
    <mergeCell ref="K2069:L2070"/>
    <mergeCell ref="P2069:Q2070"/>
    <mergeCell ref="D2070:E2070"/>
    <mergeCell ref="F2070:G2070"/>
    <mergeCell ref="I2070:J2070"/>
    <mergeCell ref="N2070:O2070"/>
    <mergeCell ref="S2070:T2070"/>
    <mergeCell ref="U2070:V2070"/>
    <mergeCell ref="X2070:Y2070"/>
    <mergeCell ref="Z2070:AA2070"/>
    <mergeCell ref="K2048:L2049"/>
    <mergeCell ref="P2048:Q2049"/>
    <mergeCell ref="D2049:E2049"/>
    <mergeCell ref="F2049:G2049"/>
    <mergeCell ref="I2049:J2049"/>
    <mergeCell ref="N2049:O2049"/>
    <mergeCell ref="S2049:T2049"/>
    <mergeCell ref="U2049:V2049"/>
    <mergeCell ref="X2049:Y2049"/>
    <mergeCell ref="Z2049:AA2049"/>
    <mergeCell ref="K2055:L2056"/>
    <mergeCell ref="P2055:Q2056"/>
    <mergeCell ref="D2056:E2056"/>
    <mergeCell ref="F2056:G2056"/>
    <mergeCell ref="I2056:J2056"/>
    <mergeCell ref="N2056:O2056"/>
    <mergeCell ref="S2056:T2056"/>
    <mergeCell ref="U2056:V2056"/>
    <mergeCell ref="X2056:Y2056"/>
    <mergeCell ref="Z2056:AA2056"/>
    <mergeCell ref="K2034:L2035"/>
    <mergeCell ref="P2034:Q2035"/>
    <mergeCell ref="D2035:E2035"/>
    <mergeCell ref="F2035:G2035"/>
    <mergeCell ref="I2035:J2035"/>
    <mergeCell ref="N2035:O2035"/>
    <mergeCell ref="S2035:T2035"/>
    <mergeCell ref="U2035:V2035"/>
    <mergeCell ref="X2035:Y2035"/>
    <mergeCell ref="Z2035:AA2035"/>
    <mergeCell ref="K2041:L2042"/>
    <mergeCell ref="P2041:Q2042"/>
    <mergeCell ref="D2042:E2042"/>
    <mergeCell ref="F2042:G2042"/>
    <mergeCell ref="I2042:J2042"/>
    <mergeCell ref="N2042:O2042"/>
    <mergeCell ref="S2042:T2042"/>
    <mergeCell ref="U2042:V2042"/>
    <mergeCell ref="X2042:Y2042"/>
    <mergeCell ref="Z2042:AA2042"/>
    <mergeCell ref="S2046:T2046"/>
    <mergeCell ref="U2046:V2046"/>
    <mergeCell ref="D2046:E2046"/>
    <mergeCell ref="F2046:G2046"/>
    <mergeCell ref="I2046:J2046"/>
    <mergeCell ref="K2046:L2046"/>
    <mergeCell ref="N2046:O2046"/>
    <mergeCell ref="P2046:Q2046"/>
    <mergeCell ref="S2039:T2039"/>
    <mergeCell ref="U2039:V2039"/>
    <mergeCell ref="X2039:Y2039"/>
    <mergeCell ref="Z2039:AA2039"/>
    <mergeCell ref="D2039:E2039"/>
    <mergeCell ref="F2039:G2039"/>
    <mergeCell ref="I2039:J2039"/>
    <mergeCell ref="K2039:L2039"/>
    <mergeCell ref="N2039:O2039"/>
    <mergeCell ref="P2039:Q2039"/>
    <mergeCell ref="X2046:Y2046"/>
    <mergeCell ref="Z2046:AA2046"/>
    <mergeCell ref="K2006:L2007"/>
    <mergeCell ref="P2006:Q2007"/>
    <mergeCell ref="D2007:E2007"/>
    <mergeCell ref="F2007:G2007"/>
    <mergeCell ref="I2007:J2007"/>
    <mergeCell ref="N2007:O2007"/>
    <mergeCell ref="S2007:T2007"/>
    <mergeCell ref="U2007:V2007"/>
    <mergeCell ref="X2007:Y2007"/>
    <mergeCell ref="Z2007:AA2007"/>
    <mergeCell ref="K2013:L2014"/>
    <mergeCell ref="P2013:Q2014"/>
    <mergeCell ref="D2014:E2014"/>
    <mergeCell ref="F2014:G2014"/>
    <mergeCell ref="I2014:J2014"/>
    <mergeCell ref="N2014:O2014"/>
    <mergeCell ref="S2014:T2014"/>
    <mergeCell ref="U2014:V2014"/>
    <mergeCell ref="X2014:Y2014"/>
    <mergeCell ref="Z2014:AA2014"/>
    <mergeCell ref="K1992:L1993"/>
    <mergeCell ref="P1992:Q1993"/>
    <mergeCell ref="D1993:E1993"/>
    <mergeCell ref="F1993:G1993"/>
    <mergeCell ref="I1993:J1993"/>
    <mergeCell ref="N1993:O1993"/>
    <mergeCell ref="S1993:T1993"/>
    <mergeCell ref="U1993:V1993"/>
    <mergeCell ref="X1993:Y1993"/>
    <mergeCell ref="Z1993:AA1993"/>
    <mergeCell ref="K1999:L2000"/>
    <mergeCell ref="P1999:Q2000"/>
    <mergeCell ref="D2000:E2000"/>
    <mergeCell ref="F2000:G2000"/>
    <mergeCell ref="I2000:J2000"/>
    <mergeCell ref="N2000:O2000"/>
    <mergeCell ref="S2000:T2000"/>
    <mergeCell ref="U2000:V2000"/>
    <mergeCell ref="X2000:Y2000"/>
    <mergeCell ref="Z2000:AA2000"/>
    <mergeCell ref="S2004:T2004"/>
    <mergeCell ref="U2004:V2004"/>
    <mergeCell ref="D2004:E2004"/>
    <mergeCell ref="F2004:G2004"/>
    <mergeCell ref="I2004:J2004"/>
    <mergeCell ref="K2004:L2004"/>
    <mergeCell ref="N2004:O2004"/>
    <mergeCell ref="P2004:Q2004"/>
    <mergeCell ref="S1997:T1997"/>
    <mergeCell ref="U1997:V1997"/>
    <mergeCell ref="X1997:Y1997"/>
    <mergeCell ref="Z1997:AA1997"/>
    <mergeCell ref="D1997:E1997"/>
    <mergeCell ref="F1997:G1997"/>
    <mergeCell ref="I1997:J1997"/>
    <mergeCell ref="K1997:L1997"/>
    <mergeCell ref="N1997:O1997"/>
    <mergeCell ref="P1997:Q1997"/>
    <mergeCell ref="X2004:Y2004"/>
    <mergeCell ref="Z2004:AA2004"/>
    <mergeCell ref="N1979:O1979"/>
    <mergeCell ref="S1979:T1979"/>
    <mergeCell ref="U1979:V1979"/>
    <mergeCell ref="X1979:Y1979"/>
    <mergeCell ref="Z1979:AA1979"/>
    <mergeCell ref="K1950:L1951"/>
    <mergeCell ref="P1950:Q1951"/>
    <mergeCell ref="D1951:E1951"/>
    <mergeCell ref="F1951:G1951"/>
    <mergeCell ref="I1951:J1951"/>
    <mergeCell ref="N1951:O1951"/>
    <mergeCell ref="S1951:T1951"/>
    <mergeCell ref="U1951:V1951"/>
    <mergeCell ref="X1951:Y1951"/>
    <mergeCell ref="Z1951:AA1951"/>
    <mergeCell ref="K1957:L1958"/>
    <mergeCell ref="P1957:Q1958"/>
    <mergeCell ref="D1958:E1958"/>
    <mergeCell ref="F1958:G1958"/>
    <mergeCell ref="I1958:J1958"/>
    <mergeCell ref="N1958:O1958"/>
    <mergeCell ref="S1958:T1958"/>
    <mergeCell ref="U1958:V1958"/>
    <mergeCell ref="X1958:Y1958"/>
    <mergeCell ref="Z1958:AA1958"/>
    <mergeCell ref="Z1969:AA1969"/>
    <mergeCell ref="X1976:Y1976"/>
    <mergeCell ref="Z1976:AA1976"/>
    <mergeCell ref="S1962:T1962"/>
    <mergeCell ref="U1962:V1962"/>
    <mergeCell ref="D1962:E1962"/>
    <mergeCell ref="F1962:G1962"/>
    <mergeCell ref="I1962:J1962"/>
    <mergeCell ref="K1962:L1962"/>
    <mergeCell ref="N1962:O1962"/>
    <mergeCell ref="P1962:Q1962"/>
    <mergeCell ref="S1955:T1955"/>
    <mergeCell ref="U1955:V1955"/>
    <mergeCell ref="X1955:Y1955"/>
    <mergeCell ref="Z1955:AA1955"/>
    <mergeCell ref="D1955:E1955"/>
    <mergeCell ref="F1955:G1955"/>
    <mergeCell ref="I1955:J1955"/>
    <mergeCell ref="K1955:L1955"/>
    <mergeCell ref="N1955:O1955"/>
    <mergeCell ref="P1955:Q1955"/>
    <mergeCell ref="X1962:Y1962"/>
    <mergeCell ref="Z1962:AA1962"/>
    <mergeCell ref="K1964:L1965"/>
    <mergeCell ref="P1964:Q1965"/>
    <mergeCell ref="D1965:E1965"/>
    <mergeCell ref="F1965:G1965"/>
    <mergeCell ref="I1965:J1965"/>
    <mergeCell ref="N1965:O1965"/>
    <mergeCell ref="S1965:T1965"/>
    <mergeCell ref="U1965:V1965"/>
    <mergeCell ref="K1922:L1923"/>
    <mergeCell ref="P1922:Q1923"/>
    <mergeCell ref="D1923:E1923"/>
    <mergeCell ref="F1923:G1923"/>
    <mergeCell ref="I1923:J1923"/>
    <mergeCell ref="N1923:O1923"/>
    <mergeCell ref="S1923:T1923"/>
    <mergeCell ref="U1923:V1923"/>
    <mergeCell ref="X1923:Y1923"/>
    <mergeCell ref="Z1923:AA1923"/>
    <mergeCell ref="K1929:L1930"/>
    <mergeCell ref="P1929:Q1930"/>
    <mergeCell ref="D1930:E1930"/>
    <mergeCell ref="F1930:G1930"/>
    <mergeCell ref="I1930:J1930"/>
    <mergeCell ref="N1930:O1930"/>
    <mergeCell ref="S1930:T1930"/>
    <mergeCell ref="U1930:V1930"/>
    <mergeCell ref="X1930:Y1930"/>
    <mergeCell ref="Z1930:AA1930"/>
    <mergeCell ref="K1908:L1909"/>
    <mergeCell ref="P1908:Q1909"/>
    <mergeCell ref="D1909:E1909"/>
    <mergeCell ref="F1909:G1909"/>
    <mergeCell ref="I1909:J1909"/>
    <mergeCell ref="N1909:O1909"/>
    <mergeCell ref="S1909:T1909"/>
    <mergeCell ref="U1909:V1909"/>
    <mergeCell ref="X1909:Y1909"/>
    <mergeCell ref="Z1909:AA1909"/>
    <mergeCell ref="K1915:L1916"/>
    <mergeCell ref="P1915:Q1916"/>
    <mergeCell ref="D1916:E1916"/>
    <mergeCell ref="F1916:G1916"/>
    <mergeCell ref="I1916:J1916"/>
    <mergeCell ref="N1916:O1916"/>
    <mergeCell ref="S1916:T1916"/>
    <mergeCell ref="U1916:V1916"/>
    <mergeCell ref="X1916:Y1916"/>
    <mergeCell ref="Z1916:AA1916"/>
    <mergeCell ref="S1920:T1920"/>
    <mergeCell ref="U1920:V1920"/>
    <mergeCell ref="D1920:E1920"/>
    <mergeCell ref="F1920:G1920"/>
    <mergeCell ref="I1920:J1920"/>
    <mergeCell ref="K1920:L1920"/>
    <mergeCell ref="N1920:O1920"/>
    <mergeCell ref="P1920:Q1920"/>
    <mergeCell ref="S1913:T1913"/>
    <mergeCell ref="U1913:V1913"/>
    <mergeCell ref="X1913:Y1913"/>
    <mergeCell ref="Z1913:AA1913"/>
    <mergeCell ref="D1913:E1913"/>
    <mergeCell ref="F1913:G1913"/>
    <mergeCell ref="I1913:J1913"/>
    <mergeCell ref="K1913:L1913"/>
    <mergeCell ref="N1913:O1913"/>
    <mergeCell ref="P1913:Q1913"/>
    <mergeCell ref="X1920:Y1920"/>
    <mergeCell ref="Z1920:AA1920"/>
    <mergeCell ref="K1880:L1881"/>
    <mergeCell ref="P1880:Q1881"/>
    <mergeCell ref="D1881:E1881"/>
    <mergeCell ref="F1881:G1881"/>
    <mergeCell ref="I1881:J1881"/>
    <mergeCell ref="N1881:O1881"/>
    <mergeCell ref="S1881:T1881"/>
    <mergeCell ref="U1881:V1881"/>
    <mergeCell ref="X1881:Y1881"/>
    <mergeCell ref="Z1881:AA1881"/>
    <mergeCell ref="K1887:L1888"/>
    <mergeCell ref="P1887:Q1888"/>
    <mergeCell ref="D1888:E1888"/>
    <mergeCell ref="F1888:G1888"/>
    <mergeCell ref="I1888:J1888"/>
    <mergeCell ref="N1888:O1888"/>
    <mergeCell ref="S1888:T1888"/>
    <mergeCell ref="U1888:V1888"/>
    <mergeCell ref="X1888:Y1888"/>
    <mergeCell ref="Z1888:AA1888"/>
    <mergeCell ref="K1866:L1867"/>
    <mergeCell ref="P1866:Q1867"/>
    <mergeCell ref="D1867:E1867"/>
    <mergeCell ref="F1867:G1867"/>
    <mergeCell ref="I1867:J1867"/>
    <mergeCell ref="N1867:O1867"/>
    <mergeCell ref="S1867:T1867"/>
    <mergeCell ref="U1867:V1867"/>
    <mergeCell ref="X1867:Y1867"/>
    <mergeCell ref="Z1867:AA1867"/>
    <mergeCell ref="K1873:L1874"/>
    <mergeCell ref="P1873:Q1874"/>
    <mergeCell ref="D1874:E1874"/>
    <mergeCell ref="F1874:G1874"/>
    <mergeCell ref="I1874:J1874"/>
    <mergeCell ref="N1874:O1874"/>
    <mergeCell ref="S1874:T1874"/>
    <mergeCell ref="U1874:V1874"/>
    <mergeCell ref="X1874:Y1874"/>
    <mergeCell ref="Z1874:AA1874"/>
    <mergeCell ref="S1878:T1878"/>
    <mergeCell ref="U1878:V1878"/>
    <mergeCell ref="D1878:E1878"/>
    <mergeCell ref="F1878:G1878"/>
    <mergeCell ref="I1878:J1878"/>
    <mergeCell ref="K1878:L1878"/>
    <mergeCell ref="N1878:O1878"/>
    <mergeCell ref="P1878:Q1878"/>
    <mergeCell ref="S1871:T1871"/>
    <mergeCell ref="U1871:V1871"/>
    <mergeCell ref="X1871:Y1871"/>
    <mergeCell ref="Z1871:AA1871"/>
    <mergeCell ref="D1871:E1871"/>
    <mergeCell ref="F1871:G1871"/>
    <mergeCell ref="I1871:J1871"/>
    <mergeCell ref="K1871:L1871"/>
    <mergeCell ref="N1871:O1871"/>
    <mergeCell ref="P1871:Q1871"/>
    <mergeCell ref="X1878:Y1878"/>
    <mergeCell ref="Z1878:AA1878"/>
    <mergeCell ref="K1838:L1839"/>
    <mergeCell ref="P1838:Q1839"/>
    <mergeCell ref="D1839:E1839"/>
    <mergeCell ref="F1839:G1839"/>
    <mergeCell ref="I1839:J1839"/>
    <mergeCell ref="N1839:O1839"/>
    <mergeCell ref="S1839:T1839"/>
    <mergeCell ref="U1839:V1839"/>
    <mergeCell ref="X1839:Y1839"/>
    <mergeCell ref="Z1839:AA1839"/>
    <mergeCell ref="K1845:L1846"/>
    <mergeCell ref="P1845:Q1846"/>
    <mergeCell ref="D1846:E1846"/>
    <mergeCell ref="F1846:G1846"/>
    <mergeCell ref="I1846:J1846"/>
    <mergeCell ref="N1846:O1846"/>
    <mergeCell ref="S1846:T1846"/>
    <mergeCell ref="U1846:V1846"/>
    <mergeCell ref="X1846:Y1846"/>
    <mergeCell ref="Z1846:AA1846"/>
    <mergeCell ref="K1824:L1825"/>
    <mergeCell ref="P1824:Q1825"/>
    <mergeCell ref="D1825:E1825"/>
    <mergeCell ref="F1825:G1825"/>
    <mergeCell ref="I1825:J1825"/>
    <mergeCell ref="N1825:O1825"/>
    <mergeCell ref="S1825:T1825"/>
    <mergeCell ref="U1825:V1825"/>
    <mergeCell ref="X1825:Y1825"/>
    <mergeCell ref="Z1825:AA1825"/>
    <mergeCell ref="K1831:L1832"/>
    <mergeCell ref="P1831:Q1832"/>
    <mergeCell ref="D1832:E1832"/>
    <mergeCell ref="F1832:G1832"/>
    <mergeCell ref="I1832:J1832"/>
    <mergeCell ref="N1832:O1832"/>
    <mergeCell ref="S1832:T1832"/>
    <mergeCell ref="U1832:V1832"/>
    <mergeCell ref="X1832:Y1832"/>
    <mergeCell ref="Z1832:AA1832"/>
    <mergeCell ref="S1836:T1836"/>
    <mergeCell ref="U1836:V1836"/>
    <mergeCell ref="D1836:E1836"/>
    <mergeCell ref="F1836:G1836"/>
    <mergeCell ref="I1836:J1836"/>
    <mergeCell ref="K1836:L1836"/>
    <mergeCell ref="N1836:O1836"/>
    <mergeCell ref="P1836:Q1836"/>
    <mergeCell ref="S1829:T1829"/>
    <mergeCell ref="U1829:V1829"/>
    <mergeCell ref="X1829:Y1829"/>
    <mergeCell ref="Z1829:AA1829"/>
    <mergeCell ref="D1829:E1829"/>
    <mergeCell ref="F1829:G1829"/>
    <mergeCell ref="I1829:J1829"/>
    <mergeCell ref="K1829:L1829"/>
    <mergeCell ref="N1829:O1829"/>
    <mergeCell ref="P1829:Q1829"/>
    <mergeCell ref="X1836:Y1836"/>
    <mergeCell ref="Z1836:AA1836"/>
    <mergeCell ref="N1811:O1811"/>
    <mergeCell ref="S1811:T1811"/>
    <mergeCell ref="U1811:V1811"/>
    <mergeCell ref="X1811:Y1811"/>
    <mergeCell ref="Z1811:AA1811"/>
    <mergeCell ref="K1782:L1783"/>
    <mergeCell ref="P1782:Q1783"/>
    <mergeCell ref="D1783:E1783"/>
    <mergeCell ref="F1783:G1783"/>
    <mergeCell ref="I1783:J1783"/>
    <mergeCell ref="N1783:O1783"/>
    <mergeCell ref="S1783:T1783"/>
    <mergeCell ref="U1783:V1783"/>
    <mergeCell ref="X1783:Y1783"/>
    <mergeCell ref="Z1783:AA1783"/>
    <mergeCell ref="K1789:L1790"/>
    <mergeCell ref="P1789:Q1790"/>
    <mergeCell ref="D1790:E1790"/>
    <mergeCell ref="F1790:G1790"/>
    <mergeCell ref="I1790:J1790"/>
    <mergeCell ref="N1790:O1790"/>
    <mergeCell ref="S1790:T1790"/>
    <mergeCell ref="U1790:V1790"/>
    <mergeCell ref="X1790:Y1790"/>
    <mergeCell ref="Z1790:AA1790"/>
    <mergeCell ref="Z1801:AA1801"/>
    <mergeCell ref="X1808:Y1808"/>
    <mergeCell ref="Z1808:AA1808"/>
    <mergeCell ref="S1794:T1794"/>
    <mergeCell ref="U1794:V1794"/>
    <mergeCell ref="D1794:E1794"/>
    <mergeCell ref="F1794:G1794"/>
    <mergeCell ref="I1794:J1794"/>
    <mergeCell ref="K1794:L1794"/>
    <mergeCell ref="N1794:O1794"/>
    <mergeCell ref="P1794:Q1794"/>
    <mergeCell ref="S1787:T1787"/>
    <mergeCell ref="U1787:V1787"/>
    <mergeCell ref="X1787:Y1787"/>
    <mergeCell ref="Z1787:AA1787"/>
    <mergeCell ref="D1787:E1787"/>
    <mergeCell ref="F1787:G1787"/>
    <mergeCell ref="I1787:J1787"/>
    <mergeCell ref="K1787:L1787"/>
    <mergeCell ref="N1787:O1787"/>
    <mergeCell ref="P1787:Q1787"/>
    <mergeCell ref="X1794:Y1794"/>
    <mergeCell ref="Z1794:AA1794"/>
    <mergeCell ref="K1796:L1797"/>
    <mergeCell ref="P1796:Q1797"/>
    <mergeCell ref="D1797:E1797"/>
    <mergeCell ref="F1797:G1797"/>
    <mergeCell ref="I1797:J1797"/>
    <mergeCell ref="N1797:O1797"/>
    <mergeCell ref="S1797:T1797"/>
    <mergeCell ref="U1797:V1797"/>
    <mergeCell ref="N1769:O1769"/>
    <mergeCell ref="S1769:T1769"/>
    <mergeCell ref="U1769:V1769"/>
    <mergeCell ref="X1769:Y1769"/>
    <mergeCell ref="Z1769:AA1769"/>
    <mergeCell ref="K1740:L1741"/>
    <mergeCell ref="P1740:Q1741"/>
    <mergeCell ref="D1741:E1741"/>
    <mergeCell ref="F1741:G1741"/>
    <mergeCell ref="I1741:J1741"/>
    <mergeCell ref="N1741:O1741"/>
    <mergeCell ref="S1741:T1741"/>
    <mergeCell ref="U1741:V1741"/>
    <mergeCell ref="X1741:Y1741"/>
    <mergeCell ref="Z1741:AA1741"/>
    <mergeCell ref="K1747:L1748"/>
    <mergeCell ref="P1747:Q1748"/>
    <mergeCell ref="D1748:E1748"/>
    <mergeCell ref="F1748:G1748"/>
    <mergeCell ref="I1748:J1748"/>
    <mergeCell ref="N1748:O1748"/>
    <mergeCell ref="S1748:T1748"/>
    <mergeCell ref="U1748:V1748"/>
    <mergeCell ref="X1748:Y1748"/>
    <mergeCell ref="Z1748:AA1748"/>
    <mergeCell ref="Z1759:AA1759"/>
    <mergeCell ref="X1766:Y1766"/>
    <mergeCell ref="Z1766:AA1766"/>
    <mergeCell ref="S1752:T1752"/>
    <mergeCell ref="U1752:V1752"/>
    <mergeCell ref="D1752:E1752"/>
    <mergeCell ref="F1752:G1752"/>
    <mergeCell ref="I1752:J1752"/>
    <mergeCell ref="K1752:L1752"/>
    <mergeCell ref="N1752:O1752"/>
    <mergeCell ref="P1752:Q1752"/>
    <mergeCell ref="S1745:T1745"/>
    <mergeCell ref="U1745:V1745"/>
    <mergeCell ref="X1745:Y1745"/>
    <mergeCell ref="Z1745:AA1745"/>
    <mergeCell ref="D1745:E1745"/>
    <mergeCell ref="F1745:G1745"/>
    <mergeCell ref="I1745:J1745"/>
    <mergeCell ref="K1745:L1745"/>
    <mergeCell ref="N1745:O1745"/>
    <mergeCell ref="P1745:Q1745"/>
    <mergeCell ref="X1752:Y1752"/>
    <mergeCell ref="Z1752:AA1752"/>
    <mergeCell ref="K1754:L1755"/>
    <mergeCell ref="P1754:Q1755"/>
    <mergeCell ref="D1755:E1755"/>
    <mergeCell ref="F1755:G1755"/>
    <mergeCell ref="I1755:J1755"/>
    <mergeCell ref="N1755:O1755"/>
    <mergeCell ref="S1755:T1755"/>
    <mergeCell ref="U1755:V1755"/>
    <mergeCell ref="K1712:L1713"/>
    <mergeCell ref="P1712:Q1713"/>
    <mergeCell ref="D1713:E1713"/>
    <mergeCell ref="F1713:G1713"/>
    <mergeCell ref="I1713:J1713"/>
    <mergeCell ref="N1713:O1713"/>
    <mergeCell ref="S1713:T1713"/>
    <mergeCell ref="U1713:V1713"/>
    <mergeCell ref="X1713:Y1713"/>
    <mergeCell ref="Z1713:AA1713"/>
    <mergeCell ref="K1719:L1720"/>
    <mergeCell ref="P1719:Q1720"/>
    <mergeCell ref="D1720:E1720"/>
    <mergeCell ref="F1720:G1720"/>
    <mergeCell ref="I1720:J1720"/>
    <mergeCell ref="N1720:O1720"/>
    <mergeCell ref="S1720:T1720"/>
    <mergeCell ref="U1720:V1720"/>
    <mergeCell ref="X1720:Y1720"/>
    <mergeCell ref="Z1720:AA1720"/>
    <mergeCell ref="K1698:L1699"/>
    <mergeCell ref="P1698:Q1699"/>
    <mergeCell ref="D1699:E1699"/>
    <mergeCell ref="F1699:G1699"/>
    <mergeCell ref="I1699:J1699"/>
    <mergeCell ref="N1699:O1699"/>
    <mergeCell ref="S1699:T1699"/>
    <mergeCell ref="U1699:V1699"/>
    <mergeCell ref="X1699:Y1699"/>
    <mergeCell ref="Z1699:AA1699"/>
    <mergeCell ref="K1705:L1706"/>
    <mergeCell ref="P1705:Q1706"/>
    <mergeCell ref="D1706:E1706"/>
    <mergeCell ref="F1706:G1706"/>
    <mergeCell ref="I1706:J1706"/>
    <mergeCell ref="N1706:O1706"/>
    <mergeCell ref="S1706:T1706"/>
    <mergeCell ref="U1706:V1706"/>
    <mergeCell ref="X1706:Y1706"/>
    <mergeCell ref="Z1706:AA1706"/>
    <mergeCell ref="S1710:T1710"/>
    <mergeCell ref="U1710:V1710"/>
    <mergeCell ref="D1710:E1710"/>
    <mergeCell ref="F1710:G1710"/>
    <mergeCell ref="I1710:J1710"/>
    <mergeCell ref="K1710:L1710"/>
    <mergeCell ref="N1710:O1710"/>
    <mergeCell ref="P1710:Q1710"/>
    <mergeCell ref="S1703:T1703"/>
    <mergeCell ref="U1703:V1703"/>
    <mergeCell ref="X1703:Y1703"/>
    <mergeCell ref="Z1703:AA1703"/>
    <mergeCell ref="D1703:E1703"/>
    <mergeCell ref="F1703:G1703"/>
    <mergeCell ref="I1703:J1703"/>
    <mergeCell ref="K1703:L1703"/>
    <mergeCell ref="N1703:O1703"/>
    <mergeCell ref="P1703:Q1703"/>
    <mergeCell ref="X1710:Y1710"/>
    <mergeCell ref="Z1710:AA1710"/>
    <mergeCell ref="K1670:L1671"/>
    <mergeCell ref="P1670:Q1671"/>
    <mergeCell ref="D1671:E1671"/>
    <mergeCell ref="F1671:G1671"/>
    <mergeCell ref="I1671:J1671"/>
    <mergeCell ref="N1671:O1671"/>
    <mergeCell ref="S1671:T1671"/>
    <mergeCell ref="U1671:V1671"/>
    <mergeCell ref="X1671:Y1671"/>
    <mergeCell ref="Z1671:AA1671"/>
    <mergeCell ref="K1677:L1678"/>
    <mergeCell ref="P1677:Q1678"/>
    <mergeCell ref="D1678:E1678"/>
    <mergeCell ref="F1678:G1678"/>
    <mergeCell ref="I1678:J1678"/>
    <mergeCell ref="N1678:O1678"/>
    <mergeCell ref="S1678:T1678"/>
    <mergeCell ref="U1678:V1678"/>
    <mergeCell ref="X1678:Y1678"/>
    <mergeCell ref="Z1678:AA1678"/>
    <mergeCell ref="K1656:L1657"/>
    <mergeCell ref="P1656:Q1657"/>
    <mergeCell ref="D1657:E1657"/>
    <mergeCell ref="F1657:G1657"/>
    <mergeCell ref="I1657:J1657"/>
    <mergeCell ref="N1657:O1657"/>
    <mergeCell ref="S1657:T1657"/>
    <mergeCell ref="U1657:V1657"/>
    <mergeCell ref="X1657:Y1657"/>
    <mergeCell ref="Z1657:AA1657"/>
    <mergeCell ref="K1663:L1664"/>
    <mergeCell ref="P1663:Q1664"/>
    <mergeCell ref="D1664:E1664"/>
    <mergeCell ref="F1664:G1664"/>
    <mergeCell ref="I1664:J1664"/>
    <mergeCell ref="N1664:O1664"/>
    <mergeCell ref="S1664:T1664"/>
    <mergeCell ref="U1664:V1664"/>
    <mergeCell ref="X1664:Y1664"/>
    <mergeCell ref="Z1664:AA1664"/>
    <mergeCell ref="S1612:T1612"/>
    <mergeCell ref="U1612:V1612"/>
    <mergeCell ref="X1612:Y1612"/>
    <mergeCell ref="Z1612:AA1612"/>
    <mergeCell ref="D1612:E1612"/>
    <mergeCell ref="F1612:G1612"/>
    <mergeCell ref="I1612:J1612"/>
    <mergeCell ref="K1612:L1612"/>
    <mergeCell ref="N1612:O1612"/>
    <mergeCell ref="P1612:Q1612"/>
    <mergeCell ref="S1605:T1605"/>
    <mergeCell ref="U1605:V1605"/>
    <mergeCell ref="K1642:L1643"/>
    <mergeCell ref="P1642:Q1643"/>
    <mergeCell ref="D1643:E1643"/>
    <mergeCell ref="F1643:G1643"/>
    <mergeCell ref="I1643:J1643"/>
    <mergeCell ref="N1643:O1643"/>
    <mergeCell ref="S1643:T1643"/>
    <mergeCell ref="U1643:V1643"/>
    <mergeCell ref="X1643:Y1643"/>
    <mergeCell ref="Z1643:AA1643"/>
    <mergeCell ref="K1649:L1650"/>
    <mergeCell ref="P1649:Q1650"/>
    <mergeCell ref="D1650:E1650"/>
    <mergeCell ref="F1650:G1650"/>
    <mergeCell ref="I1650:J1650"/>
    <mergeCell ref="N1650:O1650"/>
    <mergeCell ref="S1650:T1650"/>
    <mergeCell ref="U1650:V1650"/>
    <mergeCell ref="X1650:Y1650"/>
    <mergeCell ref="Z1650:AA1650"/>
    <mergeCell ref="K1628:L1629"/>
    <mergeCell ref="P1628:Q1629"/>
    <mergeCell ref="D1629:E1629"/>
    <mergeCell ref="F1629:G1629"/>
    <mergeCell ref="I1629:J1629"/>
    <mergeCell ref="N1629:O1629"/>
    <mergeCell ref="S1629:T1629"/>
    <mergeCell ref="U1629:V1629"/>
    <mergeCell ref="X1629:Y1629"/>
    <mergeCell ref="Z1629:AA1629"/>
    <mergeCell ref="K1635:L1636"/>
    <mergeCell ref="P1635:Q1636"/>
    <mergeCell ref="D1636:E1636"/>
    <mergeCell ref="F1636:G1636"/>
    <mergeCell ref="I1636:J1636"/>
    <mergeCell ref="N1636:O1636"/>
    <mergeCell ref="S1636:T1636"/>
    <mergeCell ref="U1636:V1636"/>
    <mergeCell ref="X1636:Y1636"/>
    <mergeCell ref="Z1636:AA1636"/>
    <mergeCell ref="S1640:T1640"/>
    <mergeCell ref="U1640:V1640"/>
    <mergeCell ref="D1640:E1640"/>
    <mergeCell ref="F1640:G1640"/>
    <mergeCell ref="I1640:J1640"/>
    <mergeCell ref="K1640:L1640"/>
    <mergeCell ref="N1640:O1640"/>
    <mergeCell ref="P1640:Q1640"/>
    <mergeCell ref="X1640:Y1640"/>
    <mergeCell ref="Z1640:AA1640"/>
    <mergeCell ref="S1633:T1633"/>
    <mergeCell ref="U1633:V1633"/>
    <mergeCell ref="K1572:L1573"/>
    <mergeCell ref="P1572:Q1573"/>
    <mergeCell ref="D1573:E1573"/>
    <mergeCell ref="F1573:G1573"/>
    <mergeCell ref="K1586:L1587"/>
    <mergeCell ref="P1586:Q1587"/>
    <mergeCell ref="D1587:E1587"/>
    <mergeCell ref="F1587:G1587"/>
    <mergeCell ref="I1587:J1587"/>
    <mergeCell ref="N1587:O1587"/>
    <mergeCell ref="S1587:T1587"/>
    <mergeCell ref="U1587:V1587"/>
    <mergeCell ref="X1587:Y1587"/>
    <mergeCell ref="Z1587:AA1587"/>
    <mergeCell ref="K1593:L1594"/>
    <mergeCell ref="P1593:Q1594"/>
    <mergeCell ref="D1594:E1594"/>
    <mergeCell ref="F1594:G1594"/>
    <mergeCell ref="I1594:J1594"/>
    <mergeCell ref="N1594:O1594"/>
    <mergeCell ref="S1594:T1594"/>
    <mergeCell ref="U1594:V1594"/>
    <mergeCell ref="X1594:Y1594"/>
    <mergeCell ref="Z1594:AA1594"/>
    <mergeCell ref="X1605:Y1605"/>
    <mergeCell ref="Z1605:AA1605"/>
    <mergeCell ref="K1600:L1601"/>
    <mergeCell ref="P1600:Q1601"/>
    <mergeCell ref="D1601:E1601"/>
    <mergeCell ref="F1601:G1601"/>
    <mergeCell ref="I1601:J1601"/>
    <mergeCell ref="N1601:O1601"/>
    <mergeCell ref="S1601:T1601"/>
    <mergeCell ref="U1601:V1601"/>
    <mergeCell ref="X1601:Y1601"/>
    <mergeCell ref="Z1601:AA1601"/>
    <mergeCell ref="K1558:L1559"/>
    <mergeCell ref="P1558:Q1559"/>
    <mergeCell ref="D1559:E1559"/>
    <mergeCell ref="F1559:G1559"/>
    <mergeCell ref="I1559:J1559"/>
    <mergeCell ref="N1559:O1559"/>
    <mergeCell ref="S1559:T1559"/>
    <mergeCell ref="U1559:V1559"/>
    <mergeCell ref="X1559:Y1559"/>
    <mergeCell ref="Z1559:AA1559"/>
    <mergeCell ref="Z1549:AA1549"/>
    <mergeCell ref="X1556:Y1556"/>
    <mergeCell ref="Z1556:AA1556"/>
    <mergeCell ref="S1570:T1570"/>
    <mergeCell ref="U1570:V1570"/>
    <mergeCell ref="X1570:Y1570"/>
    <mergeCell ref="Z1570:AA1570"/>
    <mergeCell ref="D1570:E1570"/>
    <mergeCell ref="F1570:G1570"/>
    <mergeCell ref="I1570:J1570"/>
    <mergeCell ref="K1570:L1570"/>
    <mergeCell ref="N1570:O1570"/>
    <mergeCell ref="P1570:Q1570"/>
    <mergeCell ref="S1563:T1563"/>
    <mergeCell ref="U1563:V1563"/>
    <mergeCell ref="D1563:E1563"/>
    <mergeCell ref="F1563:G1563"/>
    <mergeCell ref="I1563:J1563"/>
    <mergeCell ref="K1563:L1563"/>
    <mergeCell ref="N1563:O1563"/>
    <mergeCell ref="P1563:Q1563"/>
    <mergeCell ref="X1563:Y1563"/>
    <mergeCell ref="Z1563:AA1563"/>
    <mergeCell ref="K1565:L1566"/>
    <mergeCell ref="P1565:Q1566"/>
    <mergeCell ref="D1566:E1566"/>
    <mergeCell ref="F1566:G1566"/>
    <mergeCell ref="I1566:J1566"/>
    <mergeCell ref="N1566:O1566"/>
    <mergeCell ref="S1566:T1566"/>
    <mergeCell ref="U1566:V1566"/>
    <mergeCell ref="X1566:Y1566"/>
    <mergeCell ref="Z1566:AA1566"/>
    <mergeCell ref="K1530:L1531"/>
    <mergeCell ref="P1530:Q1531"/>
    <mergeCell ref="D1531:E1531"/>
    <mergeCell ref="F1531:G1531"/>
    <mergeCell ref="I1531:J1531"/>
    <mergeCell ref="N1531:O1531"/>
    <mergeCell ref="S1531:T1531"/>
    <mergeCell ref="U1531:V1531"/>
    <mergeCell ref="X1531:Y1531"/>
    <mergeCell ref="Z1531:AA1531"/>
    <mergeCell ref="K1537:L1538"/>
    <mergeCell ref="P1537:Q1538"/>
    <mergeCell ref="D1538:E1538"/>
    <mergeCell ref="F1538:G1538"/>
    <mergeCell ref="I1538:J1538"/>
    <mergeCell ref="N1538:O1538"/>
    <mergeCell ref="S1538:T1538"/>
    <mergeCell ref="U1538:V1538"/>
    <mergeCell ref="X1538:Y1538"/>
    <mergeCell ref="Z1538:AA1538"/>
    <mergeCell ref="K1502:L1503"/>
    <mergeCell ref="P1502:Q1503"/>
    <mergeCell ref="D1503:E1503"/>
    <mergeCell ref="F1503:G1503"/>
    <mergeCell ref="I1503:J1503"/>
    <mergeCell ref="N1503:O1503"/>
    <mergeCell ref="S1503:T1503"/>
    <mergeCell ref="U1503:V1503"/>
    <mergeCell ref="X1503:Y1503"/>
    <mergeCell ref="Z1503:AA1503"/>
    <mergeCell ref="K1509:L1510"/>
    <mergeCell ref="P1509:Q1510"/>
    <mergeCell ref="D1510:E1510"/>
    <mergeCell ref="F1510:G1510"/>
    <mergeCell ref="I1510:J1510"/>
    <mergeCell ref="N1510:O1510"/>
    <mergeCell ref="S1510:T1510"/>
    <mergeCell ref="U1510:V1510"/>
    <mergeCell ref="X1510:Y1510"/>
    <mergeCell ref="Z1510:AA1510"/>
    <mergeCell ref="S1528:T1528"/>
    <mergeCell ref="U1528:V1528"/>
    <mergeCell ref="X1528:Y1528"/>
    <mergeCell ref="Z1528:AA1528"/>
    <mergeCell ref="D1528:E1528"/>
    <mergeCell ref="F1528:G1528"/>
    <mergeCell ref="I1528:J1528"/>
    <mergeCell ref="K1528:L1528"/>
    <mergeCell ref="N1528:O1528"/>
    <mergeCell ref="P1528:Q1528"/>
    <mergeCell ref="K1523:L1524"/>
    <mergeCell ref="P1523:Q1524"/>
    <mergeCell ref="D1524:E1524"/>
    <mergeCell ref="F1524:G1524"/>
    <mergeCell ref="I1524:J1524"/>
    <mergeCell ref="N1524:O1524"/>
    <mergeCell ref="S1524:T1524"/>
    <mergeCell ref="U1524:V1524"/>
    <mergeCell ref="X1524:Y1524"/>
    <mergeCell ref="Z1524:AA1524"/>
    <mergeCell ref="I1496:J1496"/>
    <mergeCell ref="N1496:O1496"/>
    <mergeCell ref="S1496:T1496"/>
    <mergeCell ref="U1496:V1496"/>
    <mergeCell ref="X1496:Y1496"/>
    <mergeCell ref="Z1496:AA1496"/>
    <mergeCell ref="K1460:L1461"/>
    <mergeCell ref="P1460:Q1461"/>
    <mergeCell ref="D1461:E1461"/>
    <mergeCell ref="F1461:G1461"/>
    <mergeCell ref="I1461:J1461"/>
    <mergeCell ref="N1461:O1461"/>
    <mergeCell ref="S1461:T1461"/>
    <mergeCell ref="U1461:V1461"/>
    <mergeCell ref="X1461:Y1461"/>
    <mergeCell ref="Z1461:AA1461"/>
    <mergeCell ref="K1467:L1468"/>
    <mergeCell ref="P1467:Q1468"/>
    <mergeCell ref="D1468:E1468"/>
    <mergeCell ref="F1468:G1468"/>
    <mergeCell ref="I1468:J1468"/>
    <mergeCell ref="N1468:O1468"/>
    <mergeCell ref="S1468:T1468"/>
    <mergeCell ref="U1468:V1468"/>
    <mergeCell ref="X1468:Y1468"/>
    <mergeCell ref="Z1468:AA1468"/>
    <mergeCell ref="S1472:T1472"/>
    <mergeCell ref="U1472:V1472"/>
    <mergeCell ref="D1472:E1472"/>
    <mergeCell ref="F1472:G1472"/>
    <mergeCell ref="I1472:J1472"/>
    <mergeCell ref="K1472:L1472"/>
    <mergeCell ref="N1472:O1472"/>
    <mergeCell ref="P1472:Q1472"/>
    <mergeCell ref="X1479:Y1479"/>
    <mergeCell ref="Z1479:AA1479"/>
    <mergeCell ref="S1465:T1465"/>
    <mergeCell ref="U1465:V1465"/>
    <mergeCell ref="D1465:E1465"/>
    <mergeCell ref="F1465:G1465"/>
    <mergeCell ref="I1465:J1465"/>
    <mergeCell ref="K1465:L1465"/>
    <mergeCell ref="N1465:O1465"/>
    <mergeCell ref="P1465:Q1465"/>
    <mergeCell ref="X1465:Y1465"/>
    <mergeCell ref="Z1465:AA1465"/>
    <mergeCell ref="X1472:Y1472"/>
    <mergeCell ref="Z1472:AA1472"/>
    <mergeCell ref="K1474:L1475"/>
    <mergeCell ref="P1474:Q1475"/>
    <mergeCell ref="S1444:T1444"/>
    <mergeCell ref="U1444:V1444"/>
    <mergeCell ref="X1444:Y1444"/>
    <mergeCell ref="Z1444:AA1444"/>
    <mergeCell ref="D1444:E1444"/>
    <mergeCell ref="F1444:G1444"/>
    <mergeCell ref="I1444:J1444"/>
    <mergeCell ref="K1444:L1444"/>
    <mergeCell ref="N1444:O1444"/>
    <mergeCell ref="P1444:Q1444"/>
    <mergeCell ref="S1437:T1437"/>
    <mergeCell ref="U1437:V1437"/>
    <mergeCell ref="D1437:E1437"/>
    <mergeCell ref="F1437:G1437"/>
    <mergeCell ref="I1437:J1437"/>
    <mergeCell ref="K1437:L1437"/>
    <mergeCell ref="N1437:O1437"/>
    <mergeCell ref="P1437:Q1437"/>
    <mergeCell ref="K1439:L1440"/>
    <mergeCell ref="P1439:Q1440"/>
    <mergeCell ref="D1440:E1440"/>
    <mergeCell ref="F1440:G1440"/>
    <mergeCell ref="I1440:J1440"/>
    <mergeCell ref="N1440:O1440"/>
    <mergeCell ref="S1440:T1440"/>
    <mergeCell ref="U1440:V1440"/>
    <mergeCell ref="X1440:Y1440"/>
    <mergeCell ref="Z1440:AA1440"/>
    <mergeCell ref="K1488:L1489"/>
    <mergeCell ref="P1488:Q1489"/>
    <mergeCell ref="D1489:E1489"/>
    <mergeCell ref="F1489:G1489"/>
    <mergeCell ref="I1489:J1489"/>
    <mergeCell ref="N1489:O1489"/>
    <mergeCell ref="S1489:T1489"/>
    <mergeCell ref="U1489:V1489"/>
    <mergeCell ref="X1489:Y1489"/>
    <mergeCell ref="Z1489:AA1489"/>
    <mergeCell ref="K1404:L1405"/>
    <mergeCell ref="P1404:Q1405"/>
    <mergeCell ref="D1405:E1405"/>
    <mergeCell ref="F1405:G1405"/>
    <mergeCell ref="I1405:J1405"/>
    <mergeCell ref="N1405:O1405"/>
    <mergeCell ref="S1405:T1405"/>
    <mergeCell ref="U1405:V1405"/>
    <mergeCell ref="X1405:Y1405"/>
    <mergeCell ref="Z1405:AA1405"/>
    <mergeCell ref="K1418:L1419"/>
    <mergeCell ref="P1418:Q1419"/>
    <mergeCell ref="D1419:E1419"/>
    <mergeCell ref="F1419:G1419"/>
    <mergeCell ref="I1419:J1419"/>
    <mergeCell ref="N1419:O1419"/>
    <mergeCell ref="S1419:T1419"/>
    <mergeCell ref="U1419:V1419"/>
    <mergeCell ref="X1419:Y1419"/>
    <mergeCell ref="Z1419:AA1419"/>
    <mergeCell ref="K1425:L1426"/>
    <mergeCell ref="P1425:Q1426"/>
    <mergeCell ref="D1426:E1426"/>
    <mergeCell ref="F1426:G1426"/>
    <mergeCell ref="I1426:J1426"/>
    <mergeCell ref="N1426:O1426"/>
    <mergeCell ref="S1426:T1426"/>
    <mergeCell ref="U1426:V1426"/>
    <mergeCell ref="X1426:Y1426"/>
    <mergeCell ref="Z1426:AA1426"/>
    <mergeCell ref="X1437:Y1437"/>
    <mergeCell ref="Z1437:AA1437"/>
    <mergeCell ref="K1432:L1433"/>
    <mergeCell ref="P1432:Q1433"/>
    <mergeCell ref="D1433:E1433"/>
    <mergeCell ref="F1433:G1433"/>
    <mergeCell ref="I1433:J1433"/>
    <mergeCell ref="N1433:O1433"/>
    <mergeCell ref="S1433:T1433"/>
    <mergeCell ref="U1433:V1433"/>
    <mergeCell ref="X1433:Y1433"/>
    <mergeCell ref="Z1433:AA1433"/>
    <mergeCell ref="Z1377:AA1377"/>
    <mergeCell ref="K1383:L1384"/>
    <mergeCell ref="P1383:Q1384"/>
    <mergeCell ref="D1384:E1384"/>
    <mergeCell ref="F1384:G1384"/>
    <mergeCell ref="I1384:J1384"/>
    <mergeCell ref="N1384:O1384"/>
    <mergeCell ref="S1384:T1384"/>
    <mergeCell ref="U1384:V1384"/>
    <mergeCell ref="X1384:Y1384"/>
    <mergeCell ref="Z1384:AA1384"/>
    <mergeCell ref="K1390:L1391"/>
    <mergeCell ref="P1390:Q1391"/>
    <mergeCell ref="D1391:E1391"/>
    <mergeCell ref="F1391:G1391"/>
    <mergeCell ref="I1391:J1391"/>
    <mergeCell ref="N1391:O1391"/>
    <mergeCell ref="S1391:T1391"/>
    <mergeCell ref="U1391:V1391"/>
    <mergeCell ref="X1391:Y1391"/>
    <mergeCell ref="Z1391:AA1391"/>
    <mergeCell ref="S1402:T1402"/>
    <mergeCell ref="U1402:V1402"/>
    <mergeCell ref="X1402:Y1402"/>
    <mergeCell ref="Z1402:AA1402"/>
    <mergeCell ref="D1402:E1402"/>
    <mergeCell ref="F1402:G1402"/>
    <mergeCell ref="I1402:J1402"/>
    <mergeCell ref="K1402:L1402"/>
    <mergeCell ref="N1402:O1402"/>
    <mergeCell ref="P1402:Q1402"/>
    <mergeCell ref="S1395:T1395"/>
    <mergeCell ref="U1395:V1395"/>
    <mergeCell ref="D1395:E1395"/>
    <mergeCell ref="F1395:G1395"/>
    <mergeCell ref="I1395:J1395"/>
    <mergeCell ref="K1395:L1395"/>
    <mergeCell ref="N1395:O1395"/>
    <mergeCell ref="P1395:Q1395"/>
    <mergeCell ref="X1395:Y1395"/>
    <mergeCell ref="Z1395:AA1395"/>
    <mergeCell ref="K1397:L1398"/>
    <mergeCell ref="P1397:Q1398"/>
    <mergeCell ref="D1398:E1398"/>
    <mergeCell ref="F1398:G1398"/>
    <mergeCell ref="I1398:J1398"/>
    <mergeCell ref="N1398:O1398"/>
    <mergeCell ref="S1398:T1398"/>
    <mergeCell ref="U1398:V1398"/>
    <mergeCell ref="X1398:Y1398"/>
    <mergeCell ref="Z1398:AA1398"/>
    <mergeCell ref="K1369:L1370"/>
    <mergeCell ref="P1369:Q1370"/>
    <mergeCell ref="D1370:E1370"/>
    <mergeCell ref="F1370:G1370"/>
    <mergeCell ref="I1370:J1370"/>
    <mergeCell ref="N1370:O1370"/>
    <mergeCell ref="S1370:T1370"/>
    <mergeCell ref="U1370:V1370"/>
    <mergeCell ref="X1370:Y1370"/>
    <mergeCell ref="Z1370:AA1370"/>
    <mergeCell ref="Z1335:AA1335"/>
    <mergeCell ref="K1341:L1342"/>
    <mergeCell ref="P1341:Q1342"/>
    <mergeCell ref="D1342:E1342"/>
    <mergeCell ref="F1342:G1342"/>
    <mergeCell ref="I1342:J1342"/>
    <mergeCell ref="N1342:O1342"/>
    <mergeCell ref="S1342:T1342"/>
    <mergeCell ref="U1342:V1342"/>
    <mergeCell ref="X1342:Y1342"/>
    <mergeCell ref="Z1342:AA1342"/>
    <mergeCell ref="K1348:L1349"/>
    <mergeCell ref="P1348:Q1349"/>
    <mergeCell ref="D1349:E1349"/>
    <mergeCell ref="F1349:G1349"/>
    <mergeCell ref="I1349:J1349"/>
    <mergeCell ref="N1349:O1349"/>
    <mergeCell ref="S1349:T1349"/>
    <mergeCell ref="U1349:V1349"/>
    <mergeCell ref="X1349:Y1349"/>
    <mergeCell ref="Z1349:AA1349"/>
    <mergeCell ref="Z1339:AA1339"/>
    <mergeCell ref="X1346:Y1346"/>
    <mergeCell ref="Z1346:AA1346"/>
    <mergeCell ref="S1360:T1360"/>
    <mergeCell ref="U1360:V1360"/>
    <mergeCell ref="X1360:Y1360"/>
    <mergeCell ref="Z1360:AA1360"/>
    <mergeCell ref="D1360:E1360"/>
    <mergeCell ref="F1360:G1360"/>
    <mergeCell ref="I1360:J1360"/>
    <mergeCell ref="K1360:L1360"/>
    <mergeCell ref="N1360:O1360"/>
    <mergeCell ref="P1360:Q1360"/>
    <mergeCell ref="S1353:T1353"/>
    <mergeCell ref="U1353:V1353"/>
    <mergeCell ref="D1353:E1353"/>
    <mergeCell ref="F1353:G1353"/>
    <mergeCell ref="I1353:J1353"/>
    <mergeCell ref="K1353:L1353"/>
    <mergeCell ref="N1353:O1353"/>
    <mergeCell ref="P1353:Q1353"/>
    <mergeCell ref="X1353:Y1353"/>
    <mergeCell ref="Z1353:AA1353"/>
    <mergeCell ref="K1355:L1356"/>
    <mergeCell ref="P1355:Q1356"/>
    <mergeCell ref="D1356:E1356"/>
    <mergeCell ref="F1356:G1356"/>
    <mergeCell ref="I1356:J1356"/>
    <mergeCell ref="K1320:L1321"/>
    <mergeCell ref="P1320:Q1321"/>
    <mergeCell ref="D1321:E1321"/>
    <mergeCell ref="F1321:G1321"/>
    <mergeCell ref="I1321:J1321"/>
    <mergeCell ref="N1321:O1321"/>
    <mergeCell ref="S1321:T1321"/>
    <mergeCell ref="U1321:V1321"/>
    <mergeCell ref="X1321:Y1321"/>
    <mergeCell ref="Z1321:AA1321"/>
    <mergeCell ref="K1327:L1328"/>
    <mergeCell ref="P1327:Q1328"/>
    <mergeCell ref="D1328:E1328"/>
    <mergeCell ref="F1328:G1328"/>
    <mergeCell ref="I1328:J1328"/>
    <mergeCell ref="N1328:O1328"/>
    <mergeCell ref="S1328:T1328"/>
    <mergeCell ref="U1328:V1328"/>
    <mergeCell ref="X1328:Y1328"/>
    <mergeCell ref="Z1328:AA1328"/>
    <mergeCell ref="K1292:L1293"/>
    <mergeCell ref="P1292:Q1293"/>
    <mergeCell ref="D1293:E1293"/>
    <mergeCell ref="F1293:G1293"/>
    <mergeCell ref="I1293:J1293"/>
    <mergeCell ref="N1293:O1293"/>
    <mergeCell ref="S1293:T1293"/>
    <mergeCell ref="U1293:V1293"/>
    <mergeCell ref="X1293:Y1293"/>
    <mergeCell ref="Z1293:AA1293"/>
    <mergeCell ref="K1299:L1300"/>
    <mergeCell ref="P1299:Q1300"/>
    <mergeCell ref="D1300:E1300"/>
    <mergeCell ref="F1300:G1300"/>
    <mergeCell ref="I1300:J1300"/>
    <mergeCell ref="N1300:O1300"/>
    <mergeCell ref="S1300:T1300"/>
    <mergeCell ref="U1300:V1300"/>
    <mergeCell ref="X1300:Y1300"/>
    <mergeCell ref="Z1300:AA1300"/>
    <mergeCell ref="S1318:T1318"/>
    <mergeCell ref="U1318:V1318"/>
    <mergeCell ref="X1318:Y1318"/>
    <mergeCell ref="Z1318:AA1318"/>
    <mergeCell ref="D1318:E1318"/>
    <mergeCell ref="F1318:G1318"/>
    <mergeCell ref="I1318:J1318"/>
    <mergeCell ref="K1318:L1318"/>
    <mergeCell ref="N1318:O1318"/>
    <mergeCell ref="P1318:Q1318"/>
    <mergeCell ref="K1313:L1314"/>
    <mergeCell ref="P1313:Q1314"/>
    <mergeCell ref="D1314:E1314"/>
    <mergeCell ref="F1314:G1314"/>
    <mergeCell ref="I1314:J1314"/>
    <mergeCell ref="N1314:O1314"/>
    <mergeCell ref="S1314:T1314"/>
    <mergeCell ref="U1314:V1314"/>
    <mergeCell ref="X1314:Y1314"/>
    <mergeCell ref="Z1314:AA1314"/>
    <mergeCell ref="K1278:L1279"/>
    <mergeCell ref="P1278:Q1279"/>
    <mergeCell ref="D1279:E1279"/>
    <mergeCell ref="F1279:G1279"/>
    <mergeCell ref="I1279:J1279"/>
    <mergeCell ref="N1279:O1279"/>
    <mergeCell ref="S1279:T1279"/>
    <mergeCell ref="U1279:V1279"/>
    <mergeCell ref="X1279:Y1279"/>
    <mergeCell ref="Z1279:AA1279"/>
    <mergeCell ref="K1285:L1286"/>
    <mergeCell ref="P1285:Q1286"/>
    <mergeCell ref="D1286:E1286"/>
    <mergeCell ref="F1286:G1286"/>
    <mergeCell ref="I1286:J1286"/>
    <mergeCell ref="N1286:O1286"/>
    <mergeCell ref="S1286:T1286"/>
    <mergeCell ref="U1286:V1286"/>
    <mergeCell ref="X1286:Y1286"/>
    <mergeCell ref="Z1286:AA1286"/>
    <mergeCell ref="K1250:L1251"/>
    <mergeCell ref="P1250:Q1251"/>
    <mergeCell ref="D1251:E1251"/>
    <mergeCell ref="F1251:G1251"/>
    <mergeCell ref="I1251:J1251"/>
    <mergeCell ref="N1251:O1251"/>
    <mergeCell ref="S1251:T1251"/>
    <mergeCell ref="U1251:V1251"/>
    <mergeCell ref="X1251:Y1251"/>
    <mergeCell ref="Z1251:AA1251"/>
    <mergeCell ref="K1257:L1258"/>
    <mergeCell ref="P1257:Q1258"/>
    <mergeCell ref="D1258:E1258"/>
    <mergeCell ref="F1258:G1258"/>
    <mergeCell ref="I1258:J1258"/>
    <mergeCell ref="N1258:O1258"/>
    <mergeCell ref="S1258:T1258"/>
    <mergeCell ref="U1258:V1258"/>
    <mergeCell ref="X1258:Y1258"/>
    <mergeCell ref="Z1258:AA1258"/>
    <mergeCell ref="S1276:T1276"/>
    <mergeCell ref="U1276:V1276"/>
    <mergeCell ref="X1276:Y1276"/>
    <mergeCell ref="Z1276:AA1276"/>
    <mergeCell ref="D1276:E1276"/>
    <mergeCell ref="F1276:G1276"/>
    <mergeCell ref="I1276:J1276"/>
    <mergeCell ref="K1276:L1276"/>
    <mergeCell ref="N1276:O1276"/>
    <mergeCell ref="P1276:Q1276"/>
    <mergeCell ref="K1271:L1272"/>
    <mergeCell ref="P1271:Q1272"/>
    <mergeCell ref="D1272:E1272"/>
    <mergeCell ref="F1272:G1272"/>
    <mergeCell ref="I1272:J1272"/>
    <mergeCell ref="N1272:O1272"/>
    <mergeCell ref="S1272:T1272"/>
    <mergeCell ref="U1272:V1272"/>
    <mergeCell ref="X1272:Y1272"/>
    <mergeCell ref="Z1272:AA1272"/>
    <mergeCell ref="K1236:L1237"/>
    <mergeCell ref="P1236:Q1237"/>
    <mergeCell ref="D1237:E1237"/>
    <mergeCell ref="F1237:G1237"/>
    <mergeCell ref="I1237:J1237"/>
    <mergeCell ref="N1237:O1237"/>
    <mergeCell ref="S1237:T1237"/>
    <mergeCell ref="U1237:V1237"/>
    <mergeCell ref="X1237:Y1237"/>
    <mergeCell ref="Z1237:AA1237"/>
    <mergeCell ref="K1243:L1244"/>
    <mergeCell ref="P1243:Q1244"/>
    <mergeCell ref="D1244:E1244"/>
    <mergeCell ref="F1244:G1244"/>
    <mergeCell ref="I1244:J1244"/>
    <mergeCell ref="N1244:O1244"/>
    <mergeCell ref="S1244:T1244"/>
    <mergeCell ref="U1244:V1244"/>
    <mergeCell ref="X1244:Y1244"/>
    <mergeCell ref="Z1244:AA1244"/>
    <mergeCell ref="K1222:L1223"/>
    <mergeCell ref="P1222:Q1223"/>
    <mergeCell ref="D1223:E1223"/>
    <mergeCell ref="F1223:G1223"/>
    <mergeCell ref="I1223:J1223"/>
    <mergeCell ref="N1223:O1223"/>
    <mergeCell ref="S1223:T1223"/>
    <mergeCell ref="U1223:V1223"/>
    <mergeCell ref="X1223:Y1223"/>
    <mergeCell ref="Z1223:AA1223"/>
    <mergeCell ref="K1229:L1230"/>
    <mergeCell ref="P1229:Q1230"/>
    <mergeCell ref="D1230:E1230"/>
    <mergeCell ref="F1230:G1230"/>
    <mergeCell ref="I1230:J1230"/>
    <mergeCell ref="N1230:O1230"/>
    <mergeCell ref="S1230:T1230"/>
    <mergeCell ref="U1230:V1230"/>
    <mergeCell ref="X1230:Y1230"/>
    <mergeCell ref="Z1230:AA1230"/>
    <mergeCell ref="K1208:L1209"/>
    <mergeCell ref="P1208:Q1209"/>
    <mergeCell ref="D1209:E1209"/>
    <mergeCell ref="F1209:G1209"/>
    <mergeCell ref="I1209:J1209"/>
    <mergeCell ref="N1209:O1209"/>
    <mergeCell ref="S1209:T1209"/>
    <mergeCell ref="U1209:V1209"/>
    <mergeCell ref="X1209:Y1209"/>
    <mergeCell ref="Z1209:AA1209"/>
    <mergeCell ref="K1215:L1216"/>
    <mergeCell ref="P1215:Q1216"/>
    <mergeCell ref="D1216:E1216"/>
    <mergeCell ref="F1216:G1216"/>
    <mergeCell ref="I1216:J1216"/>
    <mergeCell ref="N1216:O1216"/>
    <mergeCell ref="S1216:T1216"/>
    <mergeCell ref="U1216:V1216"/>
    <mergeCell ref="X1216:Y1216"/>
    <mergeCell ref="Z1216:AA1216"/>
    <mergeCell ref="K1194:L1195"/>
    <mergeCell ref="P1194:Q1195"/>
    <mergeCell ref="D1195:E1195"/>
    <mergeCell ref="F1195:G1195"/>
    <mergeCell ref="I1195:J1195"/>
    <mergeCell ref="N1195:O1195"/>
    <mergeCell ref="S1195:T1195"/>
    <mergeCell ref="U1195:V1195"/>
    <mergeCell ref="X1195:Y1195"/>
    <mergeCell ref="Z1195:AA1195"/>
    <mergeCell ref="K1201:L1202"/>
    <mergeCell ref="P1201:Q1202"/>
    <mergeCell ref="D1202:E1202"/>
    <mergeCell ref="F1202:G1202"/>
    <mergeCell ref="I1202:J1202"/>
    <mergeCell ref="N1202:O1202"/>
    <mergeCell ref="S1202:T1202"/>
    <mergeCell ref="U1202:V1202"/>
    <mergeCell ref="X1202:Y1202"/>
    <mergeCell ref="Z1202:AA1202"/>
    <mergeCell ref="S1206:T1206"/>
    <mergeCell ref="U1206:V1206"/>
    <mergeCell ref="D1206:E1206"/>
    <mergeCell ref="F1206:G1206"/>
    <mergeCell ref="I1206:J1206"/>
    <mergeCell ref="K1206:L1206"/>
    <mergeCell ref="N1206:O1206"/>
    <mergeCell ref="P1206:Q1206"/>
    <mergeCell ref="S1199:T1199"/>
    <mergeCell ref="U1199:V1199"/>
    <mergeCell ref="X1199:Y1199"/>
    <mergeCell ref="Z1199:AA1199"/>
    <mergeCell ref="D1199:E1199"/>
    <mergeCell ref="F1199:G1199"/>
    <mergeCell ref="I1199:J1199"/>
    <mergeCell ref="K1199:L1199"/>
    <mergeCell ref="N1199:O1199"/>
    <mergeCell ref="P1199:Q1199"/>
    <mergeCell ref="X1206:Y1206"/>
    <mergeCell ref="Z1206:AA1206"/>
    <mergeCell ref="K1166:L1167"/>
    <mergeCell ref="P1166:Q1167"/>
    <mergeCell ref="D1167:E1167"/>
    <mergeCell ref="F1167:G1167"/>
    <mergeCell ref="I1167:J1167"/>
    <mergeCell ref="N1167:O1167"/>
    <mergeCell ref="S1167:T1167"/>
    <mergeCell ref="U1167:V1167"/>
    <mergeCell ref="X1167:Y1167"/>
    <mergeCell ref="Z1167:AA1167"/>
    <mergeCell ref="K1173:L1174"/>
    <mergeCell ref="P1173:Q1174"/>
    <mergeCell ref="D1174:E1174"/>
    <mergeCell ref="F1174:G1174"/>
    <mergeCell ref="I1174:J1174"/>
    <mergeCell ref="N1174:O1174"/>
    <mergeCell ref="S1174:T1174"/>
    <mergeCell ref="U1174:V1174"/>
    <mergeCell ref="X1174:Y1174"/>
    <mergeCell ref="Z1174:AA1174"/>
    <mergeCell ref="K1152:L1153"/>
    <mergeCell ref="P1152:Q1153"/>
    <mergeCell ref="D1153:E1153"/>
    <mergeCell ref="F1153:G1153"/>
    <mergeCell ref="I1153:J1153"/>
    <mergeCell ref="N1153:O1153"/>
    <mergeCell ref="S1153:T1153"/>
    <mergeCell ref="U1153:V1153"/>
    <mergeCell ref="X1153:Y1153"/>
    <mergeCell ref="Z1153:AA1153"/>
    <mergeCell ref="K1159:L1160"/>
    <mergeCell ref="P1159:Q1160"/>
    <mergeCell ref="D1160:E1160"/>
    <mergeCell ref="F1160:G1160"/>
    <mergeCell ref="I1160:J1160"/>
    <mergeCell ref="N1160:O1160"/>
    <mergeCell ref="S1160:T1160"/>
    <mergeCell ref="U1160:V1160"/>
    <mergeCell ref="X1160:Y1160"/>
    <mergeCell ref="Z1160:AA1160"/>
    <mergeCell ref="S1164:T1164"/>
    <mergeCell ref="U1164:V1164"/>
    <mergeCell ref="D1164:E1164"/>
    <mergeCell ref="F1164:G1164"/>
    <mergeCell ref="I1164:J1164"/>
    <mergeCell ref="K1164:L1164"/>
    <mergeCell ref="N1164:O1164"/>
    <mergeCell ref="P1164:Q1164"/>
    <mergeCell ref="S1157:T1157"/>
    <mergeCell ref="U1157:V1157"/>
    <mergeCell ref="X1157:Y1157"/>
    <mergeCell ref="Z1157:AA1157"/>
    <mergeCell ref="D1157:E1157"/>
    <mergeCell ref="F1157:G1157"/>
    <mergeCell ref="I1157:J1157"/>
    <mergeCell ref="K1157:L1157"/>
    <mergeCell ref="N1157:O1157"/>
    <mergeCell ref="P1157:Q1157"/>
    <mergeCell ref="X1164:Y1164"/>
    <mergeCell ref="Z1164:AA1164"/>
    <mergeCell ref="N1139:O1139"/>
    <mergeCell ref="S1139:T1139"/>
    <mergeCell ref="U1139:V1139"/>
    <mergeCell ref="X1139:Y1139"/>
    <mergeCell ref="Z1139:AA1139"/>
    <mergeCell ref="K1110:L1111"/>
    <mergeCell ref="P1110:Q1111"/>
    <mergeCell ref="D1111:E1111"/>
    <mergeCell ref="F1111:G1111"/>
    <mergeCell ref="I1111:J1111"/>
    <mergeCell ref="N1111:O1111"/>
    <mergeCell ref="S1111:T1111"/>
    <mergeCell ref="U1111:V1111"/>
    <mergeCell ref="X1111:Y1111"/>
    <mergeCell ref="Z1111:AA1111"/>
    <mergeCell ref="K1117:L1118"/>
    <mergeCell ref="P1117:Q1118"/>
    <mergeCell ref="D1118:E1118"/>
    <mergeCell ref="F1118:G1118"/>
    <mergeCell ref="I1118:J1118"/>
    <mergeCell ref="N1118:O1118"/>
    <mergeCell ref="S1118:T1118"/>
    <mergeCell ref="U1118:V1118"/>
    <mergeCell ref="X1118:Y1118"/>
    <mergeCell ref="Z1118:AA1118"/>
    <mergeCell ref="Z1129:AA1129"/>
    <mergeCell ref="X1136:Y1136"/>
    <mergeCell ref="Z1136:AA1136"/>
    <mergeCell ref="S1122:T1122"/>
    <mergeCell ref="U1122:V1122"/>
    <mergeCell ref="D1122:E1122"/>
    <mergeCell ref="F1122:G1122"/>
    <mergeCell ref="I1122:J1122"/>
    <mergeCell ref="K1122:L1122"/>
    <mergeCell ref="N1122:O1122"/>
    <mergeCell ref="P1122:Q1122"/>
    <mergeCell ref="S1115:T1115"/>
    <mergeCell ref="U1115:V1115"/>
    <mergeCell ref="X1115:Y1115"/>
    <mergeCell ref="Z1115:AA1115"/>
    <mergeCell ref="D1115:E1115"/>
    <mergeCell ref="F1115:G1115"/>
    <mergeCell ref="I1115:J1115"/>
    <mergeCell ref="K1115:L1115"/>
    <mergeCell ref="N1115:O1115"/>
    <mergeCell ref="P1115:Q1115"/>
    <mergeCell ref="X1122:Y1122"/>
    <mergeCell ref="Z1122:AA1122"/>
    <mergeCell ref="K1124:L1125"/>
    <mergeCell ref="P1124:Q1125"/>
    <mergeCell ref="D1125:E1125"/>
    <mergeCell ref="F1125:G1125"/>
    <mergeCell ref="I1125:J1125"/>
    <mergeCell ref="N1125:O1125"/>
    <mergeCell ref="S1125:T1125"/>
    <mergeCell ref="U1125:V1125"/>
    <mergeCell ref="K1082:L1083"/>
    <mergeCell ref="P1082:Q1083"/>
    <mergeCell ref="D1083:E1083"/>
    <mergeCell ref="F1083:G1083"/>
    <mergeCell ref="I1083:J1083"/>
    <mergeCell ref="N1083:O1083"/>
    <mergeCell ref="S1083:T1083"/>
    <mergeCell ref="U1083:V1083"/>
    <mergeCell ref="X1083:Y1083"/>
    <mergeCell ref="Z1083:AA1083"/>
    <mergeCell ref="K1089:L1090"/>
    <mergeCell ref="P1089:Q1090"/>
    <mergeCell ref="D1090:E1090"/>
    <mergeCell ref="F1090:G1090"/>
    <mergeCell ref="I1090:J1090"/>
    <mergeCell ref="N1090:O1090"/>
    <mergeCell ref="S1090:T1090"/>
    <mergeCell ref="U1090:V1090"/>
    <mergeCell ref="X1090:Y1090"/>
    <mergeCell ref="Z1090:AA1090"/>
    <mergeCell ref="K1068:L1069"/>
    <mergeCell ref="P1068:Q1069"/>
    <mergeCell ref="D1069:E1069"/>
    <mergeCell ref="F1069:G1069"/>
    <mergeCell ref="I1069:J1069"/>
    <mergeCell ref="N1069:O1069"/>
    <mergeCell ref="S1069:T1069"/>
    <mergeCell ref="U1069:V1069"/>
    <mergeCell ref="X1069:Y1069"/>
    <mergeCell ref="Z1069:AA1069"/>
    <mergeCell ref="K1075:L1076"/>
    <mergeCell ref="P1075:Q1076"/>
    <mergeCell ref="D1076:E1076"/>
    <mergeCell ref="F1076:G1076"/>
    <mergeCell ref="I1076:J1076"/>
    <mergeCell ref="N1076:O1076"/>
    <mergeCell ref="S1076:T1076"/>
    <mergeCell ref="U1076:V1076"/>
    <mergeCell ref="X1076:Y1076"/>
    <mergeCell ref="Z1076:AA1076"/>
    <mergeCell ref="S1080:T1080"/>
    <mergeCell ref="U1080:V1080"/>
    <mergeCell ref="D1080:E1080"/>
    <mergeCell ref="F1080:G1080"/>
    <mergeCell ref="I1080:J1080"/>
    <mergeCell ref="K1080:L1080"/>
    <mergeCell ref="N1080:O1080"/>
    <mergeCell ref="P1080:Q1080"/>
    <mergeCell ref="S1073:T1073"/>
    <mergeCell ref="U1073:V1073"/>
    <mergeCell ref="X1073:Y1073"/>
    <mergeCell ref="Z1073:AA1073"/>
    <mergeCell ref="D1073:E1073"/>
    <mergeCell ref="F1073:G1073"/>
    <mergeCell ref="I1073:J1073"/>
    <mergeCell ref="K1073:L1073"/>
    <mergeCell ref="N1073:O1073"/>
    <mergeCell ref="P1073:Q1073"/>
    <mergeCell ref="X1080:Y1080"/>
    <mergeCell ref="Z1080:AA1080"/>
    <mergeCell ref="K1040:L1041"/>
    <mergeCell ref="P1040:Q1041"/>
    <mergeCell ref="D1041:E1041"/>
    <mergeCell ref="F1041:G1041"/>
    <mergeCell ref="I1041:J1041"/>
    <mergeCell ref="N1041:O1041"/>
    <mergeCell ref="S1041:T1041"/>
    <mergeCell ref="U1041:V1041"/>
    <mergeCell ref="X1041:Y1041"/>
    <mergeCell ref="Z1041:AA1041"/>
    <mergeCell ref="K1047:L1048"/>
    <mergeCell ref="P1047:Q1048"/>
    <mergeCell ref="D1048:E1048"/>
    <mergeCell ref="F1048:G1048"/>
    <mergeCell ref="I1048:J1048"/>
    <mergeCell ref="N1048:O1048"/>
    <mergeCell ref="S1048:T1048"/>
    <mergeCell ref="U1048:V1048"/>
    <mergeCell ref="X1048:Y1048"/>
    <mergeCell ref="Z1048:AA1048"/>
    <mergeCell ref="K1026:L1027"/>
    <mergeCell ref="P1026:Q1027"/>
    <mergeCell ref="D1027:E1027"/>
    <mergeCell ref="F1027:G1027"/>
    <mergeCell ref="I1027:J1027"/>
    <mergeCell ref="N1027:O1027"/>
    <mergeCell ref="S1027:T1027"/>
    <mergeCell ref="U1027:V1027"/>
    <mergeCell ref="X1027:Y1027"/>
    <mergeCell ref="Z1027:AA1027"/>
    <mergeCell ref="K1033:L1034"/>
    <mergeCell ref="P1033:Q1034"/>
    <mergeCell ref="D1034:E1034"/>
    <mergeCell ref="F1034:G1034"/>
    <mergeCell ref="I1034:J1034"/>
    <mergeCell ref="N1034:O1034"/>
    <mergeCell ref="S1034:T1034"/>
    <mergeCell ref="U1034:V1034"/>
    <mergeCell ref="X1034:Y1034"/>
    <mergeCell ref="Z1034:AA1034"/>
    <mergeCell ref="S1038:T1038"/>
    <mergeCell ref="U1038:V1038"/>
    <mergeCell ref="D1038:E1038"/>
    <mergeCell ref="F1038:G1038"/>
    <mergeCell ref="I1038:J1038"/>
    <mergeCell ref="K1038:L1038"/>
    <mergeCell ref="N1038:O1038"/>
    <mergeCell ref="P1038:Q1038"/>
    <mergeCell ref="S1031:T1031"/>
    <mergeCell ref="U1031:V1031"/>
    <mergeCell ref="X1031:Y1031"/>
    <mergeCell ref="Z1031:AA1031"/>
    <mergeCell ref="D1031:E1031"/>
    <mergeCell ref="F1031:G1031"/>
    <mergeCell ref="I1031:J1031"/>
    <mergeCell ref="K1031:L1031"/>
    <mergeCell ref="N1031:O1031"/>
    <mergeCell ref="P1031:Q1031"/>
    <mergeCell ref="X1038:Y1038"/>
    <mergeCell ref="Z1038:AA1038"/>
    <mergeCell ref="K998:L999"/>
    <mergeCell ref="P998:Q999"/>
    <mergeCell ref="D999:E999"/>
    <mergeCell ref="F999:G999"/>
    <mergeCell ref="I999:J999"/>
    <mergeCell ref="N999:O999"/>
    <mergeCell ref="S999:T999"/>
    <mergeCell ref="U999:V999"/>
    <mergeCell ref="X999:Y999"/>
    <mergeCell ref="Z999:AA999"/>
    <mergeCell ref="K1005:L1006"/>
    <mergeCell ref="P1005:Q1006"/>
    <mergeCell ref="D1006:E1006"/>
    <mergeCell ref="F1006:G1006"/>
    <mergeCell ref="I1006:J1006"/>
    <mergeCell ref="N1006:O1006"/>
    <mergeCell ref="S1006:T1006"/>
    <mergeCell ref="U1006:V1006"/>
    <mergeCell ref="X1006:Y1006"/>
    <mergeCell ref="Z1006:AA1006"/>
    <mergeCell ref="K984:L985"/>
    <mergeCell ref="P984:Q985"/>
    <mergeCell ref="D985:E985"/>
    <mergeCell ref="F985:G985"/>
    <mergeCell ref="I985:J985"/>
    <mergeCell ref="N985:O985"/>
    <mergeCell ref="S985:T985"/>
    <mergeCell ref="U985:V985"/>
    <mergeCell ref="X985:Y985"/>
    <mergeCell ref="Z985:AA985"/>
    <mergeCell ref="K991:L992"/>
    <mergeCell ref="P991:Q992"/>
    <mergeCell ref="D992:E992"/>
    <mergeCell ref="F992:G992"/>
    <mergeCell ref="I992:J992"/>
    <mergeCell ref="N992:O992"/>
    <mergeCell ref="S992:T992"/>
    <mergeCell ref="U992:V992"/>
    <mergeCell ref="X992:Y992"/>
    <mergeCell ref="Z992:AA992"/>
    <mergeCell ref="S996:T996"/>
    <mergeCell ref="U996:V996"/>
    <mergeCell ref="D996:E996"/>
    <mergeCell ref="F996:G996"/>
    <mergeCell ref="I996:J996"/>
    <mergeCell ref="K996:L996"/>
    <mergeCell ref="N996:O996"/>
    <mergeCell ref="P996:Q996"/>
    <mergeCell ref="S989:T989"/>
    <mergeCell ref="U989:V989"/>
    <mergeCell ref="X989:Y989"/>
    <mergeCell ref="Z989:AA989"/>
    <mergeCell ref="D989:E989"/>
    <mergeCell ref="F989:G989"/>
    <mergeCell ref="I989:J989"/>
    <mergeCell ref="K989:L989"/>
    <mergeCell ref="N989:O989"/>
    <mergeCell ref="P989:Q989"/>
    <mergeCell ref="X996:Y996"/>
    <mergeCell ref="Z996:AA996"/>
    <mergeCell ref="N971:O971"/>
    <mergeCell ref="S971:T971"/>
    <mergeCell ref="U971:V971"/>
    <mergeCell ref="X971:Y971"/>
    <mergeCell ref="Z971:AA971"/>
    <mergeCell ref="K942:L943"/>
    <mergeCell ref="P942:Q943"/>
    <mergeCell ref="D943:E943"/>
    <mergeCell ref="F943:G943"/>
    <mergeCell ref="I943:J943"/>
    <mergeCell ref="N943:O943"/>
    <mergeCell ref="S943:T943"/>
    <mergeCell ref="U943:V943"/>
    <mergeCell ref="X943:Y943"/>
    <mergeCell ref="Z943:AA943"/>
    <mergeCell ref="K949:L950"/>
    <mergeCell ref="P949:Q950"/>
    <mergeCell ref="D950:E950"/>
    <mergeCell ref="F950:G950"/>
    <mergeCell ref="I950:J950"/>
    <mergeCell ref="N950:O950"/>
    <mergeCell ref="S950:T950"/>
    <mergeCell ref="U950:V950"/>
    <mergeCell ref="X950:Y950"/>
    <mergeCell ref="Z950:AA950"/>
    <mergeCell ref="Z961:AA961"/>
    <mergeCell ref="X968:Y968"/>
    <mergeCell ref="Z968:AA968"/>
    <mergeCell ref="S954:T954"/>
    <mergeCell ref="U954:V954"/>
    <mergeCell ref="D954:E954"/>
    <mergeCell ref="F954:G954"/>
    <mergeCell ref="I954:J954"/>
    <mergeCell ref="K954:L954"/>
    <mergeCell ref="N954:O954"/>
    <mergeCell ref="P954:Q954"/>
    <mergeCell ref="S947:T947"/>
    <mergeCell ref="U947:V947"/>
    <mergeCell ref="X947:Y947"/>
    <mergeCell ref="Z947:AA947"/>
    <mergeCell ref="D947:E947"/>
    <mergeCell ref="F947:G947"/>
    <mergeCell ref="I947:J947"/>
    <mergeCell ref="K947:L947"/>
    <mergeCell ref="N947:O947"/>
    <mergeCell ref="P947:Q947"/>
    <mergeCell ref="X954:Y954"/>
    <mergeCell ref="Z954:AA954"/>
    <mergeCell ref="K956:L957"/>
    <mergeCell ref="P956:Q957"/>
    <mergeCell ref="D957:E957"/>
    <mergeCell ref="F957:G957"/>
    <mergeCell ref="I957:J957"/>
    <mergeCell ref="N957:O957"/>
    <mergeCell ref="S957:T957"/>
    <mergeCell ref="U957:V957"/>
    <mergeCell ref="N929:O929"/>
    <mergeCell ref="S929:T929"/>
    <mergeCell ref="U929:V929"/>
    <mergeCell ref="X929:Y929"/>
    <mergeCell ref="Z929:AA929"/>
    <mergeCell ref="K900:L901"/>
    <mergeCell ref="P900:Q901"/>
    <mergeCell ref="D901:E901"/>
    <mergeCell ref="F901:G901"/>
    <mergeCell ref="I901:J901"/>
    <mergeCell ref="N901:O901"/>
    <mergeCell ref="S901:T901"/>
    <mergeCell ref="U901:V901"/>
    <mergeCell ref="X901:Y901"/>
    <mergeCell ref="Z901:AA901"/>
    <mergeCell ref="K907:L908"/>
    <mergeCell ref="P907:Q908"/>
    <mergeCell ref="D908:E908"/>
    <mergeCell ref="F908:G908"/>
    <mergeCell ref="I908:J908"/>
    <mergeCell ref="N908:O908"/>
    <mergeCell ref="S908:T908"/>
    <mergeCell ref="U908:V908"/>
    <mergeCell ref="X908:Y908"/>
    <mergeCell ref="Z908:AA908"/>
    <mergeCell ref="Z919:AA919"/>
    <mergeCell ref="X926:Y926"/>
    <mergeCell ref="Z926:AA926"/>
    <mergeCell ref="S912:T912"/>
    <mergeCell ref="U912:V912"/>
    <mergeCell ref="D912:E912"/>
    <mergeCell ref="F912:G912"/>
    <mergeCell ref="I912:J912"/>
    <mergeCell ref="K912:L912"/>
    <mergeCell ref="N912:O912"/>
    <mergeCell ref="P912:Q912"/>
    <mergeCell ref="S905:T905"/>
    <mergeCell ref="U905:V905"/>
    <mergeCell ref="X905:Y905"/>
    <mergeCell ref="Z905:AA905"/>
    <mergeCell ref="D905:E905"/>
    <mergeCell ref="F905:G905"/>
    <mergeCell ref="I905:J905"/>
    <mergeCell ref="K905:L905"/>
    <mergeCell ref="N905:O905"/>
    <mergeCell ref="P905:Q905"/>
    <mergeCell ref="X912:Y912"/>
    <mergeCell ref="Z912:AA912"/>
    <mergeCell ref="K914:L915"/>
    <mergeCell ref="P914:Q915"/>
    <mergeCell ref="D915:E915"/>
    <mergeCell ref="F915:G915"/>
    <mergeCell ref="I915:J915"/>
    <mergeCell ref="N915:O915"/>
    <mergeCell ref="S915:T915"/>
    <mergeCell ref="U915:V915"/>
    <mergeCell ref="K872:L873"/>
    <mergeCell ref="P872:Q873"/>
    <mergeCell ref="D873:E873"/>
    <mergeCell ref="F873:G873"/>
    <mergeCell ref="I873:J873"/>
    <mergeCell ref="N873:O873"/>
    <mergeCell ref="S873:T873"/>
    <mergeCell ref="U873:V873"/>
    <mergeCell ref="X873:Y873"/>
    <mergeCell ref="Z873:AA873"/>
    <mergeCell ref="K879:L880"/>
    <mergeCell ref="P879:Q880"/>
    <mergeCell ref="D880:E880"/>
    <mergeCell ref="F880:G880"/>
    <mergeCell ref="I880:J880"/>
    <mergeCell ref="N880:O880"/>
    <mergeCell ref="S880:T880"/>
    <mergeCell ref="U880:V880"/>
    <mergeCell ref="X880:Y880"/>
    <mergeCell ref="Z880:AA880"/>
    <mergeCell ref="K858:L859"/>
    <mergeCell ref="P858:Q859"/>
    <mergeCell ref="D859:E859"/>
    <mergeCell ref="F859:G859"/>
    <mergeCell ref="I859:J859"/>
    <mergeCell ref="N859:O859"/>
    <mergeCell ref="S859:T859"/>
    <mergeCell ref="U859:V859"/>
    <mergeCell ref="X859:Y859"/>
    <mergeCell ref="Z859:AA859"/>
    <mergeCell ref="K865:L866"/>
    <mergeCell ref="P865:Q866"/>
    <mergeCell ref="D866:E866"/>
    <mergeCell ref="F866:G866"/>
    <mergeCell ref="I866:J866"/>
    <mergeCell ref="N866:O866"/>
    <mergeCell ref="S866:T866"/>
    <mergeCell ref="U866:V866"/>
    <mergeCell ref="X866:Y866"/>
    <mergeCell ref="Z866:AA866"/>
    <mergeCell ref="S870:T870"/>
    <mergeCell ref="U870:V870"/>
    <mergeCell ref="D870:E870"/>
    <mergeCell ref="F870:G870"/>
    <mergeCell ref="I870:J870"/>
    <mergeCell ref="K870:L870"/>
    <mergeCell ref="N870:O870"/>
    <mergeCell ref="P870:Q870"/>
    <mergeCell ref="S863:T863"/>
    <mergeCell ref="U863:V863"/>
    <mergeCell ref="X863:Y863"/>
    <mergeCell ref="Z863:AA863"/>
    <mergeCell ref="D863:E863"/>
    <mergeCell ref="F863:G863"/>
    <mergeCell ref="I863:J863"/>
    <mergeCell ref="K863:L863"/>
    <mergeCell ref="N863:O863"/>
    <mergeCell ref="P863:Q863"/>
    <mergeCell ref="X870:Y870"/>
    <mergeCell ref="Z870:AA870"/>
    <mergeCell ref="K830:L831"/>
    <mergeCell ref="P830:Q831"/>
    <mergeCell ref="D831:E831"/>
    <mergeCell ref="F831:G831"/>
    <mergeCell ref="I831:J831"/>
    <mergeCell ref="N831:O831"/>
    <mergeCell ref="S831:T831"/>
    <mergeCell ref="U831:V831"/>
    <mergeCell ref="X831:Y831"/>
    <mergeCell ref="Z831:AA831"/>
    <mergeCell ref="K837:L838"/>
    <mergeCell ref="P837:Q838"/>
    <mergeCell ref="D838:E838"/>
    <mergeCell ref="F838:G838"/>
    <mergeCell ref="I838:J838"/>
    <mergeCell ref="N838:O838"/>
    <mergeCell ref="S838:T838"/>
    <mergeCell ref="U838:V838"/>
    <mergeCell ref="X838:Y838"/>
    <mergeCell ref="Z838:AA838"/>
    <mergeCell ref="K816:L817"/>
    <mergeCell ref="P816:Q817"/>
    <mergeCell ref="D817:E817"/>
    <mergeCell ref="F817:G817"/>
    <mergeCell ref="I817:J817"/>
    <mergeCell ref="N817:O817"/>
    <mergeCell ref="S817:T817"/>
    <mergeCell ref="U817:V817"/>
    <mergeCell ref="X817:Y817"/>
    <mergeCell ref="Z817:AA817"/>
    <mergeCell ref="K823:L824"/>
    <mergeCell ref="P823:Q824"/>
    <mergeCell ref="D824:E824"/>
    <mergeCell ref="F824:G824"/>
    <mergeCell ref="I824:J824"/>
    <mergeCell ref="N824:O824"/>
    <mergeCell ref="S824:T824"/>
    <mergeCell ref="U824:V824"/>
    <mergeCell ref="X824:Y824"/>
    <mergeCell ref="Z824:AA824"/>
    <mergeCell ref="S772:T772"/>
    <mergeCell ref="U772:V772"/>
    <mergeCell ref="X772:Y772"/>
    <mergeCell ref="Z772:AA772"/>
    <mergeCell ref="D772:E772"/>
    <mergeCell ref="F772:G772"/>
    <mergeCell ref="I772:J772"/>
    <mergeCell ref="K772:L772"/>
    <mergeCell ref="N772:O772"/>
    <mergeCell ref="P772:Q772"/>
    <mergeCell ref="S765:T765"/>
    <mergeCell ref="U765:V765"/>
    <mergeCell ref="K802:L803"/>
    <mergeCell ref="P802:Q803"/>
    <mergeCell ref="D803:E803"/>
    <mergeCell ref="F803:G803"/>
    <mergeCell ref="I803:J803"/>
    <mergeCell ref="N803:O803"/>
    <mergeCell ref="S803:T803"/>
    <mergeCell ref="U803:V803"/>
    <mergeCell ref="X803:Y803"/>
    <mergeCell ref="Z803:AA803"/>
    <mergeCell ref="K809:L810"/>
    <mergeCell ref="P809:Q810"/>
    <mergeCell ref="D810:E810"/>
    <mergeCell ref="F810:G810"/>
    <mergeCell ref="I810:J810"/>
    <mergeCell ref="N810:O810"/>
    <mergeCell ref="S810:T810"/>
    <mergeCell ref="U810:V810"/>
    <mergeCell ref="X810:Y810"/>
    <mergeCell ref="Z810:AA810"/>
    <mergeCell ref="K788:L789"/>
    <mergeCell ref="P788:Q789"/>
    <mergeCell ref="D789:E789"/>
    <mergeCell ref="F789:G789"/>
    <mergeCell ref="I789:J789"/>
    <mergeCell ref="N789:O789"/>
    <mergeCell ref="S789:T789"/>
    <mergeCell ref="U789:V789"/>
    <mergeCell ref="X789:Y789"/>
    <mergeCell ref="Z789:AA789"/>
    <mergeCell ref="K795:L796"/>
    <mergeCell ref="P795:Q796"/>
    <mergeCell ref="D796:E796"/>
    <mergeCell ref="F796:G796"/>
    <mergeCell ref="I796:J796"/>
    <mergeCell ref="N796:O796"/>
    <mergeCell ref="S796:T796"/>
    <mergeCell ref="U796:V796"/>
    <mergeCell ref="X796:Y796"/>
    <mergeCell ref="Z796:AA796"/>
    <mergeCell ref="S800:T800"/>
    <mergeCell ref="U800:V800"/>
    <mergeCell ref="D800:E800"/>
    <mergeCell ref="F800:G800"/>
    <mergeCell ref="I800:J800"/>
    <mergeCell ref="K800:L800"/>
    <mergeCell ref="N800:O800"/>
    <mergeCell ref="P800:Q800"/>
    <mergeCell ref="X800:Y800"/>
    <mergeCell ref="Z800:AA800"/>
    <mergeCell ref="S793:T793"/>
    <mergeCell ref="U793:V793"/>
    <mergeCell ref="K732:L733"/>
    <mergeCell ref="P732:Q733"/>
    <mergeCell ref="D733:E733"/>
    <mergeCell ref="F733:G733"/>
    <mergeCell ref="K746:L747"/>
    <mergeCell ref="P746:Q747"/>
    <mergeCell ref="D747:E747"/>
    <mergeCell ref="F747:G747"/>
    <mergeCell ref="I747:J747"/>
    <mergeCell ref="N747:O747"/>
    <mergeCell ref="S747:T747"/>
    <mergeCell ref="U747:V747"/>
    <mergeCell ref="X747:Y747"/>
    <mergeCell ref="Z747:AA747"/>
    <mergeCell ref="K753:L754"/>
    <mergeCell ref="P753:Q754"/>
    <mergeCell ref="D754:E754"/>
    <mergeCell ref="F754:G754"/>
    <mergeCell ref="I754:J754"/>
    <mergeCell ref="N754:O754"/>
    <mergeCell ref="S754:T754"/>
    <mergeCell ref="U754:V754"/>
    <mergeCell ref="X754:Y754"/>
    <mergeCell ref="Z754:AA754"/>
    <mergeCell ref="X765:Y765"/>
    <mergeCell ref="Z765:AA765"/>
    <mergeCell ref="K760:L761"/>
    <mergeCell ref="P760:Q761"/>
    <mergeCell ref="D761:E761"/>
    <mergeCell ref="F761:G761"/>
    <mergeCell ref="I761:J761"/>
    <mergeCell ref="N761:O761"/>
    <mergeCell ref="S761:T761"/>
    <mergeCell ref="U761:V761"/>
    <mergeCell ref="X761:Y761"/>
    <mergeCell ref="Z761:AA761"/>
    <mergeCell ref="K718:L719"/>
    <mergeCell ref="P718:Q719"/>
    <mergeCell ref="D719:E719"/>
    <mergeCell ref="F719:G719"/>
    <mergeCell ref="I719:J719"/>
    <mergeCell ref="N719:O719"/>
    <mergeCell ref="S719:T719"/>
    <mergeCell ref="U719:V719"/>
    <mergeCell ref="X719:Y719"/>
    <mergeCell ref="Z719:AA719"/>
    <mergeCell ref="Z709:AA709"/>
    <mergeCell ref="X716:Y716"/>
    <mergeCell ref="Z716:AA716"/>
    <mergeCell ref="S730:T730"/>
    <mergeCell ref="U730:V730"/>
    <mergeCell ref="X730:Y730"/>
    <mergeCell ref="Z730:AA730"/>
    <mergeCell ref="D730:E730"/>
    <mergeCell ref="F730:G730"/>
    <mergeCell ref="I730:J730"/>
    <mergeCell ref="K730:L730"/>
    <mergeCell ref="N730:O730"/>
    <mergeCell ref="P730:Q730"/>
    <mergeCell ref="S723:T723"/>
    <mergeCell ref="U723:V723"/>
    <mergeCell ref="D723:E723"/>
    <mergeCell ref="F723:G723"/>
    <mergeCell ref="I723:J723"/>
    <mergeCell ref="K723:L723"/>
    <mergeCell ref="N723:O723"/>
    <mergeCell ref="P723:Q723"/>
    <mergeCell ref="X723:Y723"/>
    <mergeCell ref="Z723:AA723"/>
    <mergeCell ref="K725:L726"/>
    <mergeCell ref="P725:Q726"/>
    <mergeCell ref="D726:E726"/>
    <mergeCell ref="F726:G726"/>
    <mergeCell ref="I726:J726"/>
    <mergeCell ref="N726:O726"/>
    <mergeCell ref="S726:T726"/>
    <mergeCell ref="U726:V726"/>
    <mergeCell ref="X726:Y726"/>
    <mergeCell ref="Z726:AA726"/>
    <mergeCell ref="K690:L691"/>
    <mergeCell ref="P690:Q691"/>
    <mergeCell ref="D691:E691"/>
    <mergeCell ref="F691:G691"/>
    <mergeCell ref="I691:J691"/>
    <mergeCell ref="N691:O691"/>
    <mergeCell ref="S691:T691"/>
    <mergeCell ref="U691:V691"/>
    <mergeCell ref="X691:Y691"/>
    <mergeCell ref="Z691:AA691"/>
    <mergeCell ref="K697:L698"/>
    <mergeCell ref="P697:Q698"/>
    <mergeCell ref="D698:E698"/>
    <mergeCell ref="F698:G698"/>
    <mergeCell ref="I698:J698"/>
    <mergeCell ref="N698:O698"/>
    <mergeCell ref="S698:T698"/>
    <mergeCell ref="U698:V698"/>
    <mergeCell ref="X698:Y698"/>
    <mergeCell ref="Z698:AA698"/>
    <mergeCell ref="K662:L663"/>
    <mergeCell ref="P662:Q663"/>
    <mergeCell ref="D663:E663"/>
    <mergeCell ref="F663:G663"/>
    <mergeCell ref="I663:J663"/>
    <mergeCell ref="N663:O663"/>
    <mergeCell ref="S663:T663"/>
    <mergeCell ref="U663:V663"/>
    <mergeCell ref="X663:Y663"/>
    <mergeCell ref="Z663:AA663"/>
    <mergeCell ref="K669:L670"/>
    <mergeCell ref="P669:Q670"/>
    <mergeCell ref="D670:E670"/>
    <mergeCell ref="F670:G670"/>
    <mergeCell ref="I670:J670"/>
    <mergeCell ref="N670:O670"/>
    <mergeCell ref="S670:T670"/>
    <mergeCell ref="U670:V670"/>
    <mergeCell ref="X670:Y670"/>
    <mergeCell ref="Z670:AA670"/>
    <mergeCell ref="S688:T688"/>
    <mergeCell ref="U688:V688"/>
    <mergeCell ref="X688:Y688"/>
    <mergeCell ref="Z688:AA688"/>
    <mergeCell ref="D688:E688"/>
    <mergeCell ref="F688:G688"/>
    <mergeCell ref="I688:J688"/>
    <mergeCell ref="K688:L688"/>
    <mergeCell ref="N688:O688"/>
    <mergeCell ref="P688:Q688"/>
    <mergeCell ref="K683:L684"/>
    <mergeCell ref="P683:Q684"/>
    <mergeCell ref="D684:E684"/>
    <mergeCell ref="F684:G684"/>
    <mergeCell ref="I684:J684"/>
    <mergeCell ref="N684:O684"/>
    <mergeCell ref="S684:T684"/>
    <mergeCell ref="U684:V684"/>
    <mergeCell ref="X684:Y684"/>
    <mergeCell ref="Z684:AA684"/>
    <mergeCell ref="I656:J656"/>
    <mergeCell ref="N656:O656"/>
    <mergeCell ref="S656:T656"/>
    <mergeCell ref="U656:V656"/>
    <mergeCell ref="X656:Y656"/>
    <mergeCell ref="Z656:AA656"/>
    <mergeCell ref="K620:L621"/>
    <mergeCell ref="P620:Q621"/>
    <mergeCell ref="D621:E621"/>
    <mergeCell ref="F621:G621"/>
    <mergeCell ref="I621:J621"/>
    <mergeCell ref="N621:O621"/>
    <mergeCell ref="S621:T621"/>
    <mergeCell ref="U621:V621"/>
    <mergeCell ref="X621:Y621"/>
    <mergeCell ref="Z621:AA621"/>
    <mergeCell ref="K627:L628"/>
    <mergeCell ref="P627:Q628"/>
    <mergeCell ref="D628:E628"/>
    <mergeCell ref="F628:G628"/>
    <mergeCell ref="I628:J628"/>
    <mergeCell ref="N628:O628"/>
    <mergeCell ref="S628:T628"/>
    <mergeCell ref="U628:V628"/>
    <mergeCell ref="X628:Y628"/>
    <mergeCell ref="Z628:AA628"/>
    <mergeCell ref="S632:T632"/>
    <mergeCell ref="U632:V632"/>
    <mergeCell ref="D632:E632"/>
    <mergeCell ref="F632:G632"/>
    <mergeCell ref="I632:J632"/>
    <mergeCell ref="K632:L632"/>
    <mergeCell ref="N632:O632"/>
    <mergeCell ref="P632:Q632"/>
    <mergeCell ref="X639:Y639"/>
    <mergeCell ref="Z639:AA639"/>
    <mergeCell ref="S625:T625"/>
    <mergeCell ref="U625:V625"/>
    <mergeCell ref="D625:E625"/>
    <mergeCell ref="F625:G625"/>
    <mergeCell ref="I625:J625"/>
    <mergeCell ref="K625:L625"/>
    <mergeCell ref="N625:O625"/>
    <mergeCell ref="P625:Q625"/>
    <mergeCell ref="X625:Y625"/>
    <mergeCell ref="Z625:AA625"/>
    <mergeCell ref="X632:Y632"/>
    <mergeCell ref="Z632:AA632"/>
    <mergeCell ref="K634:L635"/>
    <mergeCell ref="P634:Q635"/>
    <mergeCell ref="S604:T604"/>
    <mergeCell ref="U604:V604"/>
    <mergeCell ref="X604:Y604"/>
    <mergeCell ref="Z604:AA604"/>
    <mergeCell ref="D604:E604"/>
    <mergeCell ref="F604:G604"/>
    <mergeCell ref="I604:J604"/>
    <mergeCell ref="K604:L604"/>
    <mergeCell ref="N604:O604"/>
    <mergeCell ref="P604:Q604"/>
    <mergeCell ref="S597:T597"/>
    <mergeCell ref="U597:V597"/>
    <mergeCell ref="D597:E597"/>
    <mergeCell ref="F597:G597"/>
    <mergeCell ref="I597:J597"/>
    <mergeCell ref="K597:L597"/>
    <mergeCell ref="N597:O597"/>
    <mergeCell ref="P597:Q597"/>
    <mergeCell ref="K599:L600"/>
    <mergeCell ref="P599:Q600"/>
    <mergeCell ref="D600:E600"/>
    <mergeCell ref="F600:G600"/>
    <mergeCell ref="I600:J600"/>
    <mergeCell ref="N600:O600"/>
    <mergeCell ref="S600:T600"/>
    <mergeCell ref="U600:V600"/>
    <mergeCell ref="X600:Y600"/>
    <mergeCell ref="Z600:AA600"/>
    <mergeCell ref="K648:L649"/>
    <mergeCell ref="P648:Q649"/>
    <mergeCell ref="D649:E649"/>
    <mergeCell ref="F649:G649"/>
    <mergeCell ref="I649:J649"/>
    <mergeCell ref="N649:O649"/>
    <mergeCell ref="S649:T649"/>
    <mergeCell ref="U649:V649"/>
    <mergeCell ref="X649:Y649"/>
    <mergeCell ref="Z649:AA649"/>
    <mergeCell ref="K564:L565"/>
    <mergeCell ref="P564:Q565"/>
    <mergeCell ref="D565:E565"/>
    <mergeCell ref="F565:G565"/>
    <mergeCell ref="I565:J565"/>
    <mergeCell ref="N565:O565"/>
    <mergeCell ref="S565:T565"/>
    <mergeCell ref="U565:V565"/>
    <mergeCell ref="X565:Y565"/>
    <mergeCell ref="Z565:AA565"/>
    <mergeCell ref="K578:L579"/>
    <mergeCell ref="P578:Q579"/>
    <mergeCell ref="D579:E579"/>
    <mergeCell ref="F579:G579"/>
    <mergeCell ref="I579:J579"/>
    <mergeCell ref="N579:O579"/>
    <mergeCell ref="S579:T579"/>
    <mergeCell ref="U579:V579"/>
    <mergeCell ref="X579:Y579"/>
    <mergeCell ref="Z579:AA579"/>
    <mergeCell ref="K585:L586"/>
    <mergeCell ref="P585:Q586"/>
    <mergeCell ref="D586:E586"/>
    <mergeCell ref="F586:G586"/>
    <mergeCell ref="I586:J586"/>
    <mergeCell ref="N586:O586"/>
    <mergeCell ref="S586:T586"/>
    <mergeCell ref="U586:V586"/>
    <mergeCell ref="X586:Y586"/>
    <mergeCell ref="Z586:AA586"/>
    <mergeCell ref="X597:Y597"/>
    <mergeCell ref="Z597:AA597"/>
    <mergeCell ref="K592:L593"/>
    <mergeCell ref="P592:Q593"/>
    <mergeCell ref="D593:E593"/>
    <mergeCell ref="F593:G593"/>
    <mergeCell ref="I593:J593"/>
    <mergeCell ref="N593:O593"/>
    <mergeCell ref="S593:T593"/>
    <mergeCell ref="U593:V593"/>
    <mergeCell ref="X593:Y593"/>
    <mergeCell ref="Z593:AA593"/>
    <mergeCell ref="Z537:AA537"/>
    <mergeCell ref="K543:L544"/>
    <mergeCell ref="P543:Q544"/>
    <mergeCell ref="D544:E544"/>
    <mergeCell ref="F544:G544"/>
    <mergeCell ref="I544:J544"/>
    <mergeCell ref="N544:O544"/>
    <mergeCell ref="S544:T544"/>
    <mergeCell ref="U544:V544"/>
    <mergeCell ref="X544:Y544"/>
    <mergeCell ref="Z544:AA544"/>
    <mergeCell ref="K550:L551"/>
    <mergeCell ref="P550:Q551"/>
    <mergeCell ref="D551:E551"/>
    <mergeCell ref="F551:G551"/>
    <mergeCell ref="I551:J551"/>
    <mergeCell ref="N551:O551"/>
    <mergeCell ref="S551:T551"/>
    <mergeCell ref="U551:V551"/>
    <mergeCell ref="X551:Y551"/>
    <mergeCell ref="Z551:AA551"/>
    <mergeCell ref="S562:T562"/>
    <mergeCell ref="U562:V562"/>
    <mergeCell ref="X562:Y562"/>
    <mergeCell ref="Z562:AA562"/>
    <mergeCell ref="D562:E562"/>
    <mergeCell ref="F562:G562"/>
    <mergeCell ref="I562:J562"/>
    <mergeCell ref="K562:L562"/>
    <mergeCell ref="N562:O562"/>
    <mergeCell ref="P562:Q562"/>
    <mergeCell ref="S555:T555"/>
    <mergeCell ref="U555:V555"/>
    <mergeCell ref="D555:E555"/>
    <mergeCell ref="F555:G555"/>
    <mergeCell ref="I555:J555"/>
    <mergeCell ref="K555:L555"/>
    <mergeCell ref="N555:O555"/>
    <mergeCell ref="P555:Q555"/>
    <mergeCell ref="X555:Y555"/>
    <mergeCell ref="Z555:AA555"/>
    <mergeCell ref="K557:L558"/>
    <mergeCell ref="P557:Q558"/>
    <mergeCell ref="D558:E558"/>
    <mergeCell ref="F558:G558"/>
    <mergeCell ref="I558:J558"/>
    <mergeCell ref="N558:O558"/>
    <mergeCell ref="S558:T558"/>
    <mergeCell ref="U558:V558"/>
    <mergeCell ref="X558:Y558"/>
    <mergeCell ref="Z558:AA558"/>
    <mergeCell ref="K529:L530"/>
    <mergeCell ref="P529:Q530"/>
    <mergeCell ref="D530:E530"/>
    <mergeCell ref="F530:G530"/>
    <mergeCell ref="I530:J530"/>
    <mergeCell ref="N530:O530"/>
    <mergeCell ref="S530:T530"/>
    <mergeCell ref="U530:V530"/>
    <mergeCell ref="X530:Y530"/>
    <mergeCell ref="Z530:AA530"/>
    <mergeCell ref="Z495:AA495"/>
    <mergeCell ref="K501:L502"/>
    <mergeCell ref="P501:Q502"/>
    <mergeCell ref="D502:E502"/>
    <mergeCell ref="F502:G502"/>
    <mergeCell ref="I502:J502"/>
    <mergeCell ref="N502:O502"/>
    <mergeCell ref="S502:T502"/>
    <mergeCell ref="U502:V502"/>
    <mergeCell ref="X502:Y502"/>
    <mergeCell ref="Z502:AA502"/>
    <mergeCell ref="K508:L509"/>
    <mergeCell ref="P508:Q509"/>
    <mergeCell ref="D509:E509"/>
    <mergeCell ref="F509:G509"/>
    <mergeCell ref="I509:J509"/>
    <mergeCell ref="N509:O509"/>
    <mergeCell ref="S509:T509"/>
    <mergeCell ref="U509:V509"/>
    <mergeCell ref="X509:Y509"/>
    <mergeCell ref="Z509:AA509"/>
    <mergeCell ref="Z499:AA499"/>
    <mergeCell ref="X506:Y506"/>
    <mergeCell ref="Z506:AA506"/>
    <mergeCell ref="S520:T520"/>
    <mergeCell ref="U520:V520"/>
    <mergeCell ref="X520:Y520"/>
    <mergeCell ref="Z520:AA520"/>
    <mergeCell ref="D520:E520"/>
    <mergeCell ref="F520:G520"/>
    <mergeCell ref="I520:J520"/>
    <mergeCell ref="K520:L520"/>
    <mergeCell ref="N520:O520"/>
    <mergeCell ref="P520:Q520"/>
    <mergeCell ref="S513:T513"/>
    <mergeCell ref="U513:V513"/>
    <mergeCell ref="D513:E513"/>
    <mergeCell ref="F513:G513"/>
    <mergeCell ref="I513:J513"/>
    <mergeCell ref="K513:L513"/>
    <mergeCell ref="N513:O513"/>
    <mergeCell ref="P513:Q513"/>
    <mergeCell ref="X513:Y513"/>
    <mergeCell ref="Z513:AA513"/>
    <mergeCell ref="K515:L516"/>
    <mergeCell ref="P515:Q516"/>
    <mergeCell ref="D516:E516"/>
    <mergeCell ref="F516:G516"/>
    <mergeCell ref="I516:J516"/>
    <mergeCell ref="K480:L481"/>
    <mergeCell ref="P480:Q481"/>
    <mergeCell ref="D481:E481"/>
    <mergeCell ref="F481:G481"/>
    <mergeCell ref="I481:J481"/>
    <mergeCell ref="N481:O481"/>
    <mergeCell ref="S481:T481"/>
    <mergeCell ref="U481:V481"/>
    <mergeCell ref="X481:Y481"/>
    <mergeCell ref="Z481:AA481"/>
    <mergeCell ref="K487:L488"/>
    <mergeCell ref="P487:Q488"/>
    <mergeCell ref="D488:E488"/>
    <mergeCell ref="F488:G488"/>
    <mergeCell ref="I488:J488"/>
    <mergeCell ref="N488:O488"/>
    <mergeCell ref="S488:T488"/>
    <mergeCell ref="U488:V488"/>
    <mergeCell ref="X488:Y488"/>
    <mergeCell ref="Z488:AA488"/>
    <mergeCell ref="K452:L453"/>
    <mergeCell ref="P452:Q453"/>
    <mergeCell ref="D453:E453"/>
    <mergeCell ref="F453:G453"/>
    <mergeCell ref="I453:J453"/>
    <mergeCell ref="N453:O453"/>
    <mergeCell ref="S453:T453"/>
    <mergeCell ref="U453:V453"/>
    <mergeCell ref="X453:Y453"/>
    <mergeCell ref="Z453:AA453"/>
    <mergeCell ref="K459:L460"/>
    <mergeCell ref="P459:Q460"/>
    <mergeCell ref="D460:E460"/>
    <mergeCell ref="F460:G460"/>
    <mergeCell ref="I460:J460"/>
    <mergeCell ref="N460:O460"/>
    <mergeCell ref="S460:T460"/>
    <mergeCell ref="U460:V460"/>
    <mergeCell ref="X460:Y460"/>
    <mergeCell ref="Z460:AA460"/>
    <mergeCell ref="S478:T478"/>
    <mergeCell ref="U478:V478"/>
    <mergeCell ref="X478:Y478"/>
    <mergeCell ref="Z478:AA478"/>
    <mergeCell ref="D478:E478"/>
    <mergeCell ref="F478:G478"/>
    <mergeCell ref="I478:J478"/>
    <mergeCell ref="K478:L478"/>
    <mergeCell ref="N478:O478"/>
    <mergeCell ref="P478:Q478"/>
    <mergeCell ref="K473:L474"/>
    <mergeCell ref="P473:Q474"/>
    <mergeCell ref="D474:E474"/>
    <mergeCell ref="F474:G474"/>
    <mergeCell ref="I474:J474"/>
    <mergeCell ref="N474:O474"/>
    <mergeCell ref="S474:T474"/>
    <mergeCell ref="U474:V474"/>
    <mergeCell ref="X474:Y474"/>
    <mergeCell ref="Z474:AA474"/>
    <mergeCell ref="K438:L439"/>
    <mergeCell ref="P438:Q439"/>
    <mergeCell ref="D439:E439"/>
    <mergeCell ref="F439:G439"/>
    <mergeCell ref="I439:J439"/>
    <mergeCell ref="N439:O439"/>
    <mergeCell ref="S439:T439"/>
    <mergeCell ref="U439:V439"/>
    <mergeCell ref="X439:Y439"/>
    <mergeCell ref="Z439:AA439"/>
    <mergeCell ref="K445:L446"/>
    <mergeCell ref="P445:Q446"/>
    <mergeCell ref="D446:E446"/>
    <mergeCell ref="F446:G446"/>
    <mergeCell ref="I446:J446"/>
    <mergeCell ref="N446:O446"/>
    <mergeCell ref="S446:T446"/>
    <mergeCell ref="U446:V446"/>
    <mergeCell ref="X446:Y446"/>
    <mergeCell ref="Z446:AA446"/>
    <mergeCell ref="K410:L411"/>
    <mergeCell ref="P410:Q411"/>
    <mergeCell ref="D411:E411"/>
    <mergeCell ref="F411:G411"/>
    <mergeCell ref="I411:J411"/>
    <mergeCell ref="N411:O411"/>
    <mergeCell ref="S411:T411"/>
    <mergeCell ref="U411:V411"/>
    <mergeCell ref="X411:Y411"/>
    <mergeCell ref="Z411:AA411"/>
    <mergeCell ref="K417:L418"/>
    <mergeCell ref="P417:Q418"/>
    <mergeCell ref="D418:E418"/>
    <mergeCell ref="F418:G418"/>
    <mergeCell ref="I418:J418"/>
    <mergeCell ref="N418:O418"/>
    <mergeCell ref="S418:T418"/>
    <mergeCell ref="U418:V418"/>
    <mergeCell ref="X418:Y418"/>
    <mergeCell ref="Z418:AA418"/>
    <mergeCell ref="S436:T436"/>
    <mergeCell ref="U436:V436"/>
    <mergeCell ref="X436:Y436"/>
    <mergeCell ref="Z436:AA436"/>
    <mergeCell ref="D436:E436"/>
    <mergeCell ref="F436:G436"/>
    <mergeCell ref="I436:J436"/>
    <mergeCell ref="K436:L436"/>
    <mergeCell ref="N436:O436"/>
    <mergeCell ref="P436:Q436"/>
    <mergeCell ref="K431:L432"/>
    <mergeCell ref="P431:Q432"/>
    <mergeCell ref="D432:E432"/>
    <mergeCell ref="F432:G432"/>
    <mergeCell ref="I432:J432"/>
    <mergeCell ref="N432:O432"/>
    <mergeCell ref="S432:T432"/>
    <mergeCell ref="U432:V432"/>
    <mergeCell ref="X432:Y432"/>
    <mergeCell ref="Z432:AA432"/>
    <mergeCell ref="K396:L397"/>
    <mergeCell ref="P396:Q397"/>
    <mergeCell ref="D397:E397"/>
    <mergeCell ref="F397:G397"/>
    <mergeCell ref="I397:J397"/>
    <mergeCell ref="N397:O397"/>
    <mergeCell ref="S397:T397"/>
    <mergeCell ref="U397:V397"/>
    <mergeCell ref="X397:Y397"/>
    <mergeCell ref="Z397:AA397"/>
    <mergeCell ref="K403:L404"/>
    <mergeCell ref="P403:Q404"/>
    <mergeCell ref="D404:E404"/>
    <mergeCell ref="F404:G404"/>
    <mergeCell ref="I404:J404"/>
    <mergeCell ref="N404:O404"/>
    <mergeCell ref="S404:T404"/>
    <mergeCell ref="U404:V404"/>
    <mergeCell ref="X404:Y404"/>
    <mergeCell ref="Z404:AA404"/>
    <mergeCell ref="K382:L383"/>
    <mergeCell ref="P382:Q383"/>
    <mergeCell ref="D383:E383"/>
    <mergeCell ref="F383:G383"/>
    <mergeCell ref="I383:J383"/>
    <mergeCell ref="N383:O383"/>
    <mergeCell ref="S383:T383"/>
    <mergeCell ref="U383:V383"/>
    <mergeCell ref="X383:Y383"/>
    <mergeCell ref="Z383:AA383"/>
    <mergeCell ref="K389:L390"/>
    <mergeCell ref="P389:Q390"/>
    <mergeCell ref="D390:E390"/>
    <mergeCell ref="F390:G390"/>
    <mergeCell ref="I390:J390"/>
    <mergeCell ref="N390:O390"/>
    <mergeCell ref="S390:T390"/>
    <mergeCell ref="U390:V390"/>
    <mergeCell ref="X390:Y390"/>
    <mergeCell ref="Z390:AA390"/>
    <mergeCell ref="K368:L369"/>
    <mergeCell ref="P368:Q369"/>
    <mergeCell ref="D369:E369"/>
    <mergeCell ref="F369:G369"/>
    <mergeCell ref="I369:J369"/>
    <mergeCell ref="N369:O369"/>
    <mergeCell ref="S369:T369"/>
    <mergeCell ref="U369:V369"/>
    <mergeCell ref="X369:Y369"/>
    <mergeCell ref="Z369:AA369"/>
    <mergeCell ref="K375:L376"/>
    <mergeCell ref="P375:Q376"/>
    <mergeCell ref="D376:E376"/>
    <mergeCell ref="F376:G376"/>
    <mergeCell ref="I376:J376"/>
    <mergeCell ref="N376:O376"/>
    <mergeCell ref="S376:T376"/>
    <mergeCell ref="U376:V376"/>
    <mergeCell ref="X376:Y376"/>
    <mergeCell ref="Z376:AA376"/>
    <mergeCell ref="K354:L355"/>
    <mergeCell ref="P354:Q355"/>
    <mergeCell ref="D355:E355"/>
    <mergeCell ref="F355:G355"/>
    <mergeCell ref="I355:J355"/>
    <mergeCell ref="N355:O355"/>
    <mergeCell ref="S355:T355"/>
    <mergeCell ref="U355:V355"/>
    <mergeCell ref="X355:Y355"/>
    <mergeCell ref="Z355:AA355"/>
    <mergeCell ref="K361:L362"/>
    <mergeCell ref="P361:Q362"/>
    <mergeCell ref="D362:E362"/>
    <mergeCell ref="F362:G362"/>
    <mergeCell ref="I362:J362"/>
    <mergeCell ref="N362:O362"/>
    <mergeCell ref="S362:T362"/>
    <mergeCell ref="U362:V362"/>
    <mergeCell ref="X362:Y362"/>
    <mergeCell ref="Z362:AA362"/>
    <mergeCell ref="S366:T366"/>
    <mergeCell ref="U366:V366"/>
    <mergeCell ref="D366:E366"/>
    <mergeCell ref="F366:G366"/>
    <mergeCell ref="I366:J366"/>
    <mergeCell ref="K366:L366"/>
    <mergeCell ref="N366:O366"/>
    <mergeCell ref="P366:Q366"/>
    <mergeCell ref="S359:T359"/>
    <mergeCell ref="U359:V359"/>
    <mergeCell ref="X359:Y359"/>
    <mergeCell ref="Z359:AA359"/>
    <mergeCell ref="D359:E359"/>
    <mergeCell ref="F359:G359"/>
    <mergeCell ref="I359:J359"/>
    <mergeCell ref="K359:L359"/>
    <mergeCell ref="N359:O359"/>
    <mergeCell ref="P359:Q359"/>
    <mergeCell ref="X366:Y366"/>
    <mergeCell ref="Z366:AA366"/>
    <mergeCell ref="K326:L327"/>
    <mergeCell ref="P326:Q327"/>
    <mergeCell ref="D327:E327"/>
    <mergeCell ref="F327:G327"/>
    <mergeCell ref="I327:J327"/>
    <mergeCell ref="N327:O327"/>
    <mergeCell ref="S327:T327"/>
    <mergeCell ref="U327:V327"/>
    <mergeCell ref="X327:Y327"/>
    <mergeCell ref="Z327:AA327"/>
    <mergeCell ref="K333:L334"/>
    <mergeCell ref="P333:Q334"/>
    <mergeCell ref="D334:E334"/>
    <mergeCell ref="F334:G334"/>
    <mergeCell ref="I334:J334"/>
    <mergeCell ref="N334:O334"/>
    <mergeCell ref="S334:T334"/>
    <mergeCell ref="U334:V334"/>
    <mergeCell ref="X334:Y334"/>
    <mergeCell ref="Z334:AA334"/>
    <mergeCell ref="K312:L313"/>
    <mergeCell ref="P312:Q313"/>
    <mergeCell ref="D313:E313"/>
    <mergeCell ref="F313:G313"/>
    <mergeCell ref="I313:J313"/>
    <mergeCell ref="N313:O313"/>
    <mergeCell ref="S313:T313"/>
    <mergeCell ref="U313:V313"/>
    <mergeCell ref="X313:Y313"/>
    <mergeCell ref="Z313:AA313"/>
    <mergeCell ref="K319:L320"/>
    <mergeCell ref="P319:Q320"/>
    <mergeCell ref="D320:E320"/>
    <mergeCell ref="F320:G320"/>
    <mergeCell ref="I320:J320"/>
    <mergeCell ref="N320:O320"/>
    <mergeCell ref="S320:T320"/>
    <mergeCell ref="U320:V320"/>
    <mergeCell ref="X320:Y320"/>
    <mergeCell ref="Z320:AA320"/>
    <mergeCell ref="S324:T324"/>
    <mergeCell ref="U324:V324"/>
    <mergeCell ref="D324:E324"/>
    <mergeCell ref="F324:G324"/>
    <mergeCell ref="I324:J324"/>
    <mergeCell ref="K324:L324"/>
    <mergeCell ref="N324:O324"/>
    <mergeCell ref="P324:Q324"/>
    <mergeCell ref="S317:T317"/>
    <mergeCell ref="U317:V317"/>
    <mergeCell ref="X317:Y317"/>
    <mergeCell ref="Z317:AA317"/>
    <mergeCell ref="D317:E317"/>
    <mergeCell ref="F317:G317"/>
    <mergeCell ref="I317:J317"/>
    <mergeCell ref="K317:L317"/>
    <mergeCell ref="N317:O317"/>
    <mergeCell ref="P317:Q317"/>
    <mergeCell ref="X324:Y324"/>
    <mergeCell ref="Z324:AA324"/>
    <mergeCell ref="N299:O299"/>
    <mergeCell ref="S299:T299"/>
    <mergeCell ref="U299:V299"/>
    <mergeCell ref="X299:Y299"/>
    <mergeCell ref="Z299:AA299"/>
    <mergeCell ref="K270:L271"/>
    <mergeCell ref="P270:Q271"/>
    <mergeCell ref="D271:E271"/>
    <mergeCell ref="F271:G271"/>
    <mergeCell ref="I271:J271"/>
    <mergeCell ref="N271:O271"/>
    <mergeCell ref="S271:T271"/>
    <mergeCell ref="U271:V271"/>
    <mergeCell ref="X271:Y271"/>
    <mergeCell ref="Z271:AA271"/>
    <mergeCell ref="K277:L278"/>
    <mergeCell ref="P277:Q278"/>
    <mergeCell ref="D278:E278"/>
    <mergeCell ref="F278:G278"/>
    <mergeCell ref="I278:J278"/>
    <mergeCell ref="N278:O278"/>
    <mergeCell ref="S278:T278"/>
    <mergeCell ref="U278:V278"/>
    <mergeCell ref="X278:Y278"/>
    <mergeCell ref="Z278:AA278"/>
    <mergeCell ref="Z289:AA289"/>
    <mergeCell ref="X296:Y296"/>
    <mergeCell ref="Z296:AA296"/>
    <mergeCell ref="S282:T282"/>
    <mergeCell ref="U282:V282"/>
    <mergeCell ref="D282:E282"/>
    <mergeCell ref="F282:G282"/>
    <mergeCell ref="I282:J282"/>
    <mergeCell ref="K282:L282"/>
    <mergeCell ref="N282:O282"/>
    <mergeCell ref="P282:Q282"/>
    <mergeCell ref="S275:T275"/>
    <mergeCell ref="U275:V275"/>
    <mergeCell ref="X275:Y275"/>
    <mergeCell ref="Z275:AA275"/>
    <mergeCell ref="D275:E275"/>
    <mergeCell ref="F275:G275"/>
    <mergeCell ref="I275:J275"/>
    <mergeCell ref="K275:L275"/>
    <mergeCell ref="N275:O275"/>
    <mergeCell ref="P275:Q275"/>
    <mergeCell ref="X282:Y282"/>
    <mergeCell ref="Z282:AA282"/>
    <mergeCell ref="K284:L285"/>
    <mergeCell ref="P284:Q285"/>
    <mergeCell ref="D285:E285"/>
    <mergeCell ref="F285:G285"/>
    <mergeCell ref="I285:J285"/>
    <mergeCell ref="N285:O285"/>
    <mergeCell ref="S285:T285"/>
    <mergeCell ref="U285:V285"/>
    <mergeCell ref="K242:L243"/>
    <mergeCell ref="P242:Q243"/>
    <mergeCell ref="D243:E243"/>
    <mergeCell ref="F243:G243"/>
    <mergeCell ref="I243:J243"/>
    <mergeCell ref="N243:O243"/>
    <mergeCell ref="S243:T243"/>
    <mergeCell ref="U243:V243"/>
    <mergeCell ref="X243:Y243"/>
    <mergeCell ref="Z243:AA243"/>
    <mergeCell ref="K249:L250"/>
    <mergeCell ref="P249:Q250"/>
    <mergeCell ref="D250:E250"/>
    <mergeCell ref="F250:G250"/>
    <mergeCell ref="I250:J250"/>
    <mergeCell ref="N250:O250"/>
    <mergeCell ref="S250:T250"/>
    <mergeCell ref="U250:V250"/>
    <mergeCell ref="X250:Y250"/>
    <mergeCell ref="Z250:AA250"/>
    <mergeCell ref="K228:L229"/>
    <mergeCell ref="P228:Q229"/>
    <mergeCell ref="D229:E229"/>
    <mergeCell ref="F229:G229"/>
    <mergeCell ref="I229:J229"/>
    <mergeCell ref="N229:O229"/>
    <mergeCell ref="S229:T229"/>
    <mergeCell ref="U229:V229"/>
    <mergeCell ref="X229:Y229"/>
    <mergeCell ref="Z229:AA229"/>
    <mergeCell ref="K235:L236"/>
    <mergeCell ref="P235:Q236"/>
    <mergeCell ref="D236:E236"/>
    <mergeCell ref="F236:G236"/>
    <mergeCell ref="I236:J236"/>
    <mergeCell ref="N236:O236"/>
    <mergeCell ref="S236:T236"/>
    <mergeCell ref="U236:V236"/>
    <mergeCell ref="X236:Y236"/>
    <mergeCell ref="Z236:AA236"/>
    <mergeCell ref="K214:L215"/>
    <mergeCell ref="P214:Q215"/>
    <mergeCell ref="D215:E215"/>
    <mergeCell ref="F215:G215"/>
    <mergeCell ref="I215:J215"/>
    <mergeCell ref="N215:O215"/>
    <mergeCell ref="S215:T215"/>
    <mergeCell ref="U215:V215"/>
    <mergeCell ref="X215:Y215"/>
    <mergeCell ref="Z215:AA215"/>
    <mergeCell ref="K221:L222"/>
    <mergeCell ref="P221:Q222"/>
    <mergeCell ref="D222:E222"/>
    <mergeCell ref="F222:G222"/>
    <mergeCell ref="I222:J222"/>
    <mergeCell ref="N222:O222"/>
    <mergeCell ref="S222:T222"/>
    <mergeCell ref="U222:V222"/>
    <mergeCell ref="X222:Y222"/>
    <mergeCell ref="Z222:AA222"/>
    <mergeCell ref="K200:L201"/>
    <mergeCell ref="P200:Q201"/>
    <mergeCell ref="D201:E201"/>
    <mergeCell ref="F201:G201"/>
    <mergeCell ref="I201:J201"/>
    <mergeCell ref="N201:O201"/>
    <mergeCell ref="S201:T201"/>
    <mergeCell ref="U201:V201"/>
    <mergeCell ref="X201:Y201"/>
    <mergeCell ref="Z201:AA201"/>
    <mergeCell ref="K207:L208"/>
    <mergeCell ref="P207:Q208"/>
    <mergeCell ref="D208:E208"/>
    <mergeCell ref="F208:G208"/>
    <mergeCell ref="I208:J208"/>
    <mergeCell ref="N208:O208"/>
    <mergeCell ref="S208:T208"/>
    <mergeCell ref="U208:V208"/>
    <mergeCell ref="X208:Y208"/>
    <mergeCell ref="Z208:AA208"/>
    <mergeCell ref="K186:L187"/>
    <mergeCell ref="P186:Q187"/>
    <mergeCell ref="D187:E187"/>
    <mergeCell ref="F187:G187"/>
    <mergeCell ref="I187:J187"/>
    <mergeCell ref="N187:O187"/>
    <mergeCell ref="S187:T187"/>
    <mergeCell ref="U187:V187"/>
    <mergeCell ref="X187:Y187"/>
    <mergeCell ref="Z187:AA187"/>
    <mergeCell ref="K193:L194"/>
    <mergeCell ref="P193:Q194"/>
    <mergeCell ref="D194:E194"/>
    <mergeCell ref="F194:G194"/>
    <mergeCell ref="I194:J194"/>
    <mergeCell ref="N194:O194"/>
    <mergeCell ref="S194:T194"/>
    <mergeCell ref="U194:V194"/>
    <mergeCell ref="X194:Y194"/>
    <mergeCell ref="Z194:AA194"/>
    <mergeCell ref="K158:L159"/>
    <mergeCell ref="P158:Q159"/>
    <mergeCell ref="D159:E159"/>
    <mergeCell ref="F159:G159"/>
    <mergeCell ref="I159:J159"/>
    <mergeCell ref="N159:O159"/>
    <mergeCell ref="S159:T159"/>
    <mergeCell ref="U159:V159"/>
    <mergeCell ref="X159:Y159"/>
    <mergeCell ref="Z159:AA159"/>
    <mergeCell ref="K165:L166"/>
    <mergeCell ref="P165:Q166"/>
    <mergeCell ref="D166:E166"/>
    <mergeCell ref="F166:G166"/>
    <mergeCell ref="I166:J166"/>
    <mergeCell ref="N166:O166"/>
    <mergeCell ref="S166:T166"/>
    <mergeCell ref="U166:V166"/>
    <mergeCell ref="X166:Y166"/>
    <mergeCell ref="Z166:AA166"/>
    <mergeCell ref="S184:T184"/>
    <mergeCell ref="U184:V184"/>
    <mergeCell ref="X184:Y184"/>
    <mergeCell ref="Z184:AA184"/>
    <mergeCell ref="D184:E184"/>
    <mergeCell ref="F184:G184"/>
    <mergeCell ref="I184:J184"/>
    <mergeCell ref="K184:L184"/>
    <mergeCell ref="N184:O184"/>
    <mergeCell ref="P184:Q184"/>
    <mergeCell ref="K179:L180"/>
    <mergeCell ref="P179:Q180"/>
    <mergeCell ref="D180:E180"/>
    <mergeCell ref="F180:G180"/>
    <mergeCell ref="I180:J180"/>
    <mergeCell ref="N180:O180"/>
    <mergeCell ref="S180:T180"/>
    <mergeCell ref="U180:V180"/>
    <mergeCell ref="X180:Y180"/>
    <mergeCell ref="Z180:AA180"/>
    <mergeCell ref="K144:L145"/>
    <mergeCell ref="P144:Q145"/>
    <mergeCell ref="D145:E145"/>
    <mergeCell ref="F145:G145"/>
    <mergeCell ref="I145:J145"/>
    <mergeCell ref="N145:O145"/>
    <mergeCell ref="S145:T145"/>
    <mergeCell ref="U145:V145"/>
    <mergeCell ref="X145:Y145"/>
    <mergeCell ref="Z145:AA145"/>
    <mergeCell ref="K151:L152"/>
    <mergeCell ref="P151:Q152"/>
    <mergeCell ref="D152:E152"/>
    <mergeCell ref="F152:G152"/>
    <mergeCell ref="I152:J152"/>
    <mergeCell ref="N152:O152"/>
    <mergeCell ref="S152:T152"/>
    <mergeCell ref="U152:V152"/>
    <mergeCell ref="X152:Y152"/>
    <mergeCell ref="Z152:AA152"/>
    <mergeCell ref="K123:L124"/>
    <mergeCell ref="P123:Q124"/>
    <mergeCell ref="D124:E124"/>
    <mergeCell ref="F124:G124"/>
    <mergeCell ref="I124:J124"/>
    <mergeCell ref="N124:O124"/>
    <mergeCell ref="S124:T124"/>
    <mergeCell ref="U124:V124"/>
    <mergeCell ref="X124:Y124"/>
    <mergeCell ref="Z124:AA124"/>
    <mergeCell ref="K130:L131"/>
    <mergeCell ref="P130:Q131"/>
    <mergeCell ref="D131:E131"/>
    <mergeCell ref="F131:G131"/>
    <mergeCell ref="I131:J131"/>
    <mergeCell ref="N131:O131"/>
    <mergeCell ref="S131:T131"/>
    <mergeCell ref="U131:V131"/>
    <mergeCell ref="X131:Y131"/>
    <mergeCell ref="Z131:AA131"/>
    <mergeCell ref="S128:T128"/>
    <mergeCell ref="U128:V128"/>
    <mergeCell ref="D128:E128"/>
    <mergeCell ref="F128:G128"/>
    <mergeCell ref="I128:J128"/>
    <mergeCell ref="K128:L128"/>
    <mergeCell ref="N128:O128"/>
    <mergeCell ref="P128:Q128"/>
    <mergeCell ref="K109:L110"/>
    <mergeCell ref="P109:Q110"/>
    <mergeCell ref="D110:E110"/>
    <mergeCell ref="F110:G110"/>
    <mergeCell ref="I110:J110"/>
    <mergeCell ref="N110:O110"/>
    <mergeCell ref="S110:T110"/>
    <mergeCell ref="U110:V110"/>
    <mergeCell ref="X110:Y110"/>
    <mergeCell ref="Z110:AA110"/>
    <mergeCell ref="K116:L117"/>
    <mergeCell ref="P116:Q117"/>
    <mergeCell ref="D117:E117"/>
    <mergeCell ref="F117:G117"/>
    <mergeCell ref="I117:J117"/>
    <mergeCell ref="N117:O117"/>
    <mergeCell ref="S117:T117"/>
    <mergeCell ref="U117:V117"/>
    <mergeCell ref="X117:Y117"/>
    <mergeCell ref="Z117:AA117"/>
    <mergeCell ref="K95:L96"/>
    <mergeCell ref="P95:Q96"/>
    <mergeCell ref="D96:E96"/>
    <mergeCell ref="F96:G96"/>
    <mergeCell ref="I96:J96"/>
    <mergeCell ref="N96:O96"/>
    <mergeCell ref="S96:T96"/>
    <mergeCell ref="U96:V96"/>
    <mergeCell ref="X96:Y96"/>
    <mergeCell ref="Z96:AA96"/>
    <mergeCell ref="K102:L103"/>
    <mergeCell ref="P102:Q103"/>
    <mergeCell ref="D103:E103"/>
    <mergeCell ref="F103:G103"/>
    <mergeCell ref="I103:J103"/>
    <mergeCell ref="N103:O103"/>
    <mergeCell ref="S103:T103"/>
    <mergeCell ref="U103:V103"/>
    <mergeCell ref="X103:Y103"/>
    <mergeCell ref="Z103:AA103"/>
    <mergeCell ref="S100:T100"/>
    <mergeCell ref="U100:V100"/>
    <mergeCell ref="X100:Y100"/>
    <mergeCell ref="Z100:AA100"/>
    <mergeCell ref="D100:E100"/>
    <mergeCell ref="F100:G100"/>
    <mergeCell ref="I100:J100"/>
    <mergeCell ref="K100:L100"/>
    <mergeCell ref="N100:O100"/>
    <mergeCell ref="P100:Q100"/>
    <mergeCell ref="S82:T82"/>
    <mergeCell ref="U82:V82"/>
    <mergeCell ref="X82:Y82"/>
    <mergeCell ref="Z82:AA82"/>
    <mergeCell ref="K88:L89"/>
    <mergeCell ref="P88:Q89"/>
    <mergeCell ref="D89:E89"/>
    <mergeCell ref="F89:G89"/>
    <mergeCell ref="I89:J89"/>
    <mergeCell ref="N89:O89"/>
    <mergeCell ref="S89:T89"/>
    <mergeCell ref="U89:V89"/>
    <mergeCell ref="X89:Y89"/>
    <mergeCell ref="Z89:AA89"/>
    <mergeCell ref="K60:L61"/>
    <mergeCell ref="P60:Q61"/>
    <mergeCell ref="D61:E61"/>
    <mergeCell ref="F61:G61"/>
    <mergeCell ref="I61:J61"/>
    <mergeCell ref="N61:O61"/>
    <mergeCell ref="S61:T61"/>
    <mergeCell ref="U61:V61"/>
    <mergeCell ref="X61:Y61"/>
    <mergeCell ref="Z61:AA61"/>
    <mergeCell ref="K67:L68"/>
    <mergeCell ref="P67:Q68"/>
    <mergeCell ref="D68:E68"/>
    <mergeCell ref="F68:G68"/>
    <mergeCell ref="I68:J68"/>
    <mergeCell ref="N68:O68"/>
    <mergeCell ref="S68:T68"/>
    <mergeCell ref="U68:V68"/>
    <mergeCell ref="X68:Y68"/>
    <mergeCell ref="Z68:AA68"/>
    <mergeCell ref="S65:T65"/>
    <mergeCell ref="U65:V65"/>
    <mergeCell ref="X65:Y65"/>
    <mergeCell ref="Z65:AA65"/>
    <mergeCell ref="D65:E65"/>
    <mergeCell ref="F65:G65"/>
    <mergeCell ref="I65:J65"/>
    <mergeCell ref="K65:L65"/>
    <mergeCell ref="N65:O65"/>
    <mergeCell ref="P65:Q65"/>
    <mergeCell ref="S40:T40"/>
    <mergeCell ref="U40:V40"/>
    <mergeCell ref="X40:Y40"/>
    <mergeCell ref="Z40:AA40"/>
    <mergeCell ref="K46:L47"/>
    <mergeCell ref="P46:Q47"/>
    <mergeCell ref="D47:E47"/>
    <mergeCell ref="F47:G47"/>
    <mergeCell ref="I47:J47"/>
    <mergeCell ref="N47:O47"/>
    <mergeCell ref="S47:T47"/>
    <mergeCell ref="U47:V47"/>
    <mergeCell ref="X47:Y47"/>
    <mergeCell ref="Z47:AA47"/>
    <mergeCell ref="K53:L54"/>
    <mergeCell ref="P53:Q54"/>
    <mergeCell ref="D54:E54"/>
    <mergeCell ref="F54:G54"/>
    <mergeCell ref="I54:J54"/>
    <mergeCell ref="N54:O54"/>
    <mergeCell ref="S54:T54"/>
    <mergeCell ref="U54:V54"/>
    <mergeCell ref="X54:Y54"/>
    <mergeCell ref="Z54:AA54"/>
    <mergeCell ref="N1:O1"/>
    <mergeCell ref="P1:Q1"/>
    <mergeCell ref="N5:O5"/>
    <mergeCell ref="P5:Q5"/>
    <mergeCell ref="D16:E16"/>
    <mergeCell ref="F16:G16"/>
    <mergeCell ref="I16:J16"/>
    <mergeCell ref="K16:L16"/>
    <mergeCell ref="N16:O16"/>
    <mergeCell ref="P16:Q16"/>
    <mergeCell ref="S30:T30"/>
    <mergeCell ref="U30:V30"/>
    <mergeCell ref="D30:E30"/>
    <mergeCell ref="F30:G30"/>
    <mergeCell ref="I30:J30"/>
    <mergeCell ref="K30:L30"/>
    <mergeCell ref="N30:O30"/>
    <mergeCell ref="P30:Q30"/>
    <mergeCell ref="S23:T23"/>
    <mergeCell ref="U23:V23"/>
    <mergeCell ref="D23:E23"/>
    <mergeCell ref="F23:G23"/>
    <mergeCell ref="I23:J23"/>
    <mergeCell ref="K23:L23"/>
    <mergeCell ref="U19:V19"/>
    <mergeCell ref="S19:T19"/>
    <mergeCell ref="P18:Q19"/>
    <mergeCell ref="N19:O19"/>
    <mergeCell ref="K18:L19"/>
    <mergeCell ref="I19:J19"/>
    <mergeCell ref="F19:G19"/>
    <mergeCell ref="D19:E19"/>
    <mergeCell ref="S16:T16"/>
    <mergeCell ref="U16:V16"/>
    <mergeCell ref="X16:Y16"/>
    <mergeCell ref="Z16:AA16"/>
    <mergeCell ref="X30:Y30"/>
    <mergeCell ref="Z30:AA30"/>
    <mergeCell ref="X37:Y37"/>
    <mergeCell ref="Z37:AA37"/>
    <mergeCell ref="S58:T58"/>
    <mergeCell ref="U58:V58"/>
    <mergeCell ref="X58:Y58"/>
    <mergeCell ref="Z58:AA58"/>
    <mergeCell ref="D58:E58"/>
    <mergeCell ref="F58:G58"/>
    <mergeCell ref="I58:J58"/>
    <mergeCell ref="K58:L58"/>
    <mergeCell ref="N58:O58"/>
    <mergeCell ref="P58:Q58"/>
    <mergeCell ref="S51:T51"/>
    <mergeCell ref="U51:V51"/>
    <mergeCell ref="D51:E51"/>
    <mergeCell ref="F51:G51"/>
    <mergeCell ref="I51:J51"/>
    <mergeCell ref="K51:L51"/>
    <mergeCell ref="N51:O51"/>
    <mergeCell ref="P51:Q51"/>
    <mergeCell ref="X51:Y51"/>
    <mergeCell ref="Z51:AA51"/>
    <mergeCell ref="Z19:AA19"/>
    <mergeCell ref="X19:Y19"/>
    <mergeCell ref="K25:L26"/>
    <mergeCell ref="P25:Q26"/>
    <mergeCell ref="D26:E26"/>
    <mergeCell ref="F26:G26"/>
    <mergeCell ref="I26:J26"/>
    <mergeCell ref="N26:O26"/>
    <mergeCell ref="S26:T26"/>
    <mergeCell ref="U26:V26"/>
    <mergeCell ref="N23:O23"/>
    <mergeCell ref="P23:Q23"/>
    <mergeCell ref="S44:T44"/>
    <mergeCell ref="U44:V44"/>
    <mergeCell ref="D44:E44"/>
    <mergeCell ref="F44:G44"/>
    <mergeCell ref="I44:J44"/>
    <mergeCell ref="K44:L44"/>
    <mergeCell ref="N44:O44"/>
    <mergeCell ref="P44:Q44"/>
    <mergeCell ref="S37:T37"/>
    <mergeCell ref="U37:V37"/>
    <mergeCell ref="D37:E37"/>
    <mergeCell ref="F37:G37"/>
    <mergeCell ref="I37:J37"/>
    <mergeCell ref="K37:L37"/>
    <mergeCell ref="N37:O37"/>
    <mergeCell ref="P37:Q37"/>
    <mergeCell ref="K32:L33"/>
    <mergeCell ref="P32:Q33"/>
    <mergeCell ref="D33:E33"/>
    <mergeCell ref="F33:G33"/>
    <mergeCell ref="I33:J33"/>
    <mergeCell ref="N33:O33"/>
    <mergeCell ref="S33:T33"/>
    <mergeCell ref="U33:V33"/>
    <mergeCell ref="K39:L40"/>
    <mergeCell ref="P39:Q40"/>
    <mergeCell ref="D40:E40"/>
    <mergeCell ref="F40:G40"/>
    <mergeCell ref="I40:J40"/>
    <mergeCell ref="N40:O40"/>
    <mergeCell ref="X23:Y23"/>
    <mergeCell ref="Z23:AA23"/>
    <mergeCell ref="S93:T93"/>
    <mergeCell ref="U93:V93"/>
    <mergeCell ref="D93:E93"/>
    <mergeCell ref="F93:G93"/>
    <mergeCell ref="I93:J93"/>
    <mergeCell ref="K93:L93"/>
    <mergeCell ref="N93:O93"/>
    <mergeCell ref="P93:Q93"/>
    <mergeCell ref="X93:Y93"/>
    <mergeCell ref="Z93:AA93"/>
    <mergeCell ref="S79:T79"/>
    <mergeCell ref="U79:V79"/>
    <mergeCell ref="S107:T107"/>
    <mergeCell ref="U107:V107"/>
    <mergeCell ref="X107:Y107"/>
    <mergeCell ref="Z107:AA107"/>
    <mergeCell ref="D107:E107"/>
    <mergeCell ref="F107:G107"/>
    <mergeCell ref="I107:J107"/>
    <mergeCell ref="K107:L107"/>
    <mergeCell ref="N107:O107"/>
    <mergeCell ref="P107:Q107"/>
    <mergeCell ref="S72:T72"/>
    <mergeCell ref="U72:V72"/>
    <mergeCell ref="D72:E72"/>
    <mergeCell ref="F72:G72"/>
    <mergeCell ref="I72:J72"/>
    <mergeCell ref="K72:L72"/>
    <mergeCell ref="N72:O72"/>
    <mergeCell ref="P72:Q72"/>
    <mergeCell ref="D79:E79"/>
    <mergeCell ref="F79:G79"/>
    <mergeCell ref="I79:J79"/>
    <mergeCell ref="K79:L79"/>
    <mergeCell ref="N79:O79"/>
    <mergeCell ref="P79:Q79"/>
    <mergeCell ref="K74:L75"/>
    <mergeCell ref="P74:Q75"/>
    <mergeCell ref="D75:E75"/>
    <mergeCell ref="F75:G75"/>
    <mergeCell ref="I75:J75"/>
    <mergeCell ref="N75:O75"/>
    <mergeCell ref="S75:T75"/>
    <mergeCell ref="U75:V75"/>
    <mergeCell ref="S86:T86"/>
    <mergeCell ref="U86:V86"/>
    <mergeCell ref="D86:E86"/>
    <mergeCell ref="F86:G86"/>
    <mergeCell ref="I86:J86"/>
    <mergeCell ref="K86:L86"/>
    <mergeCell ref="N86:O86"/>
    <mergeCell ref="P86:Q86"/>
    <mergeCell ref="X72:Y72"/>
    <mergeCell ref="Z72:AA72"/>
    <mergeCell ref="X79:Y79"/>
    <mergeCell ref="Z79:AA79"/>
    <mergeCell ref="X86:Y86"/>
    <mergeCell ref="Z86:AA86"/>
    <mergeCell ref="K81:L82"/>
    <mergeCell ref="P81:Q82"/>
    <mergeCell ref="D82:E82"/>
    <mergeCell ref="F82:G82"/>
    <mergeCell ref="I82:J82"/>
    <mergeCell ref="N82:O82"/>
    <mergeCell ref="S121:T121"/>
    <mergeCell ref="U121:V121"/>
    <mergeCell ref="D121:E121"/>
    <mergeCell ref="F121:G121"/>
    <mergeCell ref="I121:J121"/>
    <mergeCell ref="K121:L121"/>
    <mergeCell ref="N121:O121"/>
    <mergeCell ref="P121:Q121"/>
    <mergeCell ref="S114:T114"/>
    <mergeCell ref="U114:V114"/>
    <mergeCell ref="D114:E114"/>
    <mergeCell ref="F114:G114"/>
    <mergeCell ref="I114:J114"/>
    <mergeCell ref="K114:L114"/>
    <mergeCell ref="N114:O114"/>
    <mergeCell ref="P114:Q114"/>
    <mergeCell ref="S142:T142"/>
    <mergeCell ref="U142:V142"/>
    <mergeCell ref="X142:Y142"/>
    <mergeCell ref="Z142:AA142"/>
    <mergeCell ref="D142:E142"/>
    <mergeCell ref="F142:G142"/>
    <mergeCell ref="I142:J142"/>
    <mergeCell ref="K142:L142"/>
    <mergeCell ref="N142:O142"/>
    <mergeCell ref="P142:Q142"/>
    <mergeCell ref="S135:T135"/>
    <mergeCell ref="U135:V135"/>
    <mergeCell ref="D135:E135"/>
    <mergeCell ref="F135:G135"/>
    <mergeCell ref="I135:J135"/>
    <mergeCell ref="K135:L135"/>
    <mergeCell ref="N135:O135"/>
    <mergeCell ref="P135:Q135"/>
    <mergeCell ref="X135:Y135"/>
    <mergeCell ref="Z135:AA135"/>
    <mergeCell ref="K137:L138"/>
    <mergeCell ref="P137:Q138"/>
    <mergeCell ref="D138:E138"/>
    <mergeCell ref="F138:G138"/>
    <mergeCell ref="I138:J138"/>
    <mergeCell ref="N138:O138"/>
    <mergeCell ref="S138:T138"/>
    <mergeCell ref="U138:V138"/>
    <mergeCell ref="X138:Y138"/>
    <mergeCell ref="Z138:AA138"/>
    <mergeCell ref="X114:Y114"/>
    <mergeCell ref="Z114:AA114"/>
    <mergeCell ref="X121:Y121"/>
    <mergeCell ref="Z121:AA121"/>
    <mergeCell ref="X128:Y128"/>
    <mergeCell ref="Z128:AA128"/>
    <mergeCell ref="S156:T156"/>
    <mergeCell ref="U156:V156"/>
    <mergeCell ref="D156:E156"/>
    <mergeCell ref="F156:G156"/>
    <mergeCell ref="I156:J156"/>
    <mergeCell ref="K156:L156"/>
    <mergeCell ref="N156:O156"/>
    <mergeCell ref="P156:Q156"/>
    <mergeCell ref="S149:T149"/>
    <mergeCell ref="U149:V149"/>
    <mergeCell ref="X149:Y149"/>
    <mergeCell ref="Z149:AA149"/>
    <mergeCell ref="D149:E149"/>
    <mergeCell ref="F149:G149"/>
    <mergeCell ref="I149:J149"/>
    <mergeCell ref="K149:L149"/>
    <mergeCell ref="N149:O149"/>
    <mergeCell ref="P149:Q149"/>
    <mergeCell ref="X156:Y156"/>
    <mergeCell ref="Z156:AA156"/>
    <mergeCell ref="S170:T170"/>
    <mergeCell ref="U170:V170"/>
    <mergeCell ref="D170:E170"/>
    <mergeCell ref="F170:G170"/>
    <mergeCell ref="I170:J170"/>
    <mergeCell ref="K170:L170"/>
    <mergeCell ref="N170:O170"/>
    <mergeCell ref="P170:Q170"/>
    <mergeCell ref="X170:Y170"/>
    <mergeCell ref="Z170:AA170"/>
    <mergeCell ref="X177:Y177"/>
    <mergeCell ref="Z177:AA177"/>
    <mergeCell ref="S163:T163"/>
    <mergeCell ref="U163:V163"/>
    <mergeCell ref="D163:E163"/>
    <mergeCell ref="F163:G163"/>
    <mergeCell ref="I163:J163"/>
    <mergeCell ref="K163:L163"/>
    <mergeCell ref="N163:O163"/>
    <mergeCell ref="P163:Q163"/>
    <mergeCell ref="X163:Y163"/>
    <mergeCell ref="Z163:AA163"/>
    <mergeCell ref="K172:L173"/>
    <mergeCell ref="P172:Q173"/>
    <mergeCell ref="D173:E173"/>
    <mergeCell ref="F173:G173"/>
    <mergeCell ref="I173:J173"/>
    <mergeCell ref="N173:O173"/>
    <mergeCell ref="S173:T173"/>
    <mergeCell ref="U173:V173"/>
    <mergeCell ref="X173:Y173"/>
    <mergeCell ref="Z173:AA173"/>
    <mergeCell ref="S177:T177"/>
    <mergeCell ref="U177:V177"/>
    <mergeCell ref="D177:E177"/>
    <mergeCell ref="F177:G177"/>
    <mergeCell ref="I177:J177"/>
    <mergeCell ref="K177:L177"/>
    <mergeCell ref="N177:O177"/>
    <mergeCell ref="P177:Q177"/>
    <mergeCell ref="S198:T198"/>
    <mergeCell ref="U198:V198"/>
    <mergeCell ref="D198:E198"/>
    <mergeCell ref="F198:G198"/>
    <mergeCell ref="I198:J198"/>
    <mergeCell ref="K198:L198"/>
    <mergeCell ref="N198:O198"/>
    <mergeCell ref="P198:Q198"/>
    <mergeCell ref="S191:T191"/>
    <mergeCell ref="U191:V191"/>
    <mergeCell ref="X191:Y191"/>
    <mergeCell ref="Z191:AA191"/>
    <mergeCell ref="D191:E191"/>
    <mergeCell ref="F191:G191"/>
    <mergeCell ref="I191:J191"/>
    <mergeCell ref="K191:L191"/>
    <mergeCell ref="N191:O191"/>
    <mergeCell ref="P191:Q191"/>
    <mergeCell ref="X198:Y198"/>
    <mergeCell ref="Z198:AA198"/>
    <mergeCell ref="S212:T212"/>
    <mergeCell ref="U212:V212"/>
    <mergeCell ref="D212:E212"/>
    <mergeCell ref="F212:G212"/>
    <mergeCell ref="I212:J212"/>
    <mergeCell ref="K212:L212"/>
    <mergeCell ref="N212:O212"/>
    <mergeCell ref="P212:Q212"/>
    <mergeCell ref="S205:T205"/>
    <mergeCell ref="U205:V205"/>
    <mergeCell ref="D205:E205"/>
    <mergeCell ref="F205:G205"/>
    <mergeCell ref="I205:J205"/>
    <mergeCell ref="K205:L205"/>
    <mergeCell ref="N205:O205"/>
    <mergeCell ref="P205:Q205"/>
    <mergeCell ref="X205:Y205"/>
    <mergeCell ref="X212:Y212"/>
    <mergeCell ref="Z205:AA205"/>
    <mergeCell ref="Z212:AA212"/>
    <mergeCell ref="S226:T226"/>
    <mergeCell ref="U226:V226"/>
    <mergeCell ref="X226:Y226"/>
    <mergeCell ref="Z226:AA226"/>
    <mergeCell ref="D226:E226"/>
    <mergeCell ref="F226:G226"/>
    <mergeCell ref="I226:J226"/>
    <mergeCell ref="K226:L226"/>
    <mergeCell ref="N226:O226"/>
    <mergeCell ref="P226:Q226"/>
    <mergeCell ref="S219:T219"/>
    <mergeCell ref="U219:V219"/>
    <mergeCell ref="D219:E219"/>
    <mergeCell ref="F219:G219"/>
    <mergeCell ref="I219:J219"/>
    <mergeCell ref="K219:L219"/>
    <mergeCell ref="N219:O219"/>
    <mergeCell ref="P219:Q219"/>
    <mergeCell ref="S240:T240"/>
    <mergeCell ref="U240:V240"/>
    <mergeCell ref="D240:E240"/>
    <mergeCell ref="F240:G240"/>
    <mergeCell ref="I240:J240"/>
    <mergeCell ref="K240:L240"/>
    <mergeCell ref="N240:O240"/>
    <mergeCell ref="P240:Q240"/>
    <mergeCell ref="S233:T233"/>
    <mergeCell ref="U233:V233"/>
    <mergeCell ref="X233:Y233"/>
    <mergeCell ref="Z233:AA233"/>
    <mergeCell ref="D233:E233"/>
    <mergeCell ref="F233:G233"/>
    <mergeCell ref="I233:J233"/>
    <mergeCell ref="K233:L233"/>
    <mergeCell ref="N233:O233"/>
    <mergeCell ref="P233:Q233"/>
    <mergeCell ref="X240:Y240"/>
    <mergeCell ref="Z240:AA240"/>
    <mergeCell ref="X219:Y219"/>
    <mergeCell ref="Z219:AA219"/>
    <mergeCell ref="S254:T254"/>
    <mergeCell ref="U254:V254"/>
    <mergeCell ref="D254:E254"/>
    <mergeCell ref="F254:G254"/>
    <mergeCell ref="I254:J254"/>
    <mergeCell ref="K254:L254"/>
    <mergeCell ref="N254:O254"/>
    <mergeCell ref="P254:Q254"/>
    <mergeCell ref="X261:Y261"/>
    <mergeCell ref="Z261:AA261"/>
    <mergeCell ref="S247:T247"/>
    <mergeCell ref="U247:V247"/>
    <mergeCell ref="D247:E247"/>
    <mergeCell ref="F247:G247"/>
    <mergeCell ref="I247:J247"/>
    <mergeCell ref="K247:L247"/>
    <mergeCell ref="N247:O247"/>
    <mergeCell ref="P247:Q247"/>
    <mergeCell ref="X247:Y247"/>
    <mergeCell ref="Z247:AA247"/>
    <mergeCell ref="X254:Y254"/>
    <mergeCell ref="Z254:AA254"/>
    <mergeCell ref="K256:L257"/>
    <mergeCell ref="P256:Q257"/>
    <mergeCell ref="D257:E257"/>
    <mergeCell ref="F257:G257"/>
    <mergeCell ref="I257:J257"/>
    <mergeCell ref="N257:O257"/>
    <mergeCell ref="S257:T257"/>
    <mergeCell ref="U257:V257"/>
    <mergeCell ref="X257:Y257"/>
    <mergeCell ref="Z257:AA257"/>
    <mergeCell ref="S268:T268"/>
    <mergeCell ref="U268:V268"/>
    <mergeCell ref="X268:Y268"/>
    <mergeCell ref="Z268:AA268"/>
    <mergeCell ref="D268:E268"/>
    <mergeCell ref="F268:G268"/>
    <mergeCell ref="I268:J268"/>
    <mergeCell ref="K268:L268"/>
    <mergeCell ref="N268:O268"/>
    <mergeCell ref="P268:Q268"/>
    <mergeCell ref="S261:T261"/>
    <mergeCell ref="U261:V261"/>
    <mergeCell ref="D261:E261"/>
    <mergeCell ref="F261:G261"/>
    <mergeCell ref="I261:J261"/>
    <mergeCell ref="K261:L261"/>
    <mergeCell ref="N261:O261"/>
    <mergeCell ref="P261:Q261"/>
    <mergeCell ref="K263:L264"/>
    <mergeCell ref="P263:Q264"/>
    <mergeCell ref="D264:E264"/>
    <mergeCell ref="F264:G264"/>
    <mergeCell ref="I264:J264"/>
    <mergeCell ref="N264:O264"/>
    <mergeCell ref="S264:T264"/>
    <mergeCell ref="U264:V264"/>
    <mergeCell ref="X264:Y264"/>
    <mergeCell ref="Z264:AA264"/>
    <mergeCell ref="X285:Y285"/>
    <mergeCell ref="S296:T296"/>
    <mergeCell ref="U296:V296"/>
    <mergeCell ref="D296:E296"/>
    <mergeCell ref="F296:G296"/>
    <mergeCell ref="I296:J296"/>
    <mergeCell ref="K296:L296"/>
    <mergeCell ref="N296:O296"/>
    <mergeCell ref="P296:Q296"/>
    <mergeCell ref="S289:T289"/>
    <mergeCell ref="U289:V289"/>
    <mergeCell ref="D289:E289"/>
    <mergeCell ref="F289:G289"/>
    <mergeCell ref="I289:J289"/>
    <mergeCell ref="K289:L289"/>
    <mergeCell ref="N289:O289"/>
    <mergeCell ref="P289:Q289"/>
    <mergeCell ref="X289:Y289"/>
    <mergeCell ref="S310:T310"/>
    <mergeCell ref="U310:V310"/>
    <mergeCell ref="X310:Y310"/>
    <mergeCell ref="Z310:AA310"/>
    <mergeCell ref="D310:E310"/>
    <mergeCell ref="F310:G310"/>
    <mergeCell ref="I310:J310"/>
    <mergeCell ref="K310:L310"/>
    <mergeCell ref="N310:O310"/>
    <mergeCell ref="P310:Q310"/>
    <mergeCell ref="S303:T303"/>
    <mergeCell ref="U303:V303"/>
    <mergeCell ref="D303:E303"/>
    <mergeCell ref="F303:G303"/>
    <mergeCell ref="I303:J303"/>
    <mergeCell ref="K303:L303"/>
    <mergeCell ref="N303:O303"/>
    <mergeCell ref="P303:Q303"/>
    <mergeCell ref="X303:Y303"/>
    <mergeCell ref="Z303:AA303"/>
    <mergeCell ref="K305:L306"/>
    <mergeCell ref="P305:Q306"/>
    <mergeCell ref="D306:E306"/>
    <mergeCell ref="F306:G306"/>
    <mergeCell ref="I306:J306"/>
    <mergeCell ref="N306:O306"/>
    <mergeCell ref="S306:T306"/>
    <mergeCell ref="U306:V306"/>
    <mergeCell ref="X306:Y306"/>
    <mergeCell ref="Z306:AA306"/>
    <mergeCell ref="Z285:AA285"/>
    <mergeCell ref="K291:L292"/>
    <mergeCell ref="P291:Q292"/>
    <mergeCell ref="D292:E292"/>
    <mergeCell ref="F292:G292"/>
    <mergeCell ref="I292:J292"/>
    <mergeCell ref="N292:O292"/>
    <mergeCell ref="S292:T292"/>
    <mergeCell ref="U292:V292"/>
    <mergeCell ref="X292:Y292"/>
    <mergeCell ref="Z292:AA292"/>
    <mergeCell ref="K298:L299"/>
    <mergeCell ref="P298:Q299"/>
    <mergeCell ref="D299:E299"/>
    <mergeCell ref="F299:G299"/>
    <mergeCell ref="I299:J299"/>
    <mergeCell ref="S338:T338"/>
    <mergeCell ref="U338:V338"/>
    <mergeCell ref="D338:E338"/>
    <mergeCell ref="F338:G338"/>
    <mergeCell ref="I338:J338"/>
    <mergeCell ref="K338:L338"/>
    <mergeCell ref="N338:O338"/>
    <mergeCell ref="P338:Q338"/>
    <mergeCell ref="X338:Y338"/>
    <mergeCell ref="Z338:AA338"/>
    <mergeCell ref="X345:Y345"/>
    <mergeCell ref="Z345:AA345"/>
    <mergeCell ref="S331:T331"/>
    <mergeCell ref="U331:V331"/>
    <mergeCell ref="D331:E331"/>
    <mergeCell ref="F331:G331"/>
    <mergeCell ref="I331:J331"/>
    <mergeCell ref="K331:L331"/>
    <mergeCell ref="N331:O331"/>
    <mergeCell ref="P331:Q331"/>
    <mergeCell ref="X331:Y331"/>
    <mergeCell ref="Z331:AA331"/>
    <mergeCell ref="K340:L341"/>
    <mergeCell ref="P340:Q341"/>
    <mergeCell ref="D341:E341"/>
    <mergeCell ref="F341:G341"/>
    <mergeCell ref="I341:J341"/>
    <mergeCell ref="N341:O341"/>
    <mergeCell ref="S341:T341"/>
    <mergeCell ref="U341:V341"/>
    <mergeCell ref="X341:Y341"/>
    <mergeCell ref="Z341:AA341"/>
    <mergeCell ref="S352:T352"/>
    <mergeCell ref="U352:V352"/>
    <mergeCell ref="X352:Y352"/>
    <mergeCell ref="Z352:AA352"/>
    <mergeCell ref="D352:E352"/>
    <mergeCell ref="F352:G352"/>
    <mergeCell ref="I352:J352"/>
    <mergeCell ref="K352:L352"/>
    <mergeCell ref="N352:O352"/>
    <mergeCell ref="P352:Q352"/>
    <mergeCell ref="S345:T345"/>
    <mergeCell ref="U345:V345"/>
    <mergeCell ref="D345:E345"/>
    <mergeCell ref="F345:G345"/>
    <mergeCell ref="I345:J345"/>
    <mergeCell ref="K345:L345"/>
    <mergeCell ref="N345:O345"/>
    <mergeCell ref="P345:Q345"/>
    <mergeCell ref="K347:L348"/>
    <mergeCell ref="P347:Q348"/>
    <mergeCell ref="D348:E348"/>
    <mergeCell ref="F348:G348"/>
    <mergeCell ref="I348:J348"/>
    <mergeCell ref="N348:O348"/>
    <mergeCell ref="S348:T348"/>
    <mergeCell ref="U348:V348"/>
    <mergeCell ref="X348:Y348"/>
    <mergeCell ref="Z348:AA348"/>
    <mergeCell ref="S380:T380"/>
    <mergeCell ref="U380:V380"/>
    <mergeCell ref="D380:E380"/>
    <mergeCell ref="F380:G380"/>
    <mergeCell ref="I380:J380"/>
    <mergeCell ref="K380:L380"/>
    <mergeCell ref="N380:O380"/>
    <mergeCell ref="P380:Q380"/>
    <mergeCell ref="X380:Y380"/>
    <mergeCell ref="Z380:AA380"/>
    <mergeCell ref="S373:T373"/>
    <mergeCell ref="U373:V373"/>
    <mergeCell ref="D373:E373"/>
    <mergeCell ref="F373:G373"/>
    <mergeCell ref="I373:J373"/>
    <mergeCell ref="K373:L373"/>
    <mergeCell ref="N373:O373"/>
    <mergeCell ref="P373:Q373"/>
    <mergeCell ref="X373:Y373"/>
    <mergeCell ref="Z373:AA373"/>
    <mergeCell ref="S394:T394"/>
    <mergeCell ref="U394:V394"/>
    <mergeCell ref="X394:Y394"/>
    <mergeCell ref="Z394:AA394"/>
    <mergeCell ref="D394:E394"/>
    <mergeCell ref="F394:G394"/>
    <mergeCell ref="I394:J394"/>
    <mergeCell ref="K394:L394"/>
    <mergeCell ref="N394:O394"/>
    <mergeCell ref="P394:Q394"/>
    <mergeCell ref="S387:T387"/>
    <mergeCell ref="U387:V387"/>
    <mergeCell ref="D387:E387"/>
    <mergeCell ref="F387:G387"/>
    <mergeCell ref="I387:J387"/>
    <mergeCell ref="K387:L387"/>
    <mergeCell ref="N387:O387"/>
    <mergeCell ref="P387:Q387"/>
    <mergeCell ref="X387:Y387"/>
    <mergeCell ref="Z387:AA387"/>
    <mergeCell ref="S408:T408"/>
    <mergeCell ref="U408:V408"/>
    <mergeCell ref="D408:E408"/>
    <mergeCell ref="F408:G408"/>
    <mergeCell ref="I408:J408"/>
    <mergeCell ref="K408:L408"/>
    <mergeCell ref="N408:O408"/>
    <mergeCell ref="P408:Q408"/>
    <mergeCell ref="S401:T401"/>
    <mergeCell ref="U401:V401"/>
    <mergeCell ref="X401:Y401"/>
    <mergeCell ref="Z401:AA401"/>
    <mergeCell ref="D401:E401"/>
    <mergeCell ref="F401:G401"/>
    <mergeCell ref="I401:J401"/>
    <mergeCell ref="K401:L401"/>
    <mergeCell ref="N401:O401"/>
    <mergeCell ref="P401:Q401"/>
    <mergeCell ref="X408:Y408"/>
    <mergeCell ref="Z408:AA408"/>
    <mergeCell ref="S422:T422"/>
    <mergeCell ref="U422:V422"/>
    <mergeCell ref="D422:E422"/>
    <mergeCell ref="F422:G422"/>
    <mergeCell ref="I422:J422"/>
    <mergeCell ref="K422:L422"/>
    <mergeCell ref="N422:O422"/>
    <mergeCell ref="P422:Q422"/>
    <mergeCell ref="X422:Y422"/>
    <mergeCell ref="Z422:AA422"/>
    <mergeCell ref="X429:Y429"/>
    <mergeCell ref="Z429:AA429"/>
    <mergeCell ref="S415:T415"/>
    <mergeCell ref="U415:V415"/>
    <mergeCell ref="D415:E415"/>
    <mergeCell ref="F415:G415"/>
    <mergeCell ref="I415:J415"/>
    <mergeCell ref="K415:L415"/>
    <mergeCell ref="N415:O415"/>
    <mergeCell ref="P415:Q415"/>
    <mergeCell ref="X415:Y415"/>
    <mergeCell ref="Z415:AA415"/>
    <mergeCell ref="K424:L425"/>
    <mergeCell ref="P424:Q425"/>
    <mergeCell ref="D425:E425"/>
    <mergeCell ref="F425:G425"/>
    <mergeCell ref="I425:J425"/>
    <mergeCell ref="N425:O425"/>
    <mergeCell ref="S425:T425"/>
    <mergeCell ref="U425:V425"/>
    <mergeCell ref="X425:Y425"/>
    <mergeCell ref="Z425:AA425"/>
    <mergeCell ref="S429:T429"/>
    <mergeCell ref="U429:V429"/>
    <mergeCell ref="D429:E429"/>
    <mergeCell ref="F429:G429"/>
    <mergeCell ref="I429:J429"/>
    <mergeCell ref="K429:L429"/>
    <mergeCell ref="N429:O429"/>
    <mergeCell ref="P429:Q429"/>
    <mergeCell ref="S450:T450"/>
    <mergeCell ref="U450:V450"/>
    <mergeCell ref="D450:E450"/>
    <mergeCell ref="F450:G450"/>
    <mergeCell ref="I450:J450"/>
    <mergeCell ref="K450:L450"/>
    <mergeCell ref="N450:O450"/>
    <mergeCell ref="P450:Q450"/>
    <mergeCell ref="S443:T443"/>
    <mergeCell ref="U443:V443"/>
    <mergeCell ref="X443:Y443"/>
    <mergeCell ref="Z443:AA443"/>
    <mergeCell ref="D443:E443"/>
    <mergeCell ref="F443:G443"/>
    <mergeCell ref="I443:J443"/>
    <mergeCell ref="K443:L443"/>
    <mergeCell ref="N443:O443"/>
    <mergeCell ref="P443:Q443"/>
    <mergeCell ref="X450:Y450"/>
    <mergeCell ref="Z450:AA450"/>
    <mergeCell ref="S464:T464"/>
    <mergeCell ref="U464:V464"/>
    <mergeCell ref="D464:E464"/>
    <mergeCell ref="F464:G464"/>
    <mergeCell ref="I464:J464"/>
    <mergeCell ref="K464:L464"/>
    <mergeCell ref="N464:O464"/>
    <mergeCell ref="P464:Q464"/>
    <mergeCell ref="X471:Y471"/>
    <mergeCell ref="Z471:AA471"/>
    <mergeCell ref="S457:T457"/>
    <mergeCell ref="U457:V457"/>
    <mergeCell ref="D457:E457"/>
    <mergeCell ref="F457:G457"/>
    <mergeCell ref="I457:J457"/>
    <mergeCell ref="K457:L457"/>
    <mergeCell ref="N457:O457"/>
    <mergeCell ref="P457:Q457"/>
    <mergeCell ref="X457:Y457"/>
    <mergeCell ref="Z457:AA457"/>
    <mergeCell ref="X464:Y464"/>
    <mergeCell ref="Z464:AA464"/>
    <mergeCell ref="K466:L467"/>
    <mergeCell ref="P466:Q467"/>
    <mergeCell ref="D467:E467"/>
    <mergeCell ref="F467:G467"/>
    <mergeCell ref="I467:J467"/>
    <mergeCell ref="N467:O467"/>
    <mergeCell ref="S467:T467"/>
    <mergeCell ref="U467:V467"/>
    <mergeCell ref="X467:Y467"/>
    <mergeCell ref="Z467:AA467"/>
    <mergeCell ref="S471:T471"/>
    <mergeCell ref="U471:V471"/>
    <mergeCell ref="D471:E471"/>
    <mergeCell ref="F471:G471"/>
    <mergeCell ref="I471:J471"/>
    <mergeCell ref="K471:L471"/>
    <mergeCell ref="N471:O471"/>
    <mergeCell ref="P471:Q471"/>
    <mergeCell ref="S492:T492"/>
    <mergeCell ref="U492:V492"/>
    <mergeCell ref="D492:E492"/>
    <mergeCell ref="F492:G492"/>
    <mergeCell ref="I492:J492"/>
    <mergeCell ref="K492:L492"/>
    <mergeCell ref="N492:O492"/>
    <mergeCell ref="P492:Q492"/>
    <mergeCell ref="S485:T485"/>
    <mergeCell ref="U485:V485"/>
    <mergeCell ref="X485:Y485"/>
    <mergeCell ref="Z485:AA485"/>
    <mergeCell ref="D485:E485"/>
    <mergeCell ref="F485:G485"/>
    <mergeCell ref="I485:J485"/>
    <mergeCell ref="K485:L485"/>
    <mergeCell ref="N485:O485"/>
    <mergeCell ref="P485:Q485"/>
    <mergeCell ref="X492:Y492"/>
    <mergeCell ref="Z492:AA492"/>
    <mergeCell ref="K494:L495"/>
    <mergeCell ref="P494:Q495"/>
    <mergeCell ref="D495:E495"/>
    <mergeCell ref="F495:G495"/>
    <mergeCell ref="I495:J495"/>
    <mergeCell ref="N495:O495"/>
    <mergeCell ref="S495:T495"/>
    <mergeCell ref="U495:V495"/>
    <mergeCell ref="X495:Y495"/>
    <mergeCell ref="S506:T506"/>
    <mergeCell ref="U506:V506"/>
    <mergeCell ref="D506:E506"/>
    <mergeCell ref="F506:G506"/>
    <mergeCell ref="I506:J506"/>
    <mergeCell ref="K506:L506"/>
    <mergeCell ref="N506:O506"/>
    <mergeCell ref="P506:Q506"/>
    <mergeCell ref="S499:T499"/>
    <mergeCell ref="U499:V499"/>
    <mergeCell ref="D499:E499"/>
    <mergeCell ref="F499:G499"/>
    <mergeCell ref="I499:J499"/>
    <mergeCell ref="K499:L499"/>
    <mergeCell ref="N499:O499"/>
    <mergeCell ref="P499:Q499"/>
    <mergeCell ref="X499:Y499"/>
    <mergeCell ref="N516:O516"/>
    <mergeCell ref="S516:T516"/>
    <mergeCell ref="U516:V516"/>
    <mergeCell ref="X516:Y516"/>
    <mergeCell ref="Z516:AA516"/>
    <mergeCell ref="Z541:AA541"/>
    <mergeCell ref="X548:Y548"/>
    <mergeCell ref="Z548:AA548"/>
    <mergeCell ref="S534:T534"/>
    <mergeCell ref="U534:V534"/>
    <mergeCell ref="D534:E534"/>
    <mergeCell ref="F534:G534"/>
    <mergeCell ref="I534:J534"/>
    <mergeCell ref="K534:L534"/>
    <mergeCell ref="N534:O534"/>
    <mergeCell ref="P534:Q534"/>
    <mergeCell ref="S527:T527"/>
    <mergeCell ref="U527:V527"/>
    <mergeCell ref="X527:Y527"/>
    <mergeCell ref="Z527:AA527"/>
    <mergeCell ref="D527:E527"/>
    <mergeCell ref="F527:G527"/>
    <mergeCell ref="I527:J527"/>
    <mergeCell ref="K527:L527"/>
    <mergeCell ref="N527:O527"/>
    <mergeCell ref="P527:Q527"/>
    <mergeCell ref="X534:Y534"/>
    <mergeCell ref="Z534:AA534"/>
    <mergeCell ref="K536:L537"/>
    <mergeCell ref="P536:Q537"/>
    <mergeCell ref="D537:E537"/>
    <mergeCell ref="F537:G537"/>
    <mergeCell ref="I537:J537"/>
    <mergeCell ref="N537:O537"/>
    <mergeCell ref="S537:T537"/>
    <mergeCell ref="U537:V537"/>
    <mergeCell ref="X537:Y537"/>
    <mergeCell ref="S548:T548"/>
    <mergeCell ref="U548:V548"/>
    <mergeCell ref="D548:E548"/>
    <mergeCell ref="F548:G548"/>
    <mergeCell ref="I548:J548"/>
    <mergeCell ref="K548:L548"/>
    <mergeCell ref="N548:O548"/>
    <mergeCell ref="P548:Q548"/>
    <mergeCell ref="S541:T541"/>
    <mergeCell ref="U541:V541"/>
    <mergeCell ref="D541:E541"/>
    <mergeCell ref="F541:G541"/>
    <mergeCell ref="I541:J541"/>
    <mergeCell ref="K541:L541"/>
    <mergeCell ref="N541:O541"/>
    <mergeCell ref="P541:Q541"/>
    <mergeCell ref="X541:Y541"/>
    <mergeCell ref="K522:L523"/>
    <mergeCell ref="P522:Q523"/>
    <mergeCell ref="D523:E523"/>
    <mergeCell ref="F523:G523"/>
    <mergeCell ref="I523:J523"/>
    <mergeCell ref="N523:O523"/>
    <mergeCell ref="S523:T523"/>
    <mergeCell ref="U523:V523"/>
    <mergeCell ref="X523:Y523"/>
    <mergeCell ref="Z523:AA523"/>
    <mergeCell ref="S576:T576"/>
    <mergeCell ref="U576:V576"/>
    <mergeCell ref="D576:E576"/>
    <mergeCell ref="F576:G576"/>
    <mergeCell ref="I576:J576"/>
    <mergeCell ref="K576:L576"/>
    <mergeCell ref="N576:O576"/>
    <mergeCell ref="P576:Q576"/>
    <mergeCell ref="S569:T569"/>
    <mergeCell ref="U569:V569"/>
    <mergeCell ref="X569:Y569"/>
    <mergeCell ref="Z569:AA569"/>
    <mergeCell ref="D569:E569"/>
    <mergeCell ref="F569:G569"/>
    <mergeCell ref="I569:J569"/>
    <mergeCell ref="K569:L569"/>
    <mergeCell ref="N569:O569"/>
    <mergeCell ref="P569:Q569"/>
    <mergeCell ref="X576:Y576"/>
    <mergeCell ref="Z576:AA576"/>
    <mergeCell ref="S590:T590"/>
    <mergeCell ref="U590:V590"/>
    <mergeCell ref="D590:E590"/>
    <mergeCell ref="F590:G590"/>
    <mergeCell ref="I590:J590"/>
    <mergeCell ref="K590:L590"/>
    <mergeCell ref="N590:O590"/>
    <mergeCell ref="P590:Q590"/>
    <mergeCell ref="X590:Y590"/>
    <mergeCell ref="Z590:AA590"/>
    <mergeCell ref="S583:T583"/>
    <mergeCell ref="U583:V583"/>
    <mergeCell ref="D583:E583"/>
    <mergeCell ref="F583:G583"/>
    <mergeCell ref="I583:J583"/>
    <mergeCell ref="K583:L583"/>
    <mergeCell ref="N583:O583"/>
    <mergeCell ref="P583:Q583"/>
    <mergeCell ref="X583:Y583"/>
    <mergeCell ref="Z583:AA583"/>
    <mergeCell ref="K571:L572"/>
    <mergeCell ref="P571:Q572"/>
    <mergeCell ref="D572:E572"/>
    <mergeCell ref="F572:G572"/>
    <mergeCell ref="I572:J572"/>
    <mergeCell ref="N572:O572"/>
    <mergeCell ref="S572:T572"/>
    <mergeCell ref="U572:V572"/>
    <mergeCell ref="X572:Y572"/>
    <mergeCell ref="Z572:AA572"/>
    <mergeCell ref="S618:T618"/>
    <mergeCell ref="U618:V618"/>
    <mergeCell ref="D618:E618"/>
    <mergeCell ref="F618:G618"/>
    <mergeCell ref="I618:J618"/>
    <mergeCell ref="K618:L618"/>
    <mergeCell ref="N618:O618"/>
    <mergeCell ref="P618:Q618"/>
    <mergeCell ref="S611:T611"/>
    <mergeCell ref="U611:V611"/>
    <mergeCell ref="X611:Y611"/>
    <mergeCell ref="Z611:AA611"/>
    <mergeCell ref="D611:E611"/>
    <mergeCell ref="F611:G611"/>
    <mergeCell ref="I611:J611"/>
    <mergeCell ref="K611:L611"/>
    <mergeCell ref="N611:O611"/>
    <mergeCell ref="P611:Q611"/>
    <mergeCell ref="X618:Y618"/>
    <mergeCell ref="Z618:AA618"/>
    <mergeCell ref="K606:L607"/>
    <mergeCell ref="P606:Q607"/>
    <mergeCell ref="D607:E607"/>
    <mergeCell ref="F607:G607"/>
    <mergeCell ref="I607:J607"/>
    <mergeCell ref="N607:O607"/>
    <mergeCell ref="S607:T607"/>
    <mergeCell ref="U607:V607"/>
    <mergeCell ref="X607:Y607"/>
    <mergeCell ref="Z607:AA607"/>
    <mergeCell ref="K613:L614"/>
    <mergeCell ref="P613:Q614"/>
    <mergeCell ref="D614:E614"/>
    <mergeCell ref="F614:G614"/>
    <mergeCell ref="I614:J614"/>
    <mergeCell ref="N614:O614"/>
    <mergeCell ref="S614:T614"/>
    <mergeCell ref="U614:V614"/>
    <mergeCell ref="X614:Y614"/>
    <mergeCell ref="Z614:AA614"/>
    <mergeCell ref="D635:E635"/>
    <mergeCell ref="F635:G635"/>
    <mergeCell ref="I635:J635"/>
    <mergeCell ref="N635:O635"/>
    <mergeCell ref="S635:T635"/>
    <mergeCell ref="U635:V635"/>
    <mergeCell ref="X635:Y635"/>
    <mergeCell ref="Z635:AA635"/>
    <mergeCell ref="S646:T646"/>
    <mergeCell ref="U646:V646"/>
    <mergeCell ref="X646:Y646"/>
    <mergeCell ref="Z646:AA646"/>
    <mergeCell ref="D646:E646"/>
    <mergeCell ref="F646:G646"/>
    <mergeCell ref="I646:J646"/>
    <mergeCell ref="K646:L646"/>
    <mergeCell ref="N646:O646"/>
    <mergeCell ref="P646:Q646"/>
    <mergeCell ref="S639:T639"/>
    <mergeCell ref="U639:V639"/>
    <mergeCell ref="D639:E639"/>
    <mergeCell ref="F639:G639"/>
    <mergeCell ref="I639:J639"/>
    <mergeCell ref="K639:L639"/>
    <mergeCell ref="N639:O639"/>
    <mergeCell ref="P639:Q639"/>
    <mergeCell ref="K641:L642"/>
    <mergeCell ref="P641:Q642"/>
    <mergeCell ref="D642:E642"/>
    <mergeCell ref="F642:G642"/>
    <mergeCell ref="I642:J642"/>
    <mergeCell ref="N642:O642"/>
    <mergeCell ref="S642:T642"/>
    <mergeCell ref="U642:V642"/>
    <mergeCell ref="X642:Y642"/>
    <mergeCell ref="Z642:AA642"/>
    <mergeCell ref="S660:T660"/>
    <mergeCell ref="U660:V660"/>
    <mergeCell ref="D660:E660"/>
    <mergeCell ref="F660:G660"/>
    <mergeCell ref="I660:J660"/>
    <mergeCell ref="K660:L660"/>
    <mergeCell ref="N660:O660"/>
    <mergeCell ref="P660:Q660"/>
    <mergeCell ref="S653:T653"/>
    <mergeCell ref="U653:V653"/>
    <mergeCell ref="X653:Y653"/>
    <mergeCell ref="Z653:AA653"/>
    <mergeCell ref="D653:E653"/>
    <mergeCell ref="F653:G653"/>
    <mergeCell ref="I653:J653"/>
    <mergeCell ref="K653:L653"/>
    <mergeCell ref="N653:O653"/>
    <mergeCell ref="P653:Q653"/>
    <mergeCell ref="X660:Y660"/>
    <mergeCell ref="Z660:AA660"/>
    <mergeCell ref="S674:T674"/>
    <mergeCell ref="U674:V674"/>
    <mergeCell ref="D674:E674"/>
    <mergeCell ref="F674:G674"/>
    <mergeCell ref="I674:J674"/>
    <mergeCell ref="K674:L674"/>
    <mergeCell ref="N674:O674"/>
    <mergeCell ref="P674:Q674"/>
    <mergeCell ref="X681:Y681"/>
    <mergeCell ref="Z681:AA681"/>
    <mergeCell ref="S667:T667"/>
    <mergeCell ref="U667:V667"/>
    <mergeCell ref="D667:E667"/>
    <mergeCell ref="F667:G667"/>
    <mergeCell ref="I667:J667"/>
    <mergeCell ref="K667:L667"/>
    <mergeCell ref="N667:O667"/>
    <mergeCell ref="P667:Q667"/>
    <mergeCell ref="X667:Y667"/>
    <mergeCell ref="Z667:AA667"/>
    <mergeCell ref="X674:Y674"/>
    <mergeCell ref="Z674:AA674"/>
    <mergeCell ref="K676:L677"/>
    <mergeCell ref="P676:Q677"/>
    <mergeCell ref="D677:E677"/>
    <mergeCell ref="F677:G677"/>
    <mergeCell ref="I677:J677"/>
    <mergeCell ref="N677:O677"/>
    <mergeCell ref="S677:T677"/>
    <mergeCell ref="U677:V677"/>
    <mergeCell ref="X677:Y677"/>
    <mergeCell ref="Z677:AA677"/>
    <mergeCell ref="S681:T681"/>
    <mergeCell ref="U681:V681"/>
    <mergeCell ref="D681:E681"/>
    <mergeCell ref="F681:G681"/>
    <mergeCell ref="I681:J681"/>
    <mergeCell ref="K681:L681"/>
    <mergeCell ref="N681:O681"/>
    <mergeCell ref="P681:Q681"/>
    <mergeCell ref="K655:L656"/>
    <mergeCell ref="P655:Q656"/>
    <mergeCell ref="D656:E656"/>
    <mergeCell ref="F656:G656"/>
    <mergeCell ref="S702:T702"/>
    <mergeCell ref="U702:V702"/>
    <mergeCell ref="D702:E702"/>
    <mergeCell ref="F702:G702"/>
    <mergeCell ref="I702:J702"/>
    <mergeCell ref="K702:L702"/>
    <mergeCell ref="N702:O702"/>
    <mergeCell ref="P702:Q702"/>
    <mergeCell ref="S695:T695"/>
    <mergeCell ref="U695:V695"/>
    <mergeCell ref="X695:Y695"/>
    <mergeCell ref="Z695:AA695"/>
    <mergeCell ref="D695:E695"/>
    <mergeCell ref="F695:G695"/>
    <mergeCell ref="I695:J695"/>
    <mergeCell ref="K695:L695"/>
    <mergeCell ref="N695:O695"/>
    <mergeCell ref="P695:Q695"/>
    <mergeCell ref="X702:Y702"/>
    <mergeCell ref="Z702:AA702"/>
    <mergeCell ref="K704:L705"/>
    <mergeCell ref="P704:Q705"/>
    <mergeCell ref="D705:E705"/>
    <mergeCell ref="F705:G705"/>
    <mergeCell ref="I705:J705"/>
    <mergeCell ref="N705:O705"/>
    <mergeCell ref="S705:T705"/>
    <mergeCell ref="U705:V705"/>
    <mergeCell ref="X705:Y705"/>
    <mergeCell ref="S716:T716"/>
    <mergeCell ref="U716:V716"/>
    <mergeCell ref="D716:E716"/>
    <mergeCell ref="F716:G716"/>
    <mergeCell ref="I716:J716"/>
    <mergeCell ref="K716:L716"/>
    <mergeCell ref="N716:O716"/>
    <mergeCell ref="P716:Q716"/>
    <mergeCell ref="S709:T709"/>
    <mergeCell ref="U709:V709"/>
    <mergeCell ref="D709:E709"/>
    <mergeCell ref="F709:G709"/>
    <mergeCell ref="I709:J709"/>
    <mergeCell ref="K709:L709"/>
    <mergeCell ref="N709:O709"/>
    <mergeCell ref="P709:Q709"/>
    <mergeCell ref="X709:Y709"/>
    <mergeCell ref="Z705:AA705"/>
    <mergeCell ref="K711:L712"/>
    <mergeCell ref="P711:Q712"/>
    <mergeCell ref="D712:E712"/>
    <mergeCell ref="F712:G712"/>
    <mergeCell ref="I712:J712"/>
    <mergeCell ref="N712:O712"/>
    <mergeCell ref="S712:T712"/>
    <mergeCell ref="U712:V712"/>
    <mergeCell ref="X712:Y712"/>
    <mergeCell ref="Z712:AA712"/>
    <mergeCell ref="S744:T744"/>
    <mergeCell ref="U744:V744"/>
    <mergeCell ref="D744:E744"/>
    <mergeCell ref="F744:G744"/>
    <mergeCell ref="I744:J744"/>
    <mergeCell ref="K744:L744"/>
    <mergeCell ref="N744:O744"/>
    <mergeCell ref="P744:Q744"/>
    <mergeCell ref="S737:T737"/>
    <mergeCell ref="U737:V737"/>
    <mergeCell ref="X737:Y737"/>
    <mergeCell ref="Z737:AA737"/>
    <mergeCell ref="D737:E737"/>
    <mergeCell ref="F737:G737"/>
    <mergeCell ref="I737:J737"/>
    <mergeCell ref="K737:L737"/>
    <mergeCell ref="N737:O737"/>
    <mergeCell ref="P737:Q737"/>
    <mergeCell ref="X744:Y744"/>
    <mergeCell ref="Z744:AA744"/>
    <mergeCell ref="S758:T758"/>
    <mergeCell ref="U758:V758"/>
    <mergeCell ref="D758:E758"/>
    <mergeCell ref="F758:G758"/>
    <mergeCell ref="I758:J758"/>
    <mergeCell ref="K758:L758"/>
    <mergeCell ref="N758:O758"/>
    <mergeCell ref="P758:Q758"/>
    <mergeCell ref="X758:Y758"/>
    <mergeCell ref="Z758:AA758"/>
    <mergeCell ref="S751:T751"/>
    <mergeCell ref="U751:V751"/>
    <mergeCell ref="D751:E751"/>
    <mergeCell ref="F751:G751"/>
    <mergeCell ref="I751:J751"/>
    <mergeCell ref="K751:L751"/>
    <mergeCell ref="N751:O751"/>
    <mergeCell ref="P751:Q751"/>
    <mergeCell ref="X751:Y751"/>
    <mergeCell ref="Z751:AA751"/>
    <mergeCell ref="I740:J740"/>
    <mergeCell ref="N740:O740"/>
    <mergeCell ref="S740:T740"/>
    <mergeCell ref="U740:V740"/>
    <mergeCell ref="X740:Y740"/>
    <mergeCell ref="Z740:AA740"/>
    <mergeCell ref="I733:J733"/>
    <mergeCell ref="N733:O733"/>
    <mergeCell ref="S733:T733"/>
    <mergeCell ref="U733:V733"/>
    <mergeCell ref="X733:Y733"/>
    <mergeCell ref="Z733:AA733"/>
    <mergeCell ref="K739:L740"/>
    <mergeCell ref="P739:Q740"/>
    <mergeCell ref="D740:E740"/>
    <mergeCell ref="F740:G740"/>
    <mergeCell ref="D765:E765"/>
    <mergeCell ref="F765:G765"/>
    <mergeCell ref="I765:J765"/>
    <mergeCell ref="K765:L765"/>
    <mergeCell ref="N765:O765"/>
    <mergeCell ref="P765:Q765"/>
    <mergeCell ref="K767:L768"/>
    <mergeCell ref="P767:Q768"/>
    <mergeCell ref="D768:E768"/>
    <mergeCell ref="F768:G768"/>
    <mergeCell ref="I768:J768"/>
    <mergeCell ref="N768:O768"/>
    <mergeCell ref="S768:T768"/>
    <mergeCell ref="U768:V768"/>
    <mergeCell ref="X768:Y768"/>
    <mergeCell ref="Z768:AA768"/>
    <mergeCell ref="S786:T786"/>
    <mergeCell ref="U786:V786"/>
    <mergeCell ref="D786:E786"/>
    <mergeCell ref="F786:G786"/>
    <mergeCell ref="I786:J786"/>
    <mergeCell ref="K786:L786"/>
    <mergeCell ref="N786:O786"/>
    <mergeCell ref="P786:Q786"/>
    <mergeCell ref="S779:T779"/>
    <mergeCell ref="U779:V779"/>
    <mergeCell ref="X779:Y779"/>
    <mergeCell ref="Z779:AA779"/>
    <mergeCell ref="D779:E779"/>
    <mergeCell ref="F779:G779"/>
    <mergeCell ref="I779:J779"/>
    <mergeCell ref="K779:L779"/>
    <mergeCell ref="N779:O779"/>
    <mergeCell ref="P779:Q779"/>
    <mergeCell ref="X786:Y786"/>
    <mergeCell ref="Z786:AA786"/>
    <mergeCell ref="K774:L775"/>
    <mergeCell ref="P774:Q775"/>
    <mergeCell ref="D775:E775"/>
    <mergeCell ref="F775:G775"/>
    <mergeCell ref="I775:J775"/>
    <mergeCell ref="N775:O775"/>
    <mergeCell ref="S775:T775"/>
    <mergeCell ref="U775:V775"/>
    <mergeCell ref="X775:Y775"/>
    <mergeCell ref="Z775:AA775"/>
    <mergeCell ref="K781:L782"/>
    <mergeCell ref="P781:Q782"/>
    <mergeCell ref="D782:E782"/>
    <mergeCell ref="F782:G782"/>
    <mergeCell ref="I782:J782"/>
    <mergeCell ref="N782:O782"/>
    <mergeCell ref="S782:T782"/>
    <mergeCell ref="U782:V782"/>
    <mergeCell ref="X782:Y782"/>
    <mergeCell ref="Z782:AA782"/>
    <mergeCell ref="S814:T814"/>
    <mergeCell ref="U814:V814"/>
    <mergeCell ref="X814:Y814"/>
    <mergeCell ref="Z814:AA814"/>
    <mergeCell ref="D814:E814"/>
    <mergeCell ref="F814:G814"/>
    <mergeCell ref="I814:J814"/>
    <mergeCell ref="K814:L814"/>
    <mergeCell ref="N814:O814"/>
    <mergeCell ref="P814:Q814"/>
    <mergeCell ref="S807:T807"/>
    <mergeCell ref="U807:V807"/>
    <mergeCell ref="D807:E807"/>
    <mergeCell ref="F807:G807"/>
    <mergeCell ref="I807:J807"/>
    <mergeCell ref="K807:L807"/>
    <mergeCell ref="N807:O807"/>
    <mergeCell ref="P807:Q807"/>
    <mergeCell ref="X807:Y807"/>
    <mergeCell ref="Z807:AA807"/>
    <mergeCell ref="S828:T828"/>
    <mergeCell ref="U828:V828"/>
    <mergeCell ref="D828:E828"/>
    <mergeCell ref="F828:G828"/>
    <mergeCell ref="I828:J828"/>
    <mergeCell ref="K828:L828"/>
    <mergeCell ref="N828:O828"/>
    <mergeCell ref="P828:Q828"/>
    <mergeCell ref="S821:T821"/>
    <mergeCell ref="U821:V821"/>
    <mergeCell ref="X821:Y821"/>
    <mergeCell ref="Z821:AA821"/>
    <mergeCell ref="D821:E821"/>
    <mergeCell ref="F821:G821"/>
    <mergeCell ref="I821:J821"/>
    <mergeCell ref="K821:L821"/>
    <mergeCell ref="N821:O821"/>
    <mergeCell ref="P821:Q821"/>
    <mergeCell ref="X828:Y828"/>
    <mergeCell ref="Z828:AA828"/>
    <mergeCell ref="D793:E793"/>
    <mergeCell ref="F793:G793"/>
    <mergeCell ref="I793:J793"/>
    <mergeCell ref="K793:L793"/>
    <mergeCell ref="N793:O793"/>
    <mergeCell ref="P793:Q793"/>
    <mergeCell ref="X793:Y793"/>
    <mergeCell ref="Z793:AA793"/>
    <mergeCell ref="S842:T842"/>
    <mergeCell ref="U842:V842"/>
    <mergeCell ref="D842:E842"/>
    <mergeCell ref="F842:G842"/>
    <mergeCell ref="I842:J842"/>
    <mergeCell ref="K842:L842"/>
    <mergeCell ref="N842:O842"/>
    <mergeCell ref="P842:Q842"/>
    <mergeCell ref="X842:Y842"/>
    <mergeCell ref="Z842:AA842"/>
    <mergeCell ref="X849:Y849"/>
    <mergeCell ref="Z849:AA849"/>
    <mergeCell ref="S835:T835"/>
    <mergeCell ref="U835:V835"/>
    <mergeCell ref="D835:E835"/>
    <mergeCell ref="F835:G835"/>
    <mergeCell ref="I835:J835"/>
    <mergeCell ref="K835:L835"/>
    <mergeCell ref="N835:O835"/>
    <mergeCell ref="P835:Q835"/>
    <mergeCell ref="X835:Y835"/>
    <mergeCell ref="Z835:AA835"/>
    <mergeCell ref="K844:L845"/>
    <mergeCell ref="P844:Q845"/>
    <mergeCell ref="D845:E845"/>
    <mergeCell ref="F845:G845"/>
    <mergeCell ref="I845:J845"/>
    <mergeCell ref="N845:O845"/>
    <mergeCell ref="S845:T845"/>
    <mergeCell ref="U845:V845"/>
    <mergeCell ref="X845:Y845"/>
    <mergeCell ref="Z845:AA845"/>
    <mergeCell ref="S856:T856"/>
    <mergeCell ref="U856:V856"/>
    <mergeCell ref="X856:Y856"/>
    <mergeCell ref="Z856:AA856"/>
    <mergeCell ref="D856:E856"/>
    <mergeCell ref="F856:G856"/>
    <mergeCell ref="I856:J856"/>
    <mergeCell ref="K856:L856"/>
    <mergeCell ref="N856:O856"/>
    <mergeCell ref="P856:Q856"/>
    <mergeCell ref="S849:T849"/>
    <mergeCell ref="U849:V849"/>
    <mergeCell ref="D849:E849"/>
    <mergeCell ref="F849:G849"/>
    <mergeCell ref="I849:J849"/>
    <mergeCell ref="K849:L849"/>
    <mergeCell ref="N849:O849"/>
    <mergeCell ref="P849:Q849"/>
    <mergeCell ref="K851:L852"/>
    <mergeCell ref="P851:Q852"/>
    <mergeCell ref="D852:E852"/>
    <mergeCell ref="F852:G852"/>
    <mergeCell ref="I852:J852"/>
    <mergeCell ref="N852:O852"/>
    <mergeCell ref="S852:T852"/>
    <mergeCell ref="U852:V852"/>
    <mergeCell ref="X852:Y852"/>
    <mergeCell ref="Z852:AA852"/>
    <mergeCell ref="S884:T884"/>
    <mergeCell ref="U884:V884"/>
    <mergeCell ref="D884:E884"/>
    <mergeCell ref="F884:G884"/>
    <mergeCell ref="I884:J884"/>
    <mergeCell ref="K884:L884"/>
    <mergeCell ref="N884:O884"/>
    <mergeCell ref="P884:Q884"/>
    <mergeCell ref="X891:Y891"/>
    <mergeCell ref="Z891:AA891"/>
    <mergeCell ref="S877:T877"/>
    <mergeCell ref="U877:V877"/>
    <mergeCell ref="D877:E877"/>
    <mergeCell ref="F877:G877"/>
    <mergeCell ref="I877:J877"/>
    <mergeCell ref="K877:L877"/>
    <mergeCell ref="N877:O877"/>
    <mergeCell ref="P877:Q877"/>
    <mergeCell ref="X877:Y877"/>
    <mergeCell ref="Z877:AA877"/>
    <mergeCell ref="X884:Y884"/>
    <mergeCell ref="Z884:AA884"/>
    <mergeCell ref="K886:L887"/>
    <mergeCell ref="P886:Q887"/>
    <mergeCell ref="D887:E887"/>
    <mergeCell ref="F887:G887"/>
    <mergeCell ref="I887:J887"/>
    <mergeCell ref="N887:O887"/>
    <mergeCell ref="S887:T887"/>
    <mergeCell ref="U887:V887"/>
    <mergeCell ref="X887:Y887"/>
    <mergeCell ref="Z887:AA887"/>
    <mergeCell ref="S898:T898"/>
    <mergeCell ref="U898:V898"/>
    <mergeCell ref="X898:Y898"/>
    <mergeCell ref="Z898:AA898"/>
    <mergeCell ref="D898:E898"/>
    <mergeCell ref="F898:G898"/>
    <mergeCell ref="I898:J898"/>
    <mergeCell ref="K898:L898"/>
    <mergeCell ref="N898:O898"/>
    <mergeCell ref="P898:Q898"/>
    <mergeCell ref="S891:T891"/>
    <mergeCell ref="U891:V891"/>
    <mergeCell ref="D891:E891"/>
    <mergeCell ref="F891:G891"/>
    <mergeCell ref="I891:J891"/>
    <mergeCell ref="K891:L891"/>
    <mergeCell ref="N891:O891"/>
    <mergeCell ref="P891:Q891"/>
    <mergeCell ref="K893:L894"/>
    <mergeCell ref="P893:Q894"/>
    <mergeCell ref="D894:E894"/>
    <mergeCell ref="F894:G894"/>
    <mergeCell ref="I894:J894"/>
    <mergeCell ref="N894:O894"/>
    <mergeCell ref="S894:T894"/>
    <mergeCell ref="U894:V894"/>
    <mergeCell ref="X894:Y894"/>
    <mergeCell ref="Z894:AA894"/>
    <mergeCell ref="X915:Y915"/>
    <mergeCell ref="S926:T926"/>
    <mergeCell ref="U926:V926"/>
    <mergeCell ref="D926:E926"/>
    <mergeCell ref="F926:G926"/>
    <mergeCell ref="I926:J926"/>
    <mergeCell ref="K926:L926"/>
    <mergeCell ref="N926:O926"/>
    <mergeCell ref="P926:Q926"/>
    <mergeCell ref="S919:T919"/>
    <mergeCell ref="U919:V919"/>
    <mergeCell ref="D919:E919"/>
    <mergeCell ref="F919:G919"/>
    <mergeCell ref="I919:J919"/>
    <mergeCell ref="K919:L919"/>
    <mergeCell ref="N919:O919"/>
    <mergeCell ref="P919:Q919"/>
    <mergeCell ref="X919:Y919"/>
    <mergeCell ref="S940:T940"/>
    <mergeCell ref="U940:V940"/>
    <mergeCell ref="X940:Y940"/>
    <mergeCell ref="Z940:AA940"/>
    <mergeCell ref="D940:E940"/>
    <mergeCell ref="F940:G940"/>
    <mergeCell ref="I940:J940"/>
    <mergeCell ref="K940:L940"/>
    <mergeCell ref="N940:O940"/>
    <mergeCell ref="P940:Q940"/>
    <mergeCell ref="S933:T933"/>
    <mergeCell ref="U933:V933"/>
    <mergeCell ref="D933:E933"/>
    <mergeCell ref="F933:G933"/>
    <mergeCell ref="I933:J933"/>
    <mergeCell ref="K933:L933"/>
    <mergeCell ref="N933:O933"/>
    <mergeCell ref="P933:Q933"/>
    <mergeCell ref="X933:Y933"/>
    <mergeCell ref="Z933:AA933"/>
    <mergeCell ref="K935:L936"/>
    <mergeCell ref="P935:Q936"/>
    <mergeCell ref="D936:E936"/>
    <mergeCell ref="F936:G936"/>
    <mergeCell ref="I936:J936"/>
    <mergeCell ref="N936:O936"/>
    <mergeCell ref="S936:T936"/>
    <mergeCell ref="U936:V936"/>
    <mergeCell ref="X936:Y936"/>
    <mergeCell ref="Z936:AA936"/>
    <mergeCell ref="Z915:AA915"/>
    <mergeCell ref="K921:L922"/>
    <mergeCell ref="P921:Q922"/>
    <mergeCell ref="D922:E922"/>
    <mergeCell ref="F922:G922"/>
    <mergeCell ref="I922:J922"/>
    <mergeCell ref="N922:O922"/>
    <mergeCell ref="S922:T922"/>
    <mergeCell ref="U922:V922"/>
    <mergeCell ref="X922:Y922"/>
    <mergeCell ref="Z922:AA922"/>
    <mergeCell ref="K928:L929"/>
    <mergeCell ref="P928:Q929"/>
    <mergeCell ref="D929:E929"/>
    <mergeCell ref="F929:G929"/>
    <mergeCell ref="I929:J929"/>
    <mergeCell ref="X957:Y957"/>
    <mergeCell ref="S968:T968"/>
    <mergeCell ref="U968:V968"/>
    <mergeCell ref="D968:E968"/>
    <mergeCell ref="F968:G968"/>
    <mergeCell ref="I968:J968"/>
    <mergeCell ref="K968:L968"/>
    <mergeCell ref="N968:O968"/>
    <mergeCell ref="P968:Q968"/>
    <mergeCell ref="S961:T961"/>
    <mergeCell ref="U961:V961"/>
    <mergeCell ref="D961:E961"/>
    <mergeCell ref="F961:G961"/>
    <mergeCell ref="I961:J961"/>
    <mergeCell ref="K961:L961"/>
    <mergeCell ref="N961:O961"/>
    <mergeCell ref="P961:Q961"/>
    <mergeCell ref="X961:Y961"/>
    <mergeCell ref="S982:T982"/>
    <mergeCell ref="U982:V982"/>
    <mergeCell ref="X982:Y982"/>
    <mergeCell ref="Z982:AA982"/>
    <mergeCell ref="D982:E982"/>
    <mergeCell ref="F982:G982"/>
    <mergeCell ref="I982:J982"/>
    <mergeCell ref="K982:L982"/>
    <mergeCell ref="N982:O982"/>
    <mergeCell ref="P982:Q982"/>
    <mergeCell ref="S975:T975"/>
    <mergeCell ref="U975:V975"/>
    <mergeCell ref="D975:E975"/>
    <mergeCell ref="F975:G975"/>
    <mergeCell ref="I975:J975"/>
    <mergeCell ref="K975:L975"/>
    <mergeCell ref="N975:O975"/>
    <mergeCell ref="P975:Q975"/>
    <mergeCell ref="X975:Y975"/>
    <mergeCell ref="Z975:AA975"/>
    <mergeCell ref="K977:L978"/>
    <mergeCell ref="P977:Q978"/>
    <mergeCell ref="D978:E978"/>
    <mergeCell ref="F978:G978"/>
    <mergeCell ref="I978:J978"/>
    <mergeCell ref="N978:O978"/>
    <mergeCell ref="S978:T978"/>
    <mergeCell ref="U978:V978"/>
    <mergeCell ref="X978:Y978"/>
    <mergeCell ref="Z978:AA978"/>
    <mergeCell ref="Z957:AA957"/>
    <mergeCell ref="K963:L964"/>
    <mergeCell ref="P963:Q964"/>
    <mergeCell ref="D964:E964"/>
    <mergeCell ref="F964:G964"/>
    <mergeCell ref="I964:J964"/>
    <mergeCell ref="N964:O964"/>
    <mergeCell ref="S964:T964"/>
    <mergeCell ref="U964:V964"/>
    <mergeCell ref="X964:Y964"/>
    <mergeCell ref="Z964:AA964"/>
    <mergeCell ref="K970:L971"/>
    <mergeCell ref="P970:Q971"/>
    <mergeCell ref="D971:E971"/>
    <mergeCell ref="F971:G971"/>
    <mergeCell ref="I971:J971"/>
    <mergeCell ref="S1010:T1010"/>
    <mergeCell ref="U1010:V1010"/>
    <mergeCell ref="D1010:E1010"/>
    <mergeCell ref="F1010:G1010"/>
    <mergeCell ref="I1010:J1010"/>
    <mergeCell ref="K1010:L1010"/>
    <mergeCell ref="N1010:O1010"/>
    <mergeCell ref="P1010:Q1010"/>
    <mergeCell ref="X1010:Y1010"/>
    <mergeCell ref="Z1010:AA1010"/>
    <mergeCell ref="X1017:Y1017"/>
    <mergeCell ref="Z1017:AA1017"/>
    <mergeCell ref="S1003:T1003"/>
    <mergeCell ref="U1003:V1003"/>
    <mergeCell ref="D1003:E1003"/>
    <mergeCell ref="F1003:G1003"/>
    <mergeCell ref="I1003:J1003"/>
    <mergeCell ref="K1003:L1003"/>
    <mergeCell ref="N1003:O1003"/>
    <mergeCell ref="P1003:Q1003"/>
    <mergeCell ref="X1003:Y1003"/>
    <mergeCell ref="Z1003:AA1003"/>
    <mergeCell ref="K1012:L1013"/>
    <mergeCell ref="P1012:Q1013"/>
    <mergeCell ref="D1013:E1013"/>
    <mergeCell ref="F1013:G1013"/>
    <mergeCell ref="I1013:J1013"/>
    <mergeCell ref="N1013:O1013"/>
    <mergeCell ref="S1013:T1013"/>
    <mergeCell ref="U1013:V1013"/>
    <mergeCell ref="X1013:Y1013"/>
    <mergeCell ref="Z1013:AA1013"/>
    <mergeCell ref="S1024:T1024"/>
    <mergeCell ref="U1024:V1024"/>
    <mergeCell ref="X1024:Y1024"/>
    <mergeCell ref="Z1024:AA1024"/>
    <mergeCell ref="D1024:E1024"/>
    <mergeCell ref="F1024:G1024"/>
    <mergeCell ref="I1024:J1024"/>
    <mergeCell ref="K1024:L1024"/>
    <mergeCell ref="N1024:O1024"/>
    <mergeCell ref="P1024:Q1024"/>
    <mergeCell ref="S1017:T1017"/>
    <mergeCell ref="U1017:V1017"/>
    <mergeCell ref="D1017:E1017"/>
    <mergeCell ref="F1017:G1017"/>
    <mergeCell ref="I1017:J1017"/>
    <mergeCell ref="K1017:L1017"/>
    <mergeCell ref="N1017:O1017"/>
    <mergeCell ref="P1017:Q1017"/>
    <mergeCell ref="K1019:L1020"/>
    <mergeCell ref="P1019:Q1020"/>
    <mergeCell ref="D1020:E1020"/>
    <mergeCell ref="F1020:G1020"/>
    <mergeCell ref="I1020:J1020"/>
    <mergeCell ref="N1020:O1020"/>
    <mergeCell ref="S1020:T1020"/>
    <mergeCell ref="U1020:V1020"/>
    <mergeCell ref="X1020:Y1020"/>
    <mergeCell ref="Z1020:AA1020"/>
    <mergeCell ref="S1052:T1052"/>
    <mergeCell ref="U1052:V1052"/>
    <mergeCell ref="D1052:E1052"/>
    <mergeCell ref="F1052:G1052"/>
    <mergeCell ref="I1052:J1052"/>
    <mergeCell ref="K1052:L1052"/>
    <mergeCell ref="N1052:O1052"/>
    <mergeCell ref="P1052:Q1052"/>
    <mergeCell ref="X1059:Y1059"/>
    <mergeCell ref="Z1059:AA1059"/>
    <mergeCell ref="S1045:T1045"/>
    <mergeCell ref="U1045:V1045"/>
    <mergeCell ref="D1045:E1045"/>
    <mergeCell ref="F1045:G1045"/>
    <mergeCell ref="I1045:J1045"/>
    <mergeCell ref="K1045:L1045"/>
    <mergeCell ref="N1045:O1045"/>
    <mergeCell ref="P1045:Q1045"/>
    <mergeCell ref="X1045:Y1045"/>
    <mergeCell ref="Z1045:AA1045"/>
    <mergeCell ref="X1052:Y1052"/>
    <mergeCell ref="Z1052:AA1052"/>
    <mergeCell ref="K1054:L1055"/>
    <mergeCell ref="P1054:Q1055"/>
    <mergeCell ref="D1055:E1055"/>
    <mergeCell ref="F1055:G1055"/>
    <mergeCell ref="I1055:J1055"/>
    <mergeCell ref="N1055:O1055"/>
    <mergeCell ref="S1055:T1055"/>
    <mergeCell ref="U1055:V1055"/>
    <mergeCell ref="X1055:Y1055"/>
    <mergeCell ref="Z1055:AA1055"/>
    <mergeCell ref="S1066:T1066"/>
    <mergeCell ref="U1066:V1066"/>
    <mergeCell ref="X1066:Y1066"/>
    <mergeCell ref="Z1066:AA1066"/>
    <mergeCell ref="D1066:E1066"/>
    <mergeCell ref="F1066:G1066"/>
    <mergeCell ref="I1066:J1066"/>
    <mergeCell ref="K1066:L1066"/>
    <mergeCell ref="N1066:O1066"/>
    <mergeCell ref="P1066:Q1066"/>
    <mergeCell ref="S1059:T1059"/>
    <mergeCell ref="U1059:V1059"/>
    <mergeCell ref="D1059:E1059"/>
    <mergeCell ref="F1059:G1059"/>
    <mergeCell ref="I1059:J1059"/>
    <mergeCell ref="K1059:L1059"/>
    <mergeCell ref="N1059:O1059"/>
    <mergeCell ref="P1059:Q1059"/>
    <mergeCell ref="K1061:L1062"/>
    <mergeCell ref="P1061:Q1062"/>
    <mergeCell ref="D1062:E1062"/>
    <mergeCell ref="F1062:G1062"/>
    <mergeCell ref="I1062:J1062"/>
    <mergeCell ref="N1062:O1062"/>
    <mergeCell ref="S1062:T1062"/>
    <mergeCell ref="U1062:V1062"/>
    <mergeCell ref="X1062:Y1062"/>
    <mergeCell ref="Z1062:AA1062"/>
    <mergeCell ref="S1094:T1094"/>
    <mergeCell ref="U1094:V1094"/>
    <mergeCell ref="D1094:E1094"/>
    <mergeCell ref="F1094:G1094"/>
    <mergeCell ref="I1094:J1094"/>
    <mergeCell ref="K1094:L1094"/>
    <mergeCell ref="N1094:O1094"/>
    <mergeCell ref="P1094:Q1094"/>
    <mergeCell ref="X1101:Y1101"/>
    <mergeCell ref="Z1101:AA1101"/>
    <mergeCell ref="S1087:T1087"/>
    <mergeCell ref="U1087:V1087"/>
    <mergeCell ref="D1087:E1087"/>
    <mergeCell ref="F1087:G1087"/>
    <mergeCell ref="I1087:J1087"/>
    <mergeCell ref="K1087:L1087"/>
    <mergeCell ref="N1087:O1087"/>
    <mergeCell ref="P1087:Q1087"/>
    <mergeCell ref="X1087:Y1087"/>
    <mergeCell ref="Z1087:AA1087"/>
    <mergeCell ref="X1094:Y1094"/>
    <mergeCell ref="Z1094:AA1094"/>
    <mergeCell ref="K1096:L1097"/>
    <mergeCell ref="P1096:Q1097"/>
    <mergeCell ref="D1097:E1097"/>
    <mergeCell ref="F1097:G1097"/>
    <mergeCell ref="I1097:J1097"/>
    <mergeCell ref="N1097:O1097"/>
    <mergeCell ref="S1097:T1097"/>
    <mergeCell ref="U1097:V1097"/>
    <mergeCell ref="X1097:Y1097"/>
    <mergeCell ref="Z1097:AA1097"/>
    <mergeCell ref="S1108:T1108"/>
    <mergeCell ref="U1108:V1108"/>
    <mergeCell ref="X1108:Y1108"/>
    <mergeCell ref="Z1108:AA1108"/>
    <mergeCell ref="D1108:E1108"/>
    <mergeCell ref="F1108:G1108"/>
    <mergeCell ref="I1108:J1108"/>
    <mergeCell ref="K1108:L1108"/>
    <mergeCell ref="N1108:O1108"/>
    <mergeCell ref="P1108:Q1108"/>
    <mergeCell ref="S1101:T1101"/>
    <mergeCell ref="U1101:V1101"/>
    <mergeCell ref="D1101:E1101"/>
    <mergeCell ref="F1101:G1101"/>
    <mergeCell ref="I1101:J1101"/>
    <mergeCell ref="K1101:L1101"/>
    <mergeCell ref="N1101:O1101"/>
    <mergeCell ref="P1101:Q1101"/>
    <mergeCell ref="K1103:L1104"/>
    <mergeCell ref="P1103:Q1104"/>
    <mergeCell ref="D1104:E1104"/>
    <mergeCell ref="F1104:G1104"/>
    <mergeCell ref="I1104:J1104"/>
    <mergeCell ref="N1104:O1104"/>
    <mergeCell ref="S1104:T1104"/>
    <mergeCell ref="U1104:V1104"/>
    <mergeCell ref="X1104:Y1104"/>
    <mergeCell ref="Z1104:AA1104"/>
    <mergeCell ref="X1125:Y1125"/>
    <mergeCell ref="S1136:T1136"/>
    <mergeCell ref="U1136:V1136"/>
    <mergeCell ref="D1136:E1136"/>
    <mergeCell ref="F1136:G1136"/>
    <mergeCell ref="I1136:J1136"/>
    <mergeCell ref="K1136:L1136"/>
    <mergeCell ref="N1136:O1136"/>
    <mergeCell ref="P1136:Q1136"/>
    <mergeCell ref="S1129:T1129"/>
    <mergeCell ref="U1129:V1129"/>
    <mergeCell ref="D1129:E1129"/>
    <mergeCell ref="F1129:G1129"/>
    <mergeCell ref="I1129:J1129"/>
    <mergeCell ref="K1129:L1129"/>
    <mergeCell ref="N1129:O1129"/>
    <mergeCell ref="P1129:Q1129"/>
    <mergeCell ref="X1129:Y1129"/>
    <mergeCell ref="S1150:T1150"/>
    <mergeCell ref="U1150:V1150"/>
    <mergeCell ref="X1150:Y1150"/>
    <mergeCell ref="Z1150:AA1150"/>
    <mergeCell ref="D1150:E1150"/>
    <mergeCell ref="F1150:G1150"/>
    <mergeCell ref="I1150:J1150"/>
    <mergeCell ref="K1150:L1150"/>
    <mergeCell ref="N1150:O1150"/>
    <mergeCell ref="P1150:Q1150"/>
    <mergeCell ref="S1143:T1143"/>
    <mergeCell ref="U1143:V1143"/>
    <mergeCell ref="D1143:E1143"/>
    <mergeCell ref="F1143:G1143"/>
    <mergeCell ref="I1143:J1143"/>
    <mergeCell ref="K1143:L1143"/>
    <mergeCell ref="N1143:O1143"/>
    <mergeCell ref="P1143:Q1143"/>
    <mergeCell ref="X1143:Y1143"/>
    <mergeCell ref="Z1143:AA1143"/>
    <mergeCell ref="K1145:L1146"/>
    <mergeCell ref="P1145:Q1146"/>
    <mergeCell ref="D1146:E1146"/>
    <mergeCell ref="F1146:G1146"/>
    <mergeCell ref="I1146:J1146"/>
    <mergeCell ref="N1146:O1146"/>
    <mergeCell ref="S1146:T1146"/>
    <mergeCell ref="U1146:V1146"/>
    <mergeCell ref="X1146:Y1146"/>
    <mergeCell ref="Z1146:AA1146"/>
    <mergeCell ref="Z1125:AA1125"/>
    <mergeCell ref="K1131:L1132"/>
    <mergeCell ref="P1131:Q1132"/>
    <mergeCell ref="D1132:E1132"/>
    <mergeCell ref="F1132:G1132"/>
    <mergeCell ref="I1132:J1132"/>
    <mergeCell ref="N1132:O1132"/>
    <mergeCell ref="S1132:T1132"/>
    <mergeCell ref="U1132:V1132"/>
    <mergeCell ref="X1132:Y1132"/>
    <mergeCell ref="Z1132:AA1132"/>
    <mergeCell ref="K1138:L1139"/>
    <mergeCell ref="P1138:Q1139"/>
    <mergeCell ref="D1139:E1139"/>
    <mergeCell ref="F1139:G1139"/>
    <mergeCell ref="I1139:J1139"/>
    <mergeCell ref="S1178:T1178"/>
    <mergeCell ref="U1178:V1178"/>
    <mergeCell ref="D1178:E1178"/>
    <mergeCell ref="F1178:G1178"/>
    <mergeCell ref="I1178:J1178"/>
    <mergeCell ref="K1178:L1178"/>
    <mergeCell ref="N1178:O1178"/>
    <mergeCell ref="P1178:Q1178"/>
    <mergeCell ref="X1178:Y1178"/>
    <mergeCell ref="Z1178:AA1178"/>
    <mergeCell ref="X1185:Y1185"/>
    <mergeCell ref="Z1185:AA1185"/>
    <mergeCell ref="S1171:T1171"/>
    <mergeCell ref="U1171:V1171"/>
    <mergeCell ref="D1171:E1171"/>
    <mergeCell ref="F1171:G1171"/>
    <mergeCell ref="I1171:J1171"/>
    <mergeCell ref="K1171:L1171"/>
    <mergeCell ref="N1171:O1171"/>
    <mergeCell ref="P1171:Q1171"/>
    <mergeCell ref="X1171:Y1171"/>
    <mergeCell ref="Z1171:AA1171"/>
    <mergeCell ref="K1180:L1181"/>
    <mergeCell ref="P1180:Q1181"/>
    <mergeCell ref="D1181:E1181"/>
    <mergeCell ref="F1181:G1181"/>
    <mergeCell ref="I1181:J1181"/>
    <mergeCell ref="N1181:O1181"/>
    <mergeCell ref="S1181:T1181"/>
    <mergeCell ref="U1181:V1181"/>
    <mergeCell ref="X1181:Y1181"/>
    <mergeCell ref="Z1181:AA1181"/>
    <mergeCell ref="S1192:T1192"/>
    <mergeCell ref="U1192:V1192"/>
    <mergeCell ref="X1192:Y1192"/>
    <mergeCell ref="Z1192:AA1192"/>
    <mergeCell ref="D1192:E1192"/>
    <mergeCell ref="F1192:G1192"/>
    <mergeCell ref="I1192:J1192"/>
    <mergeCell ref="K1192:L1192"/>
    <mergeCell ref="N1192:O1192"/>
    <mergeCell ref="P1192:Q1192"/>
    <mergeCell ref="S1185:T1185"/>
    <mergeCell ref="U1185:V1185"/>
    <mergeCell ref="D1185:E1185"/>
    <mergeCell ref="F1185:G1185"/>
    <mergeCell ref="I1185:J1185"/>
    <mergeCell ref="K1185:L1185"/>
    <mergeCell ref="N1185:O1185"/>
    <mergeCell ref="P1185:Q1185"/>
    <mergeCell ref="K1187:L1188"/>
    <mergeCell ref="P1187:Q1188"/>
    <mergeCell ref="D1188:E1188"/>
    <mergeCell ref="F1188:G1188"/>
    <mergeCell ref="I1188:J1188"/>
    <mergeCell ref="N1188:O1188"/>
    <mergeCell ref="S1188:T1188"/>
    <mergeCell ref="U1188:V1188"/>
    <mergeCell ref="X1188:Y1188"/>
    <mergeCell ref="Z1188:AA1188"/>
    <mergeCell ref="S1220:T1220"/>
    <mergeCell ref="U1220:V1220"/>
    <mergeCell ref="D1220:E1220"/>
    <mergeCell ref="F1220:G1220"/>
    <mergeCell ref="I1220:J1220"/>
    <mergeCell ref="K1220:L1220"/>
    <mergeCell ref="N1220:O1220"/>
    <mergeCell ref="P1220:Q1220"/>
    <mergeCell ref="X1220:Y1220"/>
    <mergeCell ref="Z1220:AA1220"/>
    <mergeCell ref="S1213:T1213"/>
    <mergeCell ref="U1213:V1213"/>
    <mergeCell ref="D1213:E1213"/>
    <mergeCell ref="F1213:G1213"/>
    <mergeCell ref="I1213:J1213"/>
    <mergeCell ref="K1213:L1213"/>
    <mergeCell ref="N1213:O1213"/>
    <mergeCell ref="P1213:Q1213"/>
    <mergeCell ref="X1213:Y1213"/>
    <mergeCell ref="Z1213:AA1213"/>
    <mergeCell ref="S1234:T1234"/>
    <mergeCell ref="U1234:V1234"/>
    <mergeCell ref="X1234:Y1234"/>
    <mergeCell ref="Z1234:AA1234"/>
    <mergeCell ref="D1234:E1234"/>
    <mergeCell ref="F1234:G1234"/>
    <mergeCell ref="I1234:J1234"/>
    <mergeCell ref="K1234:L1234"/>
    <mergeCell ref="N1234:O1234"/>
    <mergeCell ref="P1234:Q1234"/>
    <mergeCell ref="S1227:T1227"/>
    <mergeCell ref="U1227:V1227"/>
    <mergeCell ref="D1227:E1227"/>
    <mergeCell ref="F1227:G1227"/>
    <mergeCell ref="I1227:J1227"/>
    <mergeCell ref="K1227:L1227"/>
    <mergeCell ref="N1227:O1227"/>
    <mergeCell ref="P1227:Q1227"/>
    <mergeCell ref="X1227:Y1227"/>
    <mergeCell ref="Z1227:AA1227"/>
    <mergeCell ref="S1248:T1248"/>
    <mergeCell ref="U1248:V1248"/>
    <mergeCell ref="D1248:E1248"/>
    <mergeCell ref="F1248:G1248"/>
    <mergeCell ref="I1248:J1248"/>
    <mergeCell ref="K1248:L1248"/>
    <mergeCell ref="N1248:O1248"/>
    <mergeCell ref="P1248:Q1248"/>
    <mergeCell ref="S1241:T1241"/>
    <mergeCell ref="U1241:V1241"/>
    <mergeCell ref="X1241:Y1241"/>
    <mergeCell ref="Z1241:AA1241"/>
    <mergeCell ref="D1241:E1241"/>
    <mergeCell ref="F1241:G1241"/>
    <mergeCell ref="I1241:J1241"/>
    <mergeCell ref="K1241:L1241"/>
    <mergeCell ref="N1241:O1241"/>
    <mergeCell ref="P1241:Q1241"/>
    <mergeCell ref="X1248:Y1248"/>
    <mergeCell ref="Z1248:AA1248"/>
    <mergeCell ref="S1262:T1262"/>
    <mergeCell ref="U1262:V1262"/>
    <mergeCell ref="D1262:E1262"/>
    <mergeCell ref="F1262:G1262"/>
    <mergeCell ref="I1262:J1262"/>
    <mergeCell ref="K1262:L1262"/>
    <mergeCell ref="N1262:O1262"/>
    <mergeCell ref="P1262:Q1262"/>
    <mergeCell ref="X1262:Y1262"/>
    <mergeCell ref="Z1262:AA1262"/>
    <mergeCell ref="X1269:Y1269"/>
    <mergeCell ref="Z1269:AA1269"/>
    <mergeCell ref="S1255:T1255"/>
    <mergeCell ref="U1255:V1255"/>
    <mergeCell ref="D1255:E1255"/>
    <mergeCell ref="F1255:G1255"/>
    <mergeCell ref="I1255:J1255"/>
    <mergeCell ref="K1255:L1255"/>
    <mergeCell ref="N1255:O1255"/>
    <mergeCell ref="P1255:Q1255"/>
    <mergeCell ref="X1255:Y1255"/>
    <mergeCell ref="Z1255:AA1255"/>
    <mergeCell ref="K1264:L1265"/>
    <mergeCell ref="P1264:Q1265"/>
    <mergeCell ref="D1265:E1265"/>
    <mergeCell ref="F1265:G1265"/>
    <mergeCell ref="I1265:J1265"/>
    <mergeCell ref="N1265:O1265"/>
    <mergeCell ref="S1265:T1265"/>
    <mergeCell ref="U1265:V1265"/>
    <mergeCell ref="X1265:Y1265"/>
    <mergeCell ref="Z1265:AA1265"/>
    <mergeCell ref="S1269:T1269"/>
    <mergeCell ref="U1269:V1269"/>
    <mergeCell ref="D1269:E1269"/>
    <mergeCell ref="F1269:G1269"/>
    <mergeCell ref="I1269:J1269"/>
    <mergeCell ref="K1269:L1269"/>
    <mergeCell ref="N1269:O1269"/>
    <mergeCell ref="P1269:Q1269"/>
    <mergeCell ref="S1290:T1290"/>
    <mergeCell ref="U1290:V1290"/>
    <mergeCell ref="D1290:E1290"/>
    <mergeCell ref="F1290:G1290"/>
    <mergeCell ref="I1290:J1290"/>
    <mergeCell ref="K1290:L1290"/>
    <mergeCell ref="N1290:O1290"/>
    <mergeCell ref="P1290:Q1290"/>
    <mergeCell ref="S1283:T1283"/>
    <mergeCell ref="U1283:V1283"/>
    <mergeCell ref="X1283:Y1283"/>
    <mergeCell ref="Z1283:AA1283"/>
    <mergeCell ref="D1283:E1283"/>
    <mergeCell ref="F1283:G1283"/>
    <mergeCell ref="I1283:J1283"/>
    <mergeCell ref="K1283:L1283"/>
    <mergeCell ref="N1283:O1283"/>
    <mergeCell ref="P1283:Q1283"/>
    <mergeCell ref="X1290:Y1290"/>
    <mergeCell ref="Z1290:AA1290"/>
    <mergeCell ref="S1304:T1304"/>
    <mergeCell ref="U1304:V1304"/>
    <mergeCell ref="D1304:E1304"/>
    <mergeCell ref="F1304:G1304"/>
    <mergeCell ref="I1304:J1304"/>
    <mergeCell ref="K1304:L1304"/>
    <mergeCell ref="N1304:O1304"/>
    <mergeCell ref="P1304:Q1304"/>
    <mergeCell ref="X1311:Y1311"/>
    <mergeCell ref="Z1311:AA1311"/>
    <mergeCell ref="S1297:T1297"/>
    <mergeCell ref="U1297:V1297"/>
    <mergeCell ref="D1297:E1297"/>
    <mergeCell ref="F1297:G1297"/>
    <mergeCell ref="I1297:J1297"/>
    <mergeCell ref="K1297:L1297"/>
    <mergeCell ref="N1297:O1297"/>
    <mergeCell ref="P1297:Q1297"/>
    <mergeCell ref="X1297:Y1297"/>
    <mergeCell ref="Z1297:AA1297"/>
    <mergeCell ref="X1304:Y1304"/>
    <mergeCell ref="Z1304:AA1304"/>
    <mergeCell ref="K1306:L1307"/>
    <mergeCell ref="P1306:Q1307"/>
    <mergeCell ref="D1307:E1307"/>
    <mergeCell ref="F1307:G1307"/>
    <mergeCell ref="I1307:J1307"/>
    <mergeCell ref="N1307:O1307"/>
    <mergeCell ref="S1307:T1307"/>
    <mergeCell ref="U1307:V1307"/>
    <mergeCell ref="X1307:Y1307"/>
    <mergeCell ref="Z1307:AA1307"/>
    <mergeCell ref="S1311:T1311"/>
    <mergeCell ref="U1311:V1311"/>
    <mergeCell ref="D1311:E1311"/>
    <mergeCell ref="F1311:G1311"/>
    <mergeCell ref="I1311:J1311"/>
    <mergeCell ref="K1311:L1311"/>
    <mergeCell ref="N1311:O1311"/>
    <mergeCell ref="P1311:Q1311"/>
    <mergeCell ref="S1332:T1332"/>
    <mergeCell ref="U1332:V1332"/>
    <mergeCell ref="D1332:E1332"/>
    <mergeCell ref="F1332:G1332"/>
    <mergeCell ref="I1332:J1332"/>
    <mergeCell ref="K1332:L1332"/>
    <mergeCell ref="N1332:O1332"/>
    <mergeCell ref="P1332:Q1332"/>
    <mergeCell ref="S1325:T1325"/>
    <mergeCell ref="U1325:V1325"/>
    <mergeCell ref="X1325:Y1325"/>
    <mergeCell ref="Z1325:AA1325"/>
    <mergeCell ref="D1325:E1325"/>
    <mergeCell ref="F1325:G1325"/>
    <mergeCell ref="I1325:J1325"/>
    <mergeCell ref="K1325:L1325"/>
    <mergeCell ref="N1325:O1325"/>
    <mergeCell ref="P1325:Q1325"/>
    <mergeCell ref="X1332:Y1332"/>
    <mergeCell ref="Z1332:AA1332"/>
    <mergeCell ref="K1334:L1335"/>
    <mergeCell ref="P1334:Q1335"/>
    <mergeCell ref="D1335:E1335"/>
    <mergeCell ref="F1335:G1335"/>
    <mergeCell ref="I1335:J1335"/>
    <mergeCell ref="N1335:O1335"/>
    <mergeCell ref="S1335:T1335"/>
    <mergeCell ref="U1335:V1335"/>
    <mergeCell ref="X1335:Y1335"/>
    <mergeCell ref="S1346:T1346"/>
    <mergeCell ref="U1346:V1346"/>
    <mergeCell ref="D1346:E1346"/>
    <mergeCell ref="F1346:G1346"/>
    <mergeCell ref="I1346:J1346"/>
    <mergeCell ref="K1346:L1346"/>
    <mergeCell ref="N1346:O1346"/>
    <mergeCell ref="P1346:Q1346"/>
    <mergeCell ref="S1339:T1339"/>
    <mergeCell ref="U1339:V1339"/>
    <mergeCell ref="D1339:E1339"/>
    <mergeCell ref="F1339:G1339"/>
    <mergeCell ref="I1339:J1339"/>
    <mergeCell ref="K1339:L1339"/>
    <mergeCell ref="N1339:O1339"/>
    <mergeCell ref="P1339:Q1339"/>
    <mergeCell ref="X1339:Y1339"/>
    <mergeCell ref="N1356:O1356"/>
    <mergeCell ref="S1356:T1356"/>
    <mergeCell ref="U1356:V1356"/>
    <mergeCell ref="X1356:Y1356"/>
    <mergeCell ref="Z1356:AA1356"/>
    <mergeCell ref="Z1381:AA1381"/>
    <mergeCell ref="X1388:Y1388"/>
    <mergeCell ref="Z1388:AA1388"/>
    <mergeCell ref="S1374:T1374"/>
    <mergeCell ref="U1374:V1374"/>
    <mergeCell ref="D1374:E1374"/>
    <mergeCell ref="F1374:G1374"/>
    <mergeCell ref="I1374:J1374"/>
    <mergeCell ref="K1374:L1374"/>
    <mergeCell ref="N1374:O1374"/>
    <mergeCell ref="P1374:Q1374"/>
    <mergeCell ref="S1367:T1367"/>
    <mergeCell ref="U1367:V1367"/>
    <mergeCell ref="X1367:Y1367"/>
    <mergeCell ref="Z1367:AA1367"/>
    <mergeCell ref="D1367:E1367"/>
    <mergeCell ref="F1367:G1367"/>
    <mergeCell ref="I1367:J1367"/>
    <mergeCell ref="K1367:L1367"/>
    <mergeCell ref="N1367:O1367"/>
    <mergeCell ref="P1367:Q1367"/>
    <mergeCell ref="X1374:Y1374"/>
    <mergeCell ref="Z1374:AA1374"/>
    <mergeCell ref="K1376:L1377"/>
    <mergeCell ref="P1376:Q1377"/>
    <mergeCell ref="D1377:E1377"/>
    <mergeCell ref="F1377:G1377"/>
    <mergeCell ref="I1377:J1377"/>
    <mergeCell ref="N1377:O1377"/>
    <mergeCell ref="S1377:T1377"/>
    <mergeCell ref="U1377:V1377"/>
    <mergeCell ref="X1377:Y1377"/>
    <mergeCell ref="S1388:T1388"/>
    <mergeCell ref="U1388:V1388"/>
    <mergeCell ref="D1388:E1388"/>
    <mergeCell ref="F1388:G1388"/>
    <mergeCell ref="I1388:J1388"/>
    <mergeCell ref="K1388:L1388"/>
    <mergeCell ref="N1388:O1388"/>
    <mergeCell ref="P1388:Q1388"/>
    <mergeCell ref="S1381:T1381"/>
    <mergeCell ref="U1381:V1381"/>
    <mergeCell ref="D1381:E1381"/>
    <mergeCell ref="F1381:G1381"/>
    <mergeCell ref="I1381:J1381"/>
    <mergeCell ref="K1381:L1381"/>
    <mergeCell ref="N1381:O1381"/>
    <mergeCell ref="P1381:Q1381"/>
    <mergeCell ref="X1381:Y1381"/>
    <mergeCell ref="K1362:L1363"/>
    <mergeCell ref="P1362:Q1363"/>
    <mergeCell ref="D1363:E1363"/>
    <mergeCell ref="F1363:G1363"/>
    <mergeCell ref="I1363:J1363"/>
    <mergeCell ref="N1363:O1363"/>
    <mergeCell ref="S1363:T1363"/>
    <mergeCell ref="U1363:V1363"/>
    <mergeCell ref="X1363:Y1363"/>
    <mergeCell ref="Z1363:AA1363"/>
    <mergeCell ref="S1416:T1416"/>
    <mergeCell ref="U1416:V1416"/>
    <mergeCell ref="D1416:E1416"/>
    <mergeCell ref="F1416:G1416"/>
    <mergeCell ref="I1416:J1416"/>
    <mergeCell ref="K1416:L1416"/>
    <mergeCell ref="N1416:O1416"/>
    <mergeCell ref="P1416:Q1416"/>
    <mergeCell ref="S1409:T1409"/>
    <mergeCell ref="U1409:V1409"/>
    <mergeCell ref="X1409:Y1409"/>
    <mergeCell ref="Z1409:AA1409"/>
    <mergeCell ref="D1409:E1409"/>
    <mergeCell ref="F1409:G1409"/>
    <mergeCell ref="I1409:J1409"/>
    <mergeCell ref="K1409:L1409"/>
    <mergeCell ref="N1409:O1409"/>
    <mergeCell ref="P1409:Q1409"/>
    <mergeCell ref="X1416:Y1416"/>
    <mergeCell ref="Z1416:AA1416"/>
    <mergeCell ref="S1430:T1430"/>
    <mergeCell ref="U1430:V1430"/>
    <mergeCell ref="D1430:E1430"/>
    <mergeCell ref="F1430:G1430"/>
    <mergeCell ref="I1430:J1430"/>
    <mergeCell ref="K1430:L1430"/>
    <mergeCell ref="N1430:O1430"/>
    <mergeCell ref="P1430:Q1430"/>
    <mergeCell ref="X1430:Y1430"/>
    <mergeCell ref="Z1430:AA1430"/>
    <mergeCell ref="S1423:T1423"/>
    <mergeCell ref="U1423:V1423"/>
    <mergeCell ref="D1423:E1423"/>
    <mergeCell ref="F1423:G1423"/>
    <mergeCell ref="I1423:J1423"/>
    <mergeCell ref="K1423:L1423"/>
    <mergeCell ref="N1423:O1423"/>
    <mergeCell ref="P1423:Q1423"/>
    <mergeCell ref="X1423:Y1423"/>
    <mergeCell ref="Z1423:AA1423"/>
    <mergeCell ref="K1411:L1412"/>
    <mergeCell ref="P1411:Q1412"/>
    <mergeCell ref="D1412:E1412"/>
    <mergeCell ref="F1412:G1412"/>
    <mergeCell ref="I1412:J1412"/>
    <mergeCell ref="N1412:O1412"/>
    <mergeCell ref="S1412:T1412"/>
    <mergeCell ref="U1412:V1412"/>
    <mergeCell ref="X1412:Y1412"/>
    <mergeCell ref="Z1412:AA1412"/>
    <mergeCell ref="S1458:T1458"/>
    <mergeCell ref="U1458:V1458"/>
    <mergeCell ref="D1458:E1458"/>
    <mergeCell ref="F1458:G1458"/>
    <mergeCell ref="I1458:J1458"/>
    <mergeCell ref="K1458:L1458"/>
    <mergeCell ref="N1458:O1458"/>
    <mergeCell ref="P1458:Q1458"/>
    <mergeCell ref="S1451:T1451"/>
    <mergeCell ref="U1451:V1451"/>
    <mergeCell ref="X1451:Y1451"/>
    <mergeCell ref="Z1451:AA1451"/>
    <mergeCell ref="D1451:E1451"/>
    <mergeCell ref="F1451:G1451"/>
    <mergeCell ref="I1451:J1451"/>
    <mergeCell ref="K1451:L1451"/>
    <mergeCell ref="N1451:O1451"/>
    <mergeCell ref="P1451:Q1451"/>
    <mergeCell ref="X1458:Y1458"/>
    <mergeCell ref="Z1458:AA1458"/>
    <mergeCell ref="K1446:L1447"/>
    <mergeCell ref="P1446:Q1447"/>
    <mergeCell ref="D1447:E1447"/>
    <mergeCell ref="F1447:G1447"/>
    <mergeCell ref="I1447:J1447"/>
    <mergeCell ref="N1447:O1447"/>
    <mergeCell ref="S1447:T1447"/>
    <mergeCell ref="U1447:V1447"/>
    <mergeCell ref="X1447:Y1447"/>
    <mergeCell ref="Z1447:AA1447"/>
    <mergeCell ref="K1453:L1454"/>
    <mergeCell ref="P1453:Q1454"/>
    <mergeCell ref="D1454:E1454"/>
    <mergeCell ref="F1454:G1454"/>
    <mergeCell ref="I1454:J1454"/>
    <mergeCell ref="N1454:O1454"/>
    <mergeCell ref="S1454:T1454"/>
    <mergeCell ref="U1454:V1454"/>
    <mergeCell ref="X1454:Y1454"/>
    <mergeCell ref="Z1454:AA1454"/>
    <mergeCell ref="D1475:E1475"/>
    <mergeCell ref="F1475:G1475"/>
    <mergeCell ref="I1475:J1475"/>
    <mergeCell ref="N1475:O1475"/>
    <mergeCell ref="S1475:T1475"/>
    <mergeCell ref="U1475:V1475"/>
    <mergeCell ref="X1475:Y1475"/>
    <mergeCell ref="Z1475:AA1475"/>
    <mergeCell ref="S1486:T1486"/>
    <mergeCell ref="U1486:V1486"/>
    <mergeCell ref="X1486:Y1486"/>
    <mergeCell ref="Z1486:AA1486"/>
    <mergeCell ref="D1486:E1486"/>
    <mergeCell ref="F1486:G1486"/>
    <mergeCell ref="I1486:J1486"/>
    <mergeCell ref="K1486:L1486"/>
    <mergeCell ref="N1486:O1486"/>
    <mergeCell ref="P1486:Q1486"/>
    <mergeCell ref="S1479:T1479"/>
    <mergeCell ref="U1479:V1479"/>
    <mergeCell ref="D1479:E1479"/>
    <mergeCell ref="F1479:G1479"/>
    <mergeCell ref="I1479:J1479"/>
    <mergeCell ref="K1479:L1479"/>
    <mergeCell ref="N1479:O1479"/>
    <mergeCell ref="P1479:Q1479"/>
    <mergeCell ref="K1481:L1482"/>
    <mergeCell ref="P1481:Q1482"/>
    <mergeCell ref="D1482:E1482"/>
    <mergeCell ref="F1482:G1482"/>
    <mergeCell ref="I1482:J1482"/>
    <mergeCell ref="N1482:O1482"/>
    <mergeCell ref="S1482:T1482"/>
    <mergeCell ref="U1482:V1482"/>
    <mergeCell ref="X1482:Y1482"/>
    <mergeCell ref="Z1482:AA1482"/>
    <mergeCell ref="S1500:T1500"/>
    <mergeCell ref="U1500:V1500"/>
    <mergeCell ref="D1500:E1500"/>
    <mergeCell ref="F1500:G1500"/>
    <mergeCell ref="I1500:J1500"/>
    <mergeCell ref="K1500:L1500"/>
    <mergeCell ref="N1500:O1500"/>
    <mergeCell ref="P1500:Q1500"/>
    <mergeCell ref="S1493:T1493"/>
    <mergeCell ref="U1493:V1493"/>
    <mergeCell ref="X1493:Y1493"/>
    <mergeCell ref="Z1493:AA1493"/>
    <mergeCell ref="D1493:E1493"/>
    <mergeCell ref="F1493:G1493"/>
    <mergeCell ref="I1493:J1493"/>
    <mergeCell ref="K1493:L1493"/>
    <mergeCell ref="N1493:O1493"/>
    <mergeCell ref="P1493:Q1493"/>
    <mergeCell ref="X1500:Y1500"/>
    <mergeCell ref="Z1500:AA1500"/>
    <mergeCell ref="S1514:T1514"/>
    <mergeCell ref="U1514:V1514"/>
    <mergeCell ref="D1514:E1514"/>
    <mergeCell ref="F1514:G1514"/>
    <mergeCell ref="I1514:J1514"/>
    <mergeCell ref="K1514:L1514"/>
    <mergeCell ref="N1514:O1514"/>
    <mergeCell ref="P1514:Q1514"/>
    <mergeCell ref="X1521:Y1521"/>
    <mergeCell ref="Z1521:AA1521"/>
    <mergeCell ref="S1507:T1507"/>
    <mergeCell ref="U1507:V1507"/>
    <mergeCell ref="D1507:E1507"/>
    <mergeCell ref="F1507:G1507"/>
    <mergeCell ref="I1507:J1507"/>
    <mergeCell ref="K1507:L1507"/>
    <mergeCell ref="N1507:O1507"/>
    <mergeCell ref="P1507:Q1507"/>
    <mergeCell ref="X1507:Y1507"/>
    <mergeCell ref="Z1507:AA1507"/>
    <mergeCell ref="X1514:Y1514"/>
    <mergeCell ref="Z1514:AA1514"/>
    <mergeCell ref="K1516:L1517"/>
    <mergeCell ref="P1516:Q1517"/>
    <mergeCell ref="D1517:E1517"/>
    <mergeCell ref="F1517:G1517"/>
    <mergeCell ref="I1517:J1517"/>
    <mergeCell ref="N1517:O1517"/>
    <mergeCell ref="S1517:T1517"/>
    <mergeCell ref="U1517:V1517"/>
    <mergeCell ref="X1517:Y1517"/>
    <mergeCell ref="Z1517:AA1517"/>
    <mergeCell ref="S1521:T1521"/>
    <mergeCell ref="U1521:V1521"/>
    <mergeCell ref="D1521:E1521"/>
    <mergeCell ref="F1521:G1521"/>
    <mergeCell ref="I1521:J1521"/>
    <mergeCell ref="K1521:L1521"/>
    <mergeCell ref="N1521:O1521"/>
    <mergeCell ref="P1521:Q1521"/>
    <mergeCell ref="K1495:L1496"/>
    <mergeCell ref="P1495:Q1496"/>
    <mergeCell ref="D1496:E1496"/>
    <mergeCell ref="F1496:G1496"/>
    <mergeCell ref="S1542:T1542"/>
    <mergeCell ref="U1542:V1542"/>
    <mergeCell ref="D1542:E1542"/>
    <mergeCell ref="F1542:G1542"/>
    <mergeCell ref="I1542:J1542"/>
    <mergeCell ref="K1542:L1542"/>
    <mergeCell ref="N1542:O1542"/>
    <mergeCell ref="P1542:Q1542"/>
    <mergeCell ref="S1535:T1535"/>
    <mergeCell ref="U1535:V1535"/>
    <mergeCell ref="X1535:Y1535"/>
    <mergeCell ref="Z1535:AA1535"/>
    <mergeCell ref="D1535:E1535"/>
    <mergeCell ref="F1535:G1535"/>
    <mergeCell ref="I1535:J1535"/>
    <mergeCell ref="K1535:L1535"/>
    <mergeCell ref="N1535:O1535"/>
    <mergeCell ref="P1535:Q1535"/>
    <mergeCell ref="X1542:Y1542"/>
    <mergeCell ref="Z1542:AA1542"/>
    <mergeCell ref="K1544:L1545"/>
    <mergeCell ref="P1544:Q1545"/>
    <mergeCell ref="D1545:E1545"/>
    <mergeCell ref="F1545:G1545"/>
    <mergeCell ref="I1545:J1545"/>
    <mergeCell ref="N1545:O1545"/>
    <mergeCell ref="S1545:T1545"/>
    <mergeCell ref="U1545:V1545"/>
    <mergeCell ref="X1545:Y1545"/>
    <mergeCell ref="S1556:T1556"/>
    <mergeCell ref="U1556:V1556"/>
    <mergeCell ref="D1556:E1556"/>
    <mergeCell ref="F1556:G1556"/>
    <mergeCell ref="I1556:J1556"/>
    <mergeCell ref="K1556:L1556"/>
    <mergeCell ref="N1556:O1556"/>
    <mergeCell ref="P1556:Q1556"/>
    <mergeCell ref="S1549:T1549"/>
    <mergeCell ref="U1549:V1549"/>
    <mergeCell ref="D1549:E1549"/>
    <mergeCell ref="F1549:G1549"/>
    <mergeCell ref="I1549:J1549"/>
    <mergeCell ref="K1549:L1549"/>
    <mergeCell ref="N1549:O1549"/>
    <mergeCell ref="P1549:Q1549"/>
    <mergeCell ref="X1549:Y1549"/>
    <mergeCell ref="Z1545:AA1545"/>
    <mergeCell ref="K1551:L1552"/>
    <mergeCell ref="P1551:Q1552"/>
    <mergeCell ref="D1552:E1552"/>
    <mergeCell ref="F1552:G1552"/>
    <mergeCell ref="I1552:J1552"/>
    <mergeCell ref="N1552:O1552"/>
    <mergeCell ref="S1552:T1552"/>
    <mergeCell ref="U1552:V1552"/>
    <mergeCell ref="X1552:Y1552"/>
    <mergeCell ref="Z1552:AA1552"/>
    <mergeCell ref="S1584:T1584"/>
    <mergeCell ref="U1584:V1584"/>
    <mergeCell ref="D1584:E1584"/>
    <mergeCell ref="F1584:G1584"/>
    <mergeCell ref="I1584:J1584"/>
    <mergeCell ref="K1584:L1584"/>
    <mergeCell ref="N1584:O1584"/>
    <mergeCell ref="P1584:Q1584"/>
    <mergeCell ref="S1577:T1577"/>
    <mergeCell ref="U1577:V1577"/>
    <mergeCell ref="X1577:Y1577"/>
    <mergeCell ref="Z1577:AA1577"/>
    <mergeCell ref="D1577:E1577"/>
    <mergeCell ref="F1577:G1577"/>
    <mergeCell ref="I1577:J1577"/>
    <mergeCell ref="K1577:L1577"/>
    <mergeCell ref="N1577:O1577"/>
    <mergeCell ref="P1577:Q1577"/>
    <mergeCell ref="X1584:Y1584"/>
    <mergeCell ref="Z1584:AA1584"/>
    <mergeCell ref="S1598:T1598"/>
    <mergeCell ref="U1598:V1598"/>
    <mergeCell ref="D1598:E1598"/>
    <mergeCell ref="F1598:G1598"/>
    <mergeCell ref="I1598:J1598"/>
    <mergeCell ref="K1598:L1598"/>
    <mergeCell ref="N1598:O1598"/>
    <mergeCell ref="P1598:Q1598"/>
    <mergeCell ref="X1598:Y1598"/>
    <mergeCell ref="Z1598:AA1598"/>
    <mergeCell ref="S1591:T1591"/>
    <mergeCell ref="U1591:V1591"/>
    <mergeCell ref="D1591:E1591"/>
    <mergeCell ref="F1591:G1591"/>
    <mergeCell ref="I1591:J1591"/>
    <mergeCell ref="K1591:L1591"/>
    <mergeCell ref="N1591:O1591"/>
    <mergeCell ref="P1591:Q1591"/>
    <mergeCell ref="X1591:Y1591"/>
    <mergeCell ref="Z1591:AA1591"/>
    <mergeCell ref="I1580:J1580"/>
    <mergeCell ref="N1580:O1580"/>
    <mergeCell ref="S1580:T1580"/>
    <mergeCell ref="U1580:V1580"/>
    <mergeCell ref="X1580:Y1580"/>
    <mergeCell ref="Z1580:AA1580"/>
    <mergeCell ref="I1573:J1573"/>
    <mergeCell ref="N1573:O1573"/>
    <mergeCell ref="S1573:T1573"/>
    <mergeCell ref="U1573:V1573"/>
    <mergeCell ref="X1573:Y1573"/>
    <mergeCell ref="Z1573:AA1573"/>
    <mergeCell ref="K1579:L1580"/>
    <mergeCell ref="P1579:Q1580"/>
    <mergeCell ref="D1580:E1580"/>
    <mergeCell ref="F1580:G1580"/>
    <mergeCell ref="D1605:E1605"/>
    <mergeCell ref="F1605:G1605"/>
    <mergeCell ref="I1605:J1605"/>
    <mergeCell ref="K1605:L1605"/>
    <mergeCell ref="N1605:O1605"/>
    <mergeCell ref="P1605:Q1605"/>
    <mergeCell ref="K1607:L1608"/>
    <mergeCell ref="P1607:Q1608"/>
    <mergeCell ref="D1608:E1608"/>
    <mergeCell ref="F1608:G1608"/>
    <mergeCell ref="I1608:J1608"/>
    <mergeCell ref="N1608:O1608"/>
    <mergeCell ref="S1608:T1608"/>
    <mergeCell ref="U1608:V1608"/>
    <mergeCell ref="X1608:Y1608"/>
    <mergeCell ref="Z1608:AA1608"/>
    <mergeCell ref="S1626:T1626"/>
    <mergeCell ref="U1626:V1626"/>
    <mergeCell ref="D1626:E1626"/>
    <mergeCell ref="F1626:G1626"/>
    <mergeCell ref="I1626:J1626"/>
    <mergeCell ref="K1626:L1626"/>
    <mergeCell ref="N1626:O1626"/>
    <mergeCell ref="P1626:Q1626"/>
    <mergeCell ref="S1619:T1619"/>
    <mergeCell ref="U1619:V1619"/>
    <mergeCell ref="X1619:Y1619"/>
    <mergeCell ref="Z1619:AA1619"/>
    <mergeCell ref="D1619:E1619"/>
    <mergeCell ref="F1619:G1619"/>
    <mergeCell ref="I1619:J1619"/>
    <mergeCell ref="K1619:L1619"/>
    <mergeCell ref="N1619:O1619"/>
    <mergeCell ref="P1619:Q1619"/>
    <mergeCell ref="X1626:Y1626"/>
    <mergeCell ref="Z1626:AA1626"/>
    <mergeCell ref="K1614:L1615"/>
    <mergeCell ref="P1614:Q1615"/>
    <mergeCell ref="D1615:E1615"/>
    <mergeCell ref="F1615:G1615"/>
    <mergeCell ref="I1615:J1615"/>
    <mergeCell ref="N1615:O1615"/>
    <mergeCell ref="S1615:T1615"/>
    <mergeCell ref="U1615:V1615"/>
    <mergeCell ref="X1615:Y1615"/>
    <mergeCell ref="Z1615:AA1615"/>
    <mergeCell ref="K1621:L1622"/>
    <mergeCell ref="P1621:Q1622"/>
    <mergeCell ref="D1622:E1622"/>
    <mergeCell ref="F1622:G1622"/>
    <mergeCell ref="I1622:J1622"/>
    <mergeCell ref="N1622:O1622"/>
    <mergeCell ref="S1622:T1622"/>
    <mergeCell ref="U1622:V1622"/>
    <mergeCell ref="X1622:Y1622"/>
    <mergeCell ref="Z1622:AA1622"/>
    <mergeCell ref="S1654:T1654"/>
    <mergeCell ref="U1654:V1654"/>
    <mergeCell ref="X1654:Y1654"/>
    <mergeCell ref="Z1654:AA1654"/>
    <mergeCell ref="D1654:E1654"/>
    <mergeCell ref="F1654:G1654"/>
    <mergeCell ref="I1654:J1654"/>
    <mergeCell ref="K1654:L1654"/>
    <mergeCell ref="N1654:O1654"/>
    <mergeCell ref="P1654:Q1654"/>
    <mergeCell ref="S1647:T1647"/>
    <mergeCell ref="U1647:V1647"/>
    <mergeCell ref="D1647:E1647"/>
    <mergeCell ref="F1647:G1647"/>
    <mergeCell ref="I1647:J1647"/>
    <mergeCell ref="K1647:L1647"/>
    <mergeCell ref="N1647:O1647"/>
    <mergeCell ref="P1647:Q1647"/>
    <mergeCell ref="X1647:Y1647"/>
    <mergeCell ref="Z1647:AA1647"/>
    <mergeCell ref="S1668:T1668"/>
    <mergeCell ref="U1668:V1668"/>
    <mergeCell ref="D1668:E1668"/>
    <mergeCell ref="F1668:G1668"/>
    <mergeCell ref="I1668:J1668"/>
    <mergeCell ref="K1668:L1668"/>
    <mergeCell ref="N1668:O1668"/>
    <mergeCell ref="P1668:Q1668"/>
    <mergeCell ref="S1661:T1661"/>
    <mergeCell ref="U1661:V1661"/>
    <mergeCell ref="X1661:Y1661"/>
    <mergeCell ref="Z1661:AA1661"/>
    <mergeCell ref="D1661:E1661"/>
    <mergeCell ref="F1661:G1661"/>
    <mergeCell ref="I1661:J1661"/>
    <mergeCell ref="K1661:L1661"/>
    <mergeCell ref="N1661:O1661"/>
    <mergeCell ref="P1661:Q1661"/>
    <mergeCell ref="X1668:Y1668"/>
    <mergeCell ref="Z1668:AA1668"/>
    <mergeCell ref="D1633:E1633"/>
    <mergeCell ref="F1633:G1633"/>
    <mergeCell ref="I1633:J1633"/>
    <mergeCell ref="K1633:L1633"/>
    <mergeCell ref="N1633:O1633"/>
    <mergeCell ref="P1633:Q1633"/>
    <mergeCell ref="X1633:Y1633"/>
    <mergeCell ref="Z1633:AA1633"/>
    <mergeCell ref="S1682:T1682"/>
    <mergeCell ref="U1682:V1682"/>
    <mergeCell ref="D1682:E1682"/>
    <mergeCell ref="F1682:G1682"/>
    <mergeCell ref="I1682:J1682"/>
    <mergeCell ref="K1682:L1682"/>
    <mergeCell ref="N1682:O1682"/>
    <mergeCell ref="P1682:Q1682"/>
    <mergeCell ref="X1682:Y1682"/>
    <mergeCell ref="Z1682:AA1682"/>
    <mergeCell ref="X1689:Y1689"/>
    <mergeCell ref="Z1689:AA1689"/>
    <mergeCell ref="S1675:T1675"/>
    <mergeCell ref="U1675:V1675"/>
    <mergeCell ref="D1675:E1675"/>
    <mergeCell ref="F1675:G1675"/>
    <mergeCell ref="I1675:J1675"/>
    <mergeCell ref="K1675:L1675"/>
    <mergeCell ref="N1675:O1675"/>
    <mergeCell ref="P1675:Q1675"/>
    <mergeCell ref="X1675:Y1675"/>
    <mergeCell ref="Z1675:AA1675"/>
    <mergeCell ref="K1684:L1685"/>
    <mergeCell ref="P1684:Q1685"/>
    <mergeCell ref="D1685:E1685"/>
    <mergeCell ref="F1685:G1685"/>
    <mergeCell ref="I1685:J1685"/>
    <mergeCell ref="N1685:O1685"/>
    <mergeCell ref="S1685:T1685"/>
    <mergeCell ref="U1685:V1685"/>
    <mergeCell ref="X1685:Y1685"/>
    <mergeCell ref="Z1685:AA1685"/>
    <mergeCell ref="S1696:T1696"/>
    <mergeCell ref="U1696:V1696"/>
    <mergeCell ref="X1696:Y1696"/>
    <mergeCell ref="Z1696:AA1696"/>
    <mergeCell ref="D1696:E1696"/>
    <mergeCell ref="F1696:G1696"/>
    <mergeCell ref="I1696:J1696"/>
    <mergeCell ref="K1696:L1696"/>
    <mergeCell ref="N1696:O1696"/>
    <mergeCell ref="P1696:Q1696"/>
    <mergeCell ref="S1689:T1689"/>
    <mergeCell ref="U1689:V1689"/>
    <mergeCell ref="D1689:E1689"/>
    <mergeCell ref="F1689:G1689"/>
    <mergeCell ref="I1689:J1689"/>
    <mergeCell ref="K1689:L1689"/>
    <mergeCell ref="N1689:O1689"/>
    <mergeCell ref="P1689:Q1689"/>
    <mergeCell ref="K1691:L1692"/>
    <mergeCell ref="P1691:Q1692"/>
    <mergeCell ref="D1692:E1692"/>
    <mergeCell ref="F1692:G1692"/>
    <mergeCell ref="I1692:J1692"/>
    <mergeCell ref="N1692:O1692"/>
    <mergeCell ref="S1692:T1692"/>
    <mergeCell ref="U1692:V1692"/>
    <mergeCell ref="X1692:Y1692"/>
    <mergeCell ref="Z1692:AA1692"/>
    <mergeCell ref="S1724:T1724"/>
    <mergeCell ref="U1724:V1724"/>
    <mergeCell ref="D1724:E1724"/>
    <mergeCell ref="F1724:G1724"/>
    <mergeCell ref="I1724:J1724"/>
    <mergeCell ref="K1724:L1724"/>
    <mergeCell ref="N1724:O1724"/>
    <mergeCell ref="P1724:Q1724"/>
    <mergeCell ref="X1731:Y1731"/>
    <mergeCell ref="Z1731:AA1731"/>
    <mergeCell ref="S1717:T1717"/>
    <mergeCell ref="U1717:V1717"/>
    <mergeCell ref="D1717:E1717"/>
    <mergeCell ref="F1717:G1717"/>
    <mergeCell ref="I1717:J1717"/>
    <mergeCell ref="K1717:L1717"/>
    <mergeCell ref="N1717:O1717"/>
    <mergeCell ref="P1717:Q1717"/>
    <mergeCell ref="X1717:Y1717"/>
    <mergeCell ref="Z1717:AA1717"/>
    <mergeCell ref="X1724:Y1724"/>
    <mergeCell ref="Z1724:AA1724"/>
    <mergeCell ref="K1726:L1727"/>
    <mergeCell ref="P1726:Q1727"/>
    <mergeCell ref="D1727:E1727"/>
    <mergeCell ref="F1727:G1727"/>
    <mergeCell ref="I1727:J1727"/>
    <mergeCell ref="N1727:O1727"/>
    <mergeCell ref="S1727:T1727"/>
    <mergeCell ref="U1727:V1727"/>
    <mergeCell ref="X1727:Y1727"/>
    <mergeCell ref="Z1727:AA1727"/>
    <mergeCell ref="S1738:T1738"/>
    <mergeCell ref="U1738:V1738"/>
    <mergeCell ref="X1738:Y1738"/>
    <mergeCell ref="Z1738:AA1738"/>
    <mergeCell ref="D1738:E1738"/>
    <mergeCell ref="F1738:G1738"/>
    <mergeCell ref="I1738:J1738"/>
    <mergeCell ref="K1738:L1738"/>
    <mergeCell ref="N1738:O1738"/>
    <mergeCell ref="P1738:Q1738"/>
    <mergeCell ref="S1731:T1731"/>
    <mergeCell ref="U1731:V1731"/>
    <mergeCell ref="D1731:E1731"/>
    <mergeCell ref="F1731:G1731"/>
    <mergeCell ref="I1731:J1731"/>
    <mergeCell ref="K1731:L1731"/>
    <mergeCell ref="N1731:O1731"/>
    <mergeCell ref="P1731:Q1731"/>
    <mergeCell ref="K1733:L1734"/>
    <mergeCell ref="P1733:Q1734"/>
    <mergeCell ref="D1734:E1734"/>
    <mergeCell ref="F1734:G1734"/>
    <mergeCell ref="I1734:J1734"/>
    <mergeCell ref="N1734:O1734"/>
    <mergeCell ref="S1734:T1734"/>
    <mergeCell ref="U1734:V1734"/>
    <mergeCell ref="X1734:Y1734"/>
    <mergeCell ref="Z1734:AA1734"/>
    <mergeCell ref="X1755:Y1755"/>
    <mergeCell ref="S1766:T1766"/>
    <mergeCell ref="U1766:V1766"/>
    <mergeCell ref="D1766:E1766"/>
    <mergeCell ref="F1766:G1766"/>
    <mergeCell ref="I1766:J1766"/>
    <mergeCell ref="K1766:L1766"/>
    <mergeCell ref="N1766:O1766"/>
    <mergeCell ref="P1766:Q1766"/>
    <mergeCell ref="S1759:T1759"/>
    <mergeCell ref="U1759:V1759"/>
    <mergeCell ref="D1759:E1759"/>
    <mergeCell ref="F1759:G1759"/>
    <mergeCell ref="I1759:J1759"/>
    <mergeCell ref="K1759:L1759"/>
    <mergeCell ref="N1759:O1759"/>
    <mergeCell ref="P1759:Q1759"/>
    <mergeCell ref="X1759:Y1759"/>
    <mergeCell ref="S1780:T1780"/>
    <mergeCell ref="U1780:V1780"/>
    <mergeCell ref="X1780:Y1780"/>
    <mergeCell ref="Z1780:AA1780"/>
    <mergeCell ref="D1780:E1780"/>
    <mergeCell ref="F1780:G1780"/>
    <mergeCell ref="I1780:J1780"/>
    <mergeCell ref="K1780:L1780"/>
    <mergeCell ref="N1780:O1780"/>
    <mergeCell ref="P1780:Q1780"/>
    <mergeCell ref="S1773:T1773"/>
    <mergeCell ref="U1773:V1773"/>
    <mergeCell ref="D1773:E1773"/>
    <mergeCell ref="F1773:G1773"/>
    <mergeCell ref="I1773:J1773"/>
    <mergeCell ref="K1773:L1773"/>
    <mergeCell ref="N1773:O1773"/>
    <mergeCell ref="P1773:Q1773"/>
    <mergeCell ref="X1773:Y1773"/>
    <mergeCell ref="Z1773:AA1773"/>
    <mergeCell ref="K1775:L1776"/>
    <mergeCell ref="P1775:Q1776"/>
    <mergeCell ref="D1776:E1776"/>
    <mergeCell ref="F1776:G1776"/>
    <mergeCell ref="I1776:J1776"/>
    <mergeCell ref="N1776:O1776"/>
    <mergeCell ref="S1776:T1776"/>
    <mergeCell ref="U1776:V1776"/>
    <mergeCell ref="X1776:Y1776"/>
    <mergeCell ref="Z1776:AA1776"/>
    <mergeCell ref="Z1755:AA1755"/>
    <mergeCell ref="K1761:L1762"/>
    <mergeCell ref="P1761:Q1762"/>
    <mergeCell ref="D1762:E1762"/>
    <mergeCell ref="F1762:G1762"/>
    <mergeCell ref="I1762:J1762"/>
    <mergeCell ref="N1762:O1762"/>
    <mergeCell ref="S1762:T1762"/>
    <mergeCell ref="U1762:V1762"/>
    <mergeCell ref="X1762:Y1762"/>
    <mergeCell ref="Z1762:AA1762"/>
    <mergeCell ref="K1768:L1769"/>
    <mergeCell ref="P1768:Q1769"/>
    <mergeCell ref="D1769:E1769"/>
    <mergeCell ref="F1769:G1769"/>
    <mergeCell ref="I1769:J1769"/>
    <mergeCell ref="X1797:Y1797"/>
    <mergeCell ref="S1808:T1808"/>
    <mergeCell ref="U1808:V1808"/>
    <mergeCell ref="D1808:E1808"/>
    <mergeCell ref="F1808:G1808"/>
    <mergeCell ref="I1808:J1808"/>
    <mergeCell ref="K1808:L1808"/>
    <mergeCell ref="N1808:O1808"/>
    <mergeCell ref="P1808:Q1808"/>
    <mergeCell ref="S1801:T1801"/>
    <mergeCell ref="U1801:V1801"/>
    <mergeCell ref="D1801:E1801"/>
    <mergeCell ref="F1801:G1801"/>
    <mergeCell ref="I1801:J1801"/>
    <mergeCell ref="K1801:L1801"/>
    <mergeCell ref="N1801:O1801"/>
    <mergeCell ref="P1801:Q1801"/>
    <mergeCell ref="X1801:Y1801"/>
    <mergeCell ref="S1822:T1822"/>
    <mergeCell ref="U1822:V1822"/>
    <mergeCell ref="X1822:Y1822"/>
    <mergeCell ref="Z1822:AA1822"/>
    <mergeCell ref="D1822:E1822"/>
    <mergeCell ref="F1822:G1822"/>
    <mergeCell ref="I1822:J1822"/>
    <mergeCell ref="K1822:L1822"/>
    <mergeCell ref="N1822:O1822"/>
    <mergeCell ref="P1822:Q1822"/>
    <mergeCell ref="S1815:T1815"/>
    <mergeCell ref="U1815:V1815"/>
    <mergeCell ref="D1815:E1815"/>
    <mergeCell ref="F1815:G1815"/>
    <mergeCell ref="I1815:J1815"/>
    <mergeCell ref="K1815:L1815"/>
    <mergeCell ref="N1815:O1815"/>
    <mergeCell ref="P1815:Q1815"/>
    <mergeCell ref="X1815:Y1815"/>
    <mergeCell ref="Z1815:AA1815"/>
    <mergeCell ref="K1817:L1818"/>
    <mergeCell ref="P1817:Q1818"/>
    <mergeCell ref="D1818:E1818"/>
    <mergeCell ref="F1818:G1818"/>
    <mergeCell ref="I1818:J1818"/>
    <mergeCell ref="N1818:O1818"/>
    <mergeCell ref="S1818:T1818"/>
    <mergeCell ref="U1818:V1818"/>
    <mergeCell ref="X1818:Y1818"/>
    <mergeCell ref="Z1818:AA1818"/>
    <mergeCell ref="Z1797:AA1797"/>
    <mergeCell ref="K1803:L1804"/>
    <mergeCell ref="P1803:Q1804"/>
    <mergeCell ref="D1804:E1804"/>
    <mergeCell ref="F1804:G1804"/>
    <mergeCell ref="I1804:J1804"/>
    <mergeCell ref="N1804:O1804"/>
    <mergeCell ref="S1804:T1804"/>
    <mergeCell ref="U1804:V1804"/>
    <mergeCell ref="X1804:Y1804"/>
    <mergeCell ref="Z1804:AA1804"/>
    <mergeCell ref="K1810:L1811"/>
    <mergeCell ref="P1810:Q1811"/>
    <mergeCell ref="D1811:E1811"/>
    <mergeCell ref="F1811:G1811"/>
    <mergeCell ref="I1811:J1811"/>
    <mergeCell ref="S1850:T1850"/>
    <mergeCell ref="U1850:V1850"/>
    <mergeCell ref="D1850:E1850"/>
    <mergeCell ref="F1850:G1850"/>
    <mergeCell ref="I1850:J1850"/>
    <mergeCell ref="K1850:L1850"/>
    <mergeCell ref="N1850:O1850"/>
    <mergeCell ref="P1850:Q1850"/>
    <mergeCell ref="X1850:Y1850"/>
    <mergeCell ref="Z1850:AA1850"/>
    <mergeCell ref="X1857:Y1857"/>
    <mergeCell ref="Z1857:AA1857"/>
    <mergeCell ref="S1843:T1843"/>
    <mergeCell ref="U1843:V1843"/>
    <mergeCell ref="D1843:E1843"/>
    <mergeCell ref="F1843:G1843"/>
    <mergeCell ref="I1843:J1843"/>
    <mergeCell ref="K1843:L1843"/>
    <mergeCell ref="N1843:O1843"/>
    <mergeCell ref="P1843:Q1843"/>
    <mergeCell ref="X1843:Y1843"/>
    <mergeCell ref="Z1843:AA1843"/>
    <mergeCell ref="K1852:L1853"/>
    <mergeCell ref="P1852:Q1853"/>
    <mergeCell ref="D1853:E1853"/>
    <mergeCell ref="F1853:G1853"/>
    <mergeCell ref="I1853:J1853"/>
    <mergeCell ref="N1853:O1853"/>
    <mergeCell ref="S1853:T1853"/>
    <mergeCell ref="U1853:V1853"/>
    <mergeCell ref="X1853:Y1853"/>
    <mergeCell ref="Z1853:AA1853"/>
    <mergeCell ref="S1864:T1864"/>
    <mergeCell ref="U1864:V1864"/>
    <mergeCell ref="X1864:Y1864"/>
    <mergeCell ref="Z1864:AA1864"/>
    <mergeCell ref="D1864:E1864"/>
    <mergeCell ref="F1864:G1864"/>
    <mergeCell ref="I1864:J1864"/>
    <mergeCell ref="K1864:L1864"/>
    <mergeCell ref="N1864:O1864"/>
    <mergeCell ref="P1864:Q1864"/>
    <mergeCell ref="S1857:T1857"/>
    <mergeCell ref="U1857:V1857"/>
    <mergeCell ref="D1857:E1857"/>
    <mergeCell ref="F1857:G1857"/>
    <mergeCell ref="I1857:J1857"/>
    <mergeCell ref="K1857:L1857"/>
    <mergeCell ref="N1857:O1857"/>
    <mergeCell ref="P1857:Q1857"/>
    <mergeCell ref="K1859:L1860"/>
    <mergeCell ref="P1859:Q1860"/>
    <mergeCell ref="D1860:E1860"/>
    <mergeCell ref="F1860:G1860"/>
    <mergeCell ref="I1860:J1860"/>
    <mergeCell ref="N1860:O1860"/>
    <mergeCell ref="S1860:T1860"/>
    <mergeCell ref="U1860:V1860"/>
    <mergeCell ref="X1860:Y1860"/>
    <mergeCell ref="Z1860:AA1860"/>
    <mergeCell ref="S1892:T1892"/>
    <mergeCell ref="U1892:V1892"/>
    <mergeCell ref="D1892:E1892"/>
    <mergeCell ref="F1892:G1892"/>
    <mergeCell ref="I1892:J1892"/>
    <mergeCell ref="K1892:L1892"/>
    <mergeCell ref="N1892:O1892"/>
    <mergeCell ref="P1892:Q1892"/>
    <mergeCell ref="X1899:Y1899"/>
    <mergeCell ref="Z1899:AA1899"/>
    <mergeCell ref="S1885:T1885"/>
    <mergeCell ref="U1885:V1885"/>
    <mergeCell ref="D1885:E1885"/>
    <mergeCell ref="F1885:G1885"/>
    <mergeCell ref="I1885:J1885"/>
    <mergeCell ref="K1885:L1885"/>
    <mergeCell ref="N1885:O1885"/>
    <mergeCell ref="P1885:Q1885"/>
    <mergeCell ref="X1885:Y1885"/>
    <mergeCell ref="Z1885:AA1885"/>
    <mergeCell ref="X1892:Y1892"/>
    <mergeCell ref="Z1892:AA1892"/>
    <mergeCell ref="K1894:L1895"/>
    <mergeCell ref="P1894:Q1895"/>
    <mergeCell ref="D1895:E1895"/>
    <mergeCell ref="F1895:G1895"/>
    <mergeCell ref="I1895:J1895"/>
    <mergeCell ref="N1895:O1895"/>
    <mergeCell ref="S1895:T1895"/>
    <mergeCell ref="U1895:V1895"/>
    <mergeCell ref="X1895:Y1895"/>
    <mergeCell ref="Z1895:AA1895"/>
    <mergeCell ref="S1906:T1906"/>
    <mergeCell ref="U1906:V1906"/>
    <mergeCell ref="X1906:Y1906"/>
    <mergeCell ref="Z1906:AA1906"/>
    <mergeCell ref="D1906:E1906"/>
    <mergeCell ref="F1906:G1906"/>
    <mergeCell ref="I1906:J1906"/>
    <mergeCell ref="K1906:L1906"/>
    <mergeCell ref="N1906:O1906"/>
    <mergeCell ref="P1906:Q1906"/>
    <mergeCell ref="S1899:T1899"/>
    <mergeCell ref="U1899:V1899"/>
    <mergeCell ref="D1899:E1899"/>
    <mergeCell ref="F1899:G1899"/>
    <mergeCell ref="I1899:J1899"/>
    <mergeCell ref="K1899:L1899"/>
    <mergeCell ref="N1899:O1899"/>
    <mergeCell ref="P1899:Q1899"/>
    <mergeCell ref="K1901:L1902"/>
    <mergeCell ref="P1901:Q1902"/>
    <mergeCell ref="D1902:E1902"/>
    <mergeCell ref="F1902:G1902"/>
    <mergeCell ref="I1902:J1902"/>
    <mergeCell ref="N1902:O1902"/>
    <mergeCell ref="S1902:T1902"/>
    <mergeCell ref="U1902:V1902"/>
    <mergeCell ref="X1902:Y1902"/>
    <mergeCell ref="Z1902:AA1902"/>
    <mergeCell ref="S1934:T1934"/>
    <mergeCell ref="U1934:V1934"/>
    <mergeCell ref="D1934:E1934"/>
    <mergeCell ref="F1934:G1934"/>
    <mergeCell ref="I1934:J1934"/>
    <mergeCell ref="K1934:L1934"/>
    <mergeCell ref="N1934:O1934"/>
    <mergeCell ref="P1934:Q1934"/>
    <mergeCell ref="X1941:Y1941"/>
    <mergeCell ref="Z1941:AA1941"/>
    <mergeCell ref="S1927:T1927"/>
    <mergeCell ref="U1927:V1927"/>
    <mergeCell ref="D1927:E1927"/>
    <mergeCell ref="F1927:G1927"/>
    <mergeCell ref="I1927:J1927"/>
    <mergeCell ref="K1927:L1927"/>
    <mergeCell ref="N1927:O1927"/>
    <mergeCell ref="P1927:Q1927"/>
    <mergeCell ref="X1927:Y1927"/>
    <mergeCell ref="Z1927:AA1927"/>
    <mergeCell ref="X1934:Y1934"/>
    <mergeCell ref="Z1934:AA1934"/>
    <mergeCell ref="K1936:L1937"/>
    <mergeCell ref="P1936:Q1937"/>
    <mergeCell ref="D1937:E1937"/>
    <mergeCell ref="F1937:G1937"/>
    <mergeCell ref="I1937:J1937"/>
    <mergeCell ref="N1937:O1937"/>
    <mergeCell ref="S1937:T1937"/>
    <mergeCell ref="U1937:V1937"/>
    <mergeCell ref="X1937:Y1937"/>
    <mergeCell ref="Z1937:AA1937"/>
    <mergeCell ref="S1948:T1948"/>
    <mergeCell ref="U1948:V1948"/>
    <mergeCell ref="X1948:Y1948"/>
    <mergeCell ref="Z1948:AA1948"/>
    <mergeCell ref="D1948:E1948"/>
    <mergeCell ref="F1948:G1948"/>
    <mergeCell ref="I1948:J1948"/>
    <mergeCell ref="K1948:L1948"/>
    <mergeCell ref="N1948:O1948"/>
    <mergeCell ref="P1948:Q1948"/>
    <mergeCell ref="S1941:T1941"/>
    <mergeCell ref="U1941:V1941"/>
    <mergeCell ref="D1941:E1941"/>
    <mergeCell ref="F1941:G1941"/>
    <mergeCell ref="I1941:J1941"/>
    <mergeCell ref="K1941:L1941"/>
    <mergeCell ref="N1941:O1941"/>
    <mergeCell ref="P1941:Q1941"/>
    <mergeCell ref="K1943:L1944"/>
    <mergeCell ref="P1943:Q1944"/>
    <mergeCell ref="D1944:E1944"/>
    <mergeCell ref="F1944:G1944"/>
    <mergeCell ref="I1944:J1944"/>
    <mergeCell ref="N1944:O1944"/>
    <mergeCell ref="S1944:T1944"/>
    <mergeCell ref="U1944:V1944"/>
    <mergeCell ref="X1944:Y1944"/>
    <mergeCell ref="Z1944:AA1944"/>
    <mergeCell ref="X1965:Y1965"/>
    <mergeCell ref="S1976:T1976"/>
    <mergeCell ref="U1976:V1976"/>
    <mergeCell ref="D1976:E1976"/>
    <mergeCell ref="F1976:G1976"/>
    <mergeCell ref="I1976:J1976"/>
    <mergeCell ref="K1976:L1976"/>
    <mergeCell ref="N1976:O1976"/>
    <mergeCell ref="P1976:Q1976"/>
    <mergeCell ref="S1969:T1969"/>
    <mergeCell ref="U1969:V1969"/>
    <mergeCell ref="D1969:E1969"/>
    <mergeCell ref="F1969:G1969"/>
    <mergeCell ref="I1969:J1969"/>
    <mergeCell ref="K1969:L1969"/>
    <mergeCell ref="N1969:O1969"/>
    <mergeCell ref="P1969:Q1969"/>
    <mergeCell ref="X1969:Y1969"/>
    <mergeCell ref="S1990:T1990"/>
    <mergeCell ref="U1990:V1990"/>
    <mergeCell ref="X1990:Y1990"/>
    <mergeCell ref="Z1990:AA1990"/>
    <mergeCell ref="D1990:E1990"/>
    <mergeCell ref="F1990:G1990"/>
    <mergeCell ref="I1990:J1990"/>
    <mergeCell ref="K1990:L1990"/>
    <mergeCell ref="N1990:O1990"/>
    <mergeCell ref="P1990:Q1990"/>
    <mergeCell ref="S1983:T1983"/>
    <mergeCell ref="U1983:V1983"/>
    <mergeCell ref="D1983:E1983"/>
    <mergeCell ref="F1983:G1983"/>
    <mergeCell ref="I1983:J1983"/>
    <mergeCell ref="K1983:L1983"/>
    <mergeCell ref="N1983:O1983"/>
    <mergeCell ref="P1983:Q1983"/>
    <mergeCell ref="X1983:Y1983"/>
    <mergeCell ref="Z1983:AA1983"/>
    <mergeCell ref="K1985:L1986"/>
    <mergeCell ref="P1985:Q1986"/>
    <mergeCell ref="D1986:E1986"/>
    <mergeCell ref="F1986:G1986"/>
    <mergeCell ref="I1986:J1986"/>
    <mergeCell ref="N1986:O1986"/>
    <mergeCell ref="S1986:T1986"/>
    <mergeCell ref="U1986:V1986"/>
    <mergeCell ref="X1986:Y1986"/>
    <mergeCell ref="Z1986:AA1986"/>
    <mergeCell ref="Z1965:AA1965"/>
    <mergeCell ref="K1971:L1972"/>
    <mergeCell ref="P1971:Q1972"/>
    <mergeCell ref="D1972:E1972"/>
    <mergeCell ref="F1972:G1972"/>
    <mergeCell ref="I1972:J1972"/>
    <mergeCell ref="N1972:O1972"/>
    <mergeCell ref="S1972:T1972"/>
    <mergeCell ref="U1972:V1972"/>
    <mergeCell ref="X1972:Y1972"/>
    <mergeCell ref="Z1972:AA1972"/>
    <mergeCell ref="K1978:L1979"/>
    <mergeCell ref="P1978:Q1979"/>
    <mergeCell ref="D1979:E1979"/>
    <mergeCell ref="F1979:G1979"/>
    <mergeCell ref="I1979:J1979"/>
    <mergeCell ref="S2018:T2018"/>
    <mergeCell ref="U2018:V2018"/>
    <mergeCell ref="D2018:E2018"/>
    <mergeCell ref="F2018:G2018"/>
    <mergeCell ref="I2018:J2018"/>
    <mergeCell ref="K2018:L2018"/>
    <mergeCell ref="N2018:O2018"/>
    <mergeCell ref="P2018:Q2018"/>
    <mergeCell ref="X2018:Y2018"/>
    <mergeCell ref="Z2018:AA2018"/>
    <mergeCell ref="X2025:Y2025"/>
    <mergeCell ref="Z2025:AA2025"/>
    <mergeCell ref="S2011:T2011"/>
    <mergeCell ref="U2011:V2011"/>
    <mergeCell ref="D2011:E2011"/>
    <mergeCell ref="F2011:G2011"/>
    <mergeCell ref="I2011:J2011"/>
    <mergeCell ref="K2011:L2011"/>
    <mergeCell ref="N2011:O2011"/>
    <mergeCell ref="P2011:Q2011"/>
    <mergeCell ref="X2011:Y2011"/>
    <mergeCell ref="Z2011:AA2011"/>
    <mergeCell ref="K2020:L2021"/>
    <mergeCell ref="P2020:Q2021"/>
    <mergeCell ref="D2021:E2021"/>
    <mergeCell ref="F2021:G2021"/>
    <mergeCell ref="I2021:J2021"/>
    <mergeCell ref="N2021:O2021"/>
    <mergeCell ref="S2021:T2021"/>
    <mergeCell ref="U2021:V2021"/>
    <mergeCell ref="X2021:Y2021"/>
    <mergeCell ref="Z2021:AA2021"/>
    <mergeCell ref="S2032:T2032"/>
    <mergeCell ref="U2032:V2032"/>
    <mergeCell ref="X2032:Y2032"/>
    <mergeCell ref="Z2032:AA2032"/>
    <mergeCell ref="D2032:E2032"/>
    <mergeCell ref="F2032:G2032"/>
    <mergeCell ref="I2032:J2032"/>
    <mergeCell ref="K2032:L2032"/>
    <mergeCell ref="N2032:O2032"/>
    <mergeCell ref="P2032:Q2032"/>
    <mergeCell ref="S2025:T2025"/>
    <mergeCell ref="U2025:V2025"/>
    <mergeCell ref="D2025:E2025"/>
    <mergeCell ref="F2025:G2025"/>
    <mergeCell ref="I2025:J2025"/>
    <mergeCell ref="K2025:L2025"/>
    <mergeCell ref="N2025:O2025"/>
    <mergeCell ref="P2025:Q2025"/>
    <mergeCell ref="K2027:L2028"/>
    <mergeCell ref="P2027:Q2028"/>
    <mergeCell ref="D2028:E2028"/>
    <mergeCell ref="F2028:G2028"/>
    <mergeCell ref="I2028:J2028"/>
    <mergeCell ref="N2028:O2028"/>
    <mergeCell ref="S2028:T2028"/>
    <mergeCell ref="U2028:V2028"/>
    <mergeCell ref="X2028:Y2028"/>
    <mergeCell ref="Z2028:AA2028"/>
    <mergeCell ref="S2060:T2060"/>
    <mergeCell ref="U2060:V2060"/>
    <mergeCell ref="D2060:E2060"/>
    <mergeCell ref="F2060:G2060"/>
    <mergeCell ref="I2060:J2060"/>
    <mergeCell ref="K2060:L2060"/>
    <mergeCell ref="N2060:O2060"/>
    <mergeCell ref="P2060:Q2060"/>
    <mergeCell ref="X2060:Y2060"/>
    <mergeCell ref="Z2060:AA2060"/>
    <mergeCell ref="S2053:T2053"/>
    <mergeCell ref="U2053:V2053"/>
    <mergeCell ref="D2053:E2053"/>
    <mergeCell ref="F2053:G2053"/>
    <mergeCell ref="I2053:J2053"/>
    <mergeCell ref="K2053:L2053"/>
    <mergeCell ref="N2053:O2053"/>
    <mergeCell ref="P2053:Q2053"/>
    <mergeCell ref="X2053:Y2053"/>
    <mergeCell ref="Z2053:AA2053"/>
    <mergeCell ref="S2074:T2074"/>
    <mergeCell ref="U2074:V2074"/>
    <mergeCell ref="X2074:Y2074"/>
    <mergeCell ref="Z2074:AA2074"/>
    <mergeCell ref="D2074:E2074"/>
    <mergeCell ref="F2074:G2074"/>
    <mergeCell ref="I2074:J2074"/>
    <mergeCell ref="K2074:L2074"/>
    <mergeCell ref="N2074:O2074"/>
    <mergeCell ref="P2074:Q2074"/>
    <mergeCell ref="S2067:T2067"/>
    <mergeCell ref="U2067:V2067"/>
    <mergeCell ref="D2067:E2067"/>
    <mergeCell ref="F2067:G2067"/>
    <mergeCell ref="I2067:J2067"/>
    <mergeCell ref="K2067:L2067"/>
    <mergeCell ref="N2067:O2067"/>
    <mergeCell ref="P2067:Q2067"/>
    <mergeCell ref="X2067:Y2067"/>
    <mergeCell ref="Z2067:AA2067"/>
    <mergeCell ref="S2088:T2088"/>
    <mergeCell ref="U2088:V2088"/>
    <mergeCell ref="D2088:E2088"/>
    <mergeCell ref="F2088:G2088"/>
    <mergeCell ref="I2088:J2088"/>
    <mergeCell ref="K2088:L2088"/>
    <mergeCell ref="N2088:O2088"/>
    <mergeCell ref="P2088:Q2088"/>
    <mergeCell ref="S2081:T2081"/>
    <mergeCell ref="U2081:V2081"/>
    <mergeCell ref="X2081:Y2081"/>
    <mergeCell ref="Z2081:AA2081"/>
    <mergeCell ref="D2081:E2081"/>
    <mergeCell ref="F2081:G2081"/>
    <mergeCell ref="I2081:J2081"/>
    <mergeCell ref="K2081:L2081"/>
    <mergeCell ref="N2081:O2081"/>
    <mergeCell ref="P2081:Q2081"/>
    <mergeCell ref="X2088:Y2088"/>
    <mergeCell ref="Z2088:AA2088"/>
    <mergeCell ref="S2102:T2102"/>
    <mergeCell ref="U2102:V2102"/>
    <mergeCell ref="D2102:E2102"/>
    <mergeCell ref="F2102:G2102"/>
    <mergeCell ref="I2102:J2102"/>
    <mergeCell ref="K2102:L2102"/>
    <mergeCell ref="N2102:O2102"/>
    <mergeCell ref="P2102:Q2102"/>
    <mergeCell ref="X2102:Y2102"/>
    <mergeCell ref="Z2102:AA2102"/>
    <mergeCell ref="X2109:Y2109"/>
    <mergeCell ref="Z2109:AA2109"/>
    <mergeCell ref="S2095:T2095"/>
    <mergeCell ref="U2095:V2095"/>
    <mergeCell ref="D2095:E2095"/>
    <mergeCell ref="F2095:G2095"/>
    <mergeCell ref="I2095:J2095"/>
    <mergeCell ref="K2095:L2095"/>
    <mergeCell ref="N2095:O2095"/>
    <mergeCell ref="P2095:Q2095"/>
    <mergeCell ref="X2095:Y2095"/>
    <mergeCell ref="Z2095:AA2095"/>
    <mergeCell ref="K2104:L2105"/>
    <mergeCell ref="P2104:Q2105"/>
    <mergeCell ref="D2105:E2105"/>
    <mergeCell ref="F2105:G2105"/>
    <mergeCell ref="I2105:J2105"/>
    <mergeCell ref="N2105:O2105"/>
    <mergeCell ref="S2105:T2105"/>
    <mergeCell ref="U2105:V2105"/>
    <mergeCell ref="X2105:Y2105"/>
    <mergeCell ref="Z2105:AA2105"/>
    <mergeCell ref="S2109:T2109"/>
    <mergeCell ref="U2109:V2109"/>
    <mergeCell ref="D2109:E2109"/>
    <mergeCell ref="F2109:G2109"/>
    <mergeCell ref="I2109:J2109"/>
    <mergeCell ref="K2109:L2109"/>
    <mergeCell ref="N2109:O2109"/>
    <mergeCell ref="P2109:Q2109"/>
    <mergeCell ref="S2130:T2130"/>
    <mergeCell ref="U2130:V2130"/>
    <mergeCell ref="D2130:E2130"/>
    <mergeCell ref="F2130:G2130"/>
    <mergeCell ref="I2130:J2130"/>
    <mergeCell ref="K2130:L2130"/>
    <mergeCell ref="N2130:O2130"/>
    <mergeCell ref="P2130:Q2130"/>
    <mergeCell ref="S2123:T2123"/>
    <mergeCell ref="U2123:V2123"/>
    <mergeCell ref="X2123:Y2123"/>
    <mergeCell ref="Z2123:AA2123"/>
    <mergeCell ref="D2123:E2123"/>
    <mergeCell ref="F2123:G2123"/>
    <mergeCell ref="I2123:J2123"/>
    <mergeCell ref="K2123:L2123"/>
    <mergeCell ref="N2123:O2123"/>
    <mergeCell ref="P2123:Q2123"/>
    <mergeCell ref="X2130:Y2130"/>
    <mergeCell ref="Z2130:AA2130"/>
    <mergeCell ref="S2144:T2144"/>
    <mergeCell ref="U2144:V2144"/>
    <mergeCell ref="D2144:E2144"/>
    <mergeCell ref="F2144:G2144"/>
    <mergeCell ref="I2144:J2144"/>
    <mergeCell ref="K2144:L2144"/>
    <mergeCell ref="N2144:O2144"/>
    <mergeCell ref="P2144:Q2144"/>
    <mergeCell ref="X2151:Y2151"/>
    <mergeCell ref="Z2151:AA2151"/>
    <mergeCell ref="S2137:T2137"/>
    <mergeCell ref="U2137:V2137"/>
    <mergeCell ref="D2137:E2137"/>
    <mergeCell ref="F2137:G2137"/>
    <mergeCell ref="I2137:J2137"/>
    <mergeCell ref="K2137:L2137"/>
    <mergeCell ref="N2137:O2137"/>
    <mergeCell ref="P2137:Q2137"/>
    <mergeCell ref="X2137:Y2137"/>
    <mergeCell ref="Z2137:AA2137"/>
    <mergeCell ref="X2144:Y2144"/>
    <mergeCell ref="Z2144:AA2144"/>
    <mergeCell ref="K2146:L2147"/>
    <mergeCell ref="P2146:Q2147"/>
    <mergeCell ref="D2147:E2147"/>
    <mergeCell ref="F2147:G2147"/>
    <mergeCell ref="I2147:J2147"/>
    <mergeCell ref="N2147:O2147"/>
    <mergeCell ref="S2147:T2147"/>
    <mergeCell ref="U2147:V2147"/>
    <mergeCell ref="X2147:Y2147"/>
    <mergeCell ref="Z2147:AA2147"/>
    <mergeCell ref="S2151:T2151"/>
    <mergeCell ref="U2151:V2151"/>
    <mergeCell ref="D2151:E2151"/>
    <mergeCell ref="F2151:G2151"/>
    <mergeCell ref="I2151:J2151"/>
    <mergeCell ref="K2151:L2151"/>
    <mergeCell ref="N2151:O2151"/>
    <mergeCell ref="P2151:Q2151"/>
    <mergeCell ref="S2172:T2172"/>
    <mergeCell ref="U2172:V2172"/>
    <mergeCell ref="D2172:E2172"/>
    <mergeCell ref="F2172:G2172"/>
    <mergeCell ref="I2172:J2172"/>
    <mergeCell ref="K2172:L2172"/>
    <mergeCell ref="N2172:O2172"/>
    <mergeCell ref="P2172:Q2172"/>
    <mergeCell ref="S2165:T2165"/>
    <mergeCell ref="U2165:V2165"/>
    <mergeCell ref="X2165:Y2165"/>
    <mergeCell ref="Z2165:AA2165"/>
    <mergeCell ref="D2165:E2165"/>
    <mergeCell ref="F2165:G2165"/>
    <mergeCell ref="I2165:J2165"/>
    <mergeCell ref="K2165:L2165"/>
    <mergeCell ref="N2165:O2165"/>
    <mergeCell ref="P2165:Q2165"/>
    <mergeCell ref="X2172:Y2172"/>
    <mergeCell ref="Z2172:AA2172"/>
    <mergeCell ref="K2174:L2175"/>
    <mergeCell ref="P2174:Q2175"/>
    <mergeCell ref="D2175:E2175"/>
    <mergeCell ref="F2175:G2175"/>
    <mergeCell ref="I2175:J2175"/>
    <mergeCell ref="N2175:O2175"/>
    <mergeCell ref="S2175:T2175"/>
    <mergeCell ref="U2175:V2175"/>
    <mergeCell ref="X2175:Y2175"/>
    <mergeCell ref="S2186:T2186"/>
    <mergeCell ref="U2186:V2186"/>
    <mergeCell ref="D2186:E2186"/>
    <mergeCell ref="F2186:G2186"/>
    <mergeCell ref="I2186:J2186"/>
    <mergeCell ref="K2186:L2186"/>
    <mergeCell ref="N2186:O2186"/>
    <mergeCell ref="P2186:Q2186"/>
    <mergeCell ref="S2179:T2179"/>
    <mergeCell ref="U2179:V2179"/>
    <mergeCell ref="D2179:E2179"/>
    <mergeCell ref="F2179:G2179"/>
    <mergeCell ref="I2179:J2179"/>
    <mergeCell ref="K2179:L2179"/>
    <mergeCell ref="N2179:O2179"/>
    <mergeCell ref="P2179:Q2179"/>
    <mergeCell ref="X2179:Y2179"/>
    <mergeCell ref="N2196:O2196"/>
    <mergeCell ref="S2196:T2196"/>
    <mergeCell ref="U2196:V2196"/>
    <mergeCell ref="X2196:Y2196"/>
    <mergeCell ref="Z2196:AA2196"/>
    <mergeCell ref="Z2221:AA2221"/>
    <mergeCell ref="X2228:Y2228"/>
    <mergeCell ref="Z2228:AA2228"/>
    <mergeCell ref="S2214:T2214"/>
    <mergeCell ref="U2214:V2214"/>
    <mergeCell ref="D2214:E2214"/>
    <mergeCell ref="F2214:G2214"/>
    <mergeCell ref="I2214:J2214"/>
    <mergeCell ref="K2214:L2214"/>
    <mergeCell ref="N2214:O2214"/>
    <mergeCell ref="P2214:Q2214"/>
    <mergeCell ref="S2207:T2207"/>
    <mergeCell ref="U2207:V2207"/>
    <mergeCell ref="X2207:Y2207"/>
    <mergeCell ref="Z2207:AA2207"/>
    <mergeCell ref="D2207:E2207"/>
    <mergeCell ref="F2207:G2207"/>
    <mergeCell ref="I2207:J2207"/>
    <mergeCell ref="K2207:L2207"/>
    <mergeCell ref="N2207:O2207"/>
    <mergeCell ref="P2207:Q2207"/>
    <mergeCell ref="X2214:Y2214"/>
    <mergeCell ref="Z2214:AA2214"/>
    <mergeCell ref="K2216:L2217"/>
    <mergeCell ref="P2216:Q2217"/>
    <mergeCell ref="D2217:E2217"/>
    <mergeCell ref="F2217:G2217"/>
    <mergeCell ref="I2217:J2217"/>
    <mergeCell ref="N2217:O2217"/>
    <mergeCell ref="S2217:T2217"/>
    <mergeCell ref="U2217:V2217"/>
    <mergeCell ref="X2217:Y2217"/>
    <mergeCell ref="S2228:T2228"/>
    <mergeCell ref="U2228:V2228"/>
    <mergeCell ref="D2228:E2228"/>
    <mergeCell ref="F2228:G2228"/>
    <mergeCell ref="I2228:J2228"/>
    <mergeCell ref="K2228:L2228"/>
    <mergeCell ref="N2228:O2228"/>
    <mergeCell ref="P2228:Q2228"/>
    <mergeCell ref="S2221:T2221"/>
    <mergeCell ref="U2221:V2221"/>
    <mergeCell ref="D2221:E2221"/>
    <mergeCell ref="F2221:G2221"/>
    <mergeCell ref="I2221:J2221"/>
    <mergeCell ref="K2221:L2221"/>
    <mergeCell ref="N2221:O2221"/>
    <mergeCell ref="P2221:Q2221"/>
    <mergeCell ref="X2221:Y2221"/>
    <mergeCell ref="K2202:L2203"/>
    <mergeCell ref="P2202:Q2203"/>
    <mergeCell ref="D2203:E2203"/>
    <mergeCell ref="F2203:G2203"/>
    <mergeCell ref="I2203:J2203"/>
    <mergeCell ref="N2203:O2203"/>
    <mergeCell ref="S2203:T2203"/>
    <mergeCell ref="U2203:V2203"/>
    <mergeCell ref="X2203:Y2203"/>
    <mergeCell ref="Z2203:AA2203"/>
    <mergeCell ref="S2256:T2256"/>
    <mergeCell ref="U2256:V2256"/>
    <mergeCell ref="D2256:E2256"/>
    <mergeCell ref="F2256:G2256"/>
    <mergeCell ref="I2256:J2256"/>
    <mergeCell ref="K2256:L2256"/>
    <mergeCell ref="N2256:O2256"/>
    <mergeCell ref="P2256:Q2256"/>
    <mergeCell ref="S2249:T2249"/>
    <mergeCell ref="U2249:V2249"/>
    <mergeCell ref="X2249:Y2249"/>
    <mergeCell ref="Z2249:AA2249"/>
    <mergeCell ref="D2249:E2249"/>
    <mergeCell ref="F2249:G2249"/>
    <mergeCell ref="I2249:J2249"/>
    <mergeCell ref="K2249:L2249"/>
    <mergeCell ref="N2249:O2249"/>
    <mergeCell ref="P2249:Q2249"/>
    <mergeCell ref="X2256:Y2256"/>
    <mergeCell ref="Z2256:AA2256"/>
    <mergeCell ref="S2270:T2270"/>
    <mergeCell ref="U2270:V2270"/>
    <mergeCell ref="D2270:E2270"/>
    <mergeCell ref="F2270:G2270"/>
    <mergeCell ref="I2270:J2270"/>
    <mergeCell ref="K2270:L2270"/>
    <mergeCell ref="N2270:O2270"/>
    <mergeCell ref="P2270:Q2270"/>
    <mergeCell ref="X2270:Y2270"/>
    <mergeCell ref="Z2270:AA2270"/>
    <mergeCell ref="S2263:T2263"/>
    <mergeCell ref="U2263:V2263"/>
    <mergeCell ref="D2263:E2263"/>
    <mergeCell ref="F2263:G2263"/>
    <mergeCell ref="I2263:J2263"/>
    <mergeCell ref="K2263:L2263"/>
    <mergeCell ref="N2263:O2263"/>
    <mergeCell ref="P2263:Q2263"/>
    <mergeCell ref="X2263:Y2263"/>
    <mergeCell ref="Z2263:AA2263"/>
    <mergeCell ref="K2251:L2252"/>
    <mergeCell ref="P2251:Q2252"/>
    <mergeCell ref="D2252:E2252"/>
    <mergeCell ref="F2252:G2252"/>
    <mergeCell ref="I2252:J2252"/>
    <mergeCell ref="N2252:O2252"/>
    <mergeCell ref="S2252:T2252"/>
    <mergeCell ref="U2252:V2252"/>
    <mergeCell ref="X2252:Y2252"/>
    <mergeCell ref="Z2252:AA2252"/>
    <mergeCell ref="S2298:T2298"/>
    <mergeCell ref="U2298:V2298"/>
    <mergeCell ref="D2298:E2298"/>
    <mergeCell ref="F2298:G2298"/>
    <mergeCell ref="I2298:J2298"/>
    <mergeCell ref="K2298:L2298"/>
    <mergeCell ref="N2298:O2298"/>
    <mergeCell ref="P2298:Q2298"/>
    <mergeCell ref="S2291:T2291"/>
    <mergeCell ref="U2291:V2291"/>
    <mergeCell ref="X2291:Y2291"/>
    <mergeCell ref="Z2291:AA2291"/>
    <mergeCell ref="D2291:E2291"/>
    <mergeCell ref="F2291:G2291"/>
    <mergeCell ref="I2291:J2291"/>
    <mergeCell ref="K2291:L2291"/>
    <mergeCell ref="N2291:O2291"/>
    <mergeCell ref="P2291:Q2291"/>
    <mergeCell ref="X2298:Y2298"/>
    <mergeCell ref="Z2298:AA2298"/>
    <mergeCell ref="K2286:L2287"/>
    <mergeCell ref="P2286:Q2287"/>
    <mergeCell ref="D2287:E2287"/>
    <mergeCell ref="F2287:G2287"/>
    <mergeCell ref="I2287:J2287"/>
    <mergeCell ref="N2287:O2287"/>
    <mergeCell ref="S2287:T2287"/>
    <mergeCell ref="U2287:V2287"/>
    <mergeCell ref="X2287:Y2287"/>
    <mergeCell ref="Z2287:AA2287"/>
    <mergeCell ref="K2293:L2294"/>
    <mergeCell ref="P2293:Q2294"/>
    <mergeCell ref="D2294:E2294"/>
    <mergeCell ref="F2294:G2294"/>
    <mergeCell ref="I2294:J2294"/>
    <mergeCell ref="N2294:O2294"/>
    <mergeCell ref="S2294:T2294"/>
    <mergeCell ref="U2294:V2294"/>
    <mergeCell ref="X2294:Y2294"/>
    <mergeCell ref="Z2294:AA2294"/>
    <mergeCell ref="D2315:E2315"/>
    <mergeCell ref="F2315:G2315"/>
    <mergeCell ref="I2315:J2315"/>
    <mergeCell ref="N2315:O2315"/>
    <mergeCell ref="S2315:T2315"/>
    <mergeCell ref="U2315:V2315"/>
    <mergeCell ref="X2315:Y2315"/>
    <mergeCell ref="Z2315:AA2315"/>
    <mergeCell ref="S2326:T2326"/>
    <mergeCell ref="U2326:V2326"/>
    <mergeCell ref="X2326:Y2326"/>
    <mergeCell ref="Z2326:AA2326"/>
    <mergeCell ref="D2326:E2326"/>
    <mergeCell ref="F2326:G2326"/>
    <mergeCell ref="I2326:J2326"/>
    <mergeCell ref="K2326:L2326"/>
    <mergeCell ref="N2326:O2326"/>
    <mergeCell ref="P2326:Q2326"/>
    <mergeCell ref="S2319:T2319"/>
    <mergeCell ref="U2319:V2319"/>
    <mergeCell ref="D2319:E2319"/>
    <mergeCell ref="F2319:G2319"/>
    <mergeCell ref="I2319:J2319"/>
    <mergeCell ref="K2319:L2319"/>
    <mergeCell ref="N2319:O2319"/>
    <mergeCell ref="P2319:Q2319"/>
    <mergeCell ref="K2321:L2322"/>
    <mergeCell ref="P2321:Q2322"/>
    <mergeCell ref="D2322:E2322"/>
    <mergeCell ref="F2322:G2322"/>
    <mergeCell ref="I2322:J2322"/>
    <mergeCell ref="N2322:O2322"/>
    <mergeCell ref="S2322:T2322"/>
    <mergeCell ref="U2322:V2322"/>
    <mergeCell ref="X2322:Y2322"/>
    <mergeCell ref="Z2322:AA2322"/>
    <mergeCell ref="S2340:T2340"/>
    <mergeCell ref="U2340:V2340"/>
    <mergeCell ref="D2340:E2340"/>
    <mergeCell ref="F2340:G2340"/>
    <mergeCell ref="I2340:J2340"/>
    <mergeCell ref="K2340:L2340"/>
    <mergeCell ref="N2340:O2340"/>
    <mergeCell ref="P2340:Q2340"/>
    <mergeCell ref="S2333:T2333"/>
    <mergeCell ref="U2333:V2333"/>
    <mergeCell ref="X2333:Y2333"/>
    <mergeCell ref="Z2333:AA2333"/>
    <mergeCell ref="D2333:E2333"/>
    <mergeCell ref="F2333:G2333"/>
    <mergeCell ref="I2333:J2333"/>
    <mergeCell ref="K2333:L2333"/>
    <mergeCell ref="N2333:O2333"/>
    <mergeCell ref="P2333:Q2333"/>
    <mergeCell ref="X2340:Y2340"/>
    <mergeCell ref="Z2340:AA2340"/>
    <mergeCell ref="S2354:T2354"/>
    <mergeCell ref="U2354:V2354"/>
    <mergeCell ref="D2354:E2354"/>
    <mergeCell ref="F2354:G2354"/>
    <mergeCell ref="I2354:J2354"/>
    <mergeCell ref="K2354:L2354"/>
    <mergeCell ref="N2354:O2354"/>
    <mergeCell ref="P2354:Q2354"/>
    <mergeCell ref="X2361:Y2361"/>
    <mergeCell ref="Z2361:AA2361"/>
    <mergeCell ref="S2347:T2347"/>
    <mergeCell ref="U2347:V2347"/>
    <mergeCell ref="D2347:E2347"/>
    <mergeCell ref="F2347:G2347"/>
    <mergeCell ref="I2347:J2347"/>
    <mergeCell ref="K2347:L2347"/>
    <mergeCell ref="N2347:O2347"/>
    <mergeCell ref="P2347:Q2347"/>
    <mergeCell ref="X2347:Y2347"/>
    <mergeCell ref="Z2347:AA2347"/>
    <mergeCell ref="X2354:Y2354"/>
    <mergeCell ref="Z2354:AA2354"/>
    <mergeCell ref="K2356:L2357"/>
    <mergeCell ref="P2356:Q2357"/>
    <mergeCell ref="D2357:E2357"/>
    <mergeCell ref="F2357:G2357"/>
    <mergeCell ref="I2357:J2357"/>
    <mergeCell ref="N2357:O2357"/>
    <mergeCell ref="S2357:T2357"/>
    <mergeCell ref="U2357:V2357"/>
    <mergeCell ref="X2357:Y2357"/>
    <mergeCell ref="Z2357:AA2357"/>
    <mergeCell ref="S2361:T2361"/>
    <mergeCell ref="U2361:V2361"/>
    <mergeCell ref="D2361:E2361"/>
    <mergeCell ref="F2361:G2361"/>
    <mergeCell ref="I2361:J2361"/>
    <mergeCell ref="K2361:L2361"/>
    <mergeCell ref="N2361:O2361"/>
    <mergeCell ref="P2361:Q2361"/>
    <mergeCell ref="K2335:L2336"/>
    <mergeCell ref="P2335:Q2336"/>
    <mergeCell ref="D2336:E2336"/>
    <mergeCell ref="F2336:G2336"/>
    <mergeCell ref="S2382:T2382"/>
    <mergeCell ref="U2382:V2382"/>
    <mergeCell ref="D2382:E2382"/>
    <mergeCell ref="F2382:G2382"/>
    <mergeCell ref="I2382:J2382"/>
    <mergeCell ref="K2382:L2382"/>
    <mergeCell ref="N2382:O2382"/>
    <mergeCell ref="P2382:Q2382"/>
    <mergeCell ref="S2375:T2375"/>
    <mergeCell ref="U2375:V2375"/>
    <mergeCell ref="X2375:Y2375"/>
    <mergeCell ref="Z2375:AA2375"/>
    <mergeCell ref="D2375:E2375"/>
    <mergeCell ref="F2375:G2375"/>
    <mergeCell ref="I2375:J2375"/>
    <mergeCell ref="K2375:L2375"/>
    <mergeCell ref="N2375:O2375"/>
    <mergeCell ref="P2375:Q2375"/>
    <mergeCell ref="X2382:Y2382"/>
    <mergeCell ref="Z2382:AA2382"/>
    <mergeCell ref="K2384:L2385"/>
    <mergeCell ref="P2384:Q2385"/>
    <mergeCell ref="D2385:E2385"/>
    <mergeCell ref="F2385:G2385"/>
    <mergeCell ref="I2385:J2385"/>
    <mergeCell ref="N2385:O2385"/>
    <mergeCell ref="S2385:T2385"/>
    <mergeCell ref="U2385:V2385"/>
    <mergeCell ref="X2385:Y2385"/>
    <mergeCell ref="S2396:T2396"/>
    <mergeCell ref="U2396:V2396"/>
    <mergeCell ref="D2396:E2396"/>
    <mergeCell ref="F2396:G2396"/>
    <mergeCell ref="I2396:J2396"/>
    <mergeCell ref="K2396:L2396"/>
    <mergeCell ref="N2396:O2396"/>
    <mergeCell ref="P2396:Q2396"/>
    <mergeCell ref="S2389:T2389"/>
    <mergeCell ref="U2389:V2389"/>
    <mergeCell ref="D2389:E2389"/>
    <mergeCell ref="F2389:G2389"/>
    <mergeCell ref="I2389:J2389"/>
    <mergeCell ref="K2389:L2389"/>
    <mergeCell ref="N2389:O2389"/>
    <mergeCell ref="P2389:Q2389"/>
    <mergeCell ref="X2389:Y2389"/>
    <mergeCell ref="Z2385:AA2385"/>
    <mergeCell ref="K2391:L2392"/>
    <mergeCell ref="P2391:Q2392"/>
    <mergeCell ref="D2392:E2392"/>
    <mergeCell ref="F2392:G2392"/>
    <mergeCell ref="I2392:J2392"/>
    <mergeCell ref="N2392:O2392"/>
    <mergeCell ref="S2392:T2392"/>
    <mergeCell ref="U2392:V2392"/>
    <mergeCell ref="X2392:Y2392"/>
    <mergeCell ref="Z2392:AA2392"/>
    <mergeCell ref="S2424:T2424"/>
    <mergeCell ref="U2424:V2424"/>
    <mergeCell ref="D2424:E2424"/>
    <mergeCell ref="F2424:G2424"/>
    <mergeCell ref="I2424:J2424"/>
    <mergeCell ref="K2424:L2424"/>
    <mergeCell ref="N2424:O2424"/>
    <mergeCell ref="P2424:Q2424"/>
    <mergeCell ref="S2417:T2417"/>
    <mergeCell ref="U2417:V2417"/>
    <mergeCell ref="X2417:Y2417"/>
    <mergeCell ref="Z2417:AA2417"/>
    <mergeCell ref="D2417:E2417"/>
    <mergeCell ref="F2417:G2417"/>
    <mergeCell ref="I2417:J2417"/>
    <mergeCell ref="K2417:L2417"/>
    <mergeCell ref="N2417:O2417"/>
    <mergeCell ref="P2417:Q2417"/>
    <mergeCell ref="X2424:Y2424"/>
    <mergeCell ref="Z2424:AA2424"/>
    <mergeCell ref="S2438:T2438"/>
    <mergeCell ref="U2438:V2438"/>
    <mergeCell ref="D2438:E2438"/>
    <mergeCell ref="F2438:G2438"/>
    <mergeCell ref="I2438:J2438"/>
    <mergeCell ref="K2438:L2438"/>
    <mergeCell ref="N2438:O2438"/>
    <mergeCell ref="P2438:Q2438"/>
    <mergeCell ref="X2438:Y2438"/>
    <mergeCell ref="Z2438:AA2438"/>
    <mergeCell ref="S2431:T2431"/>
    <mergeCell ref="U2431:V2431"/>
    <mergeCell ref="D2431:E2431"/>
    <mergeCell ref="F2431:G2431"/>
    <mergeCell ref="I2431:J2431"/>
    <mergeCell ref="K2431:L2431"/>
    <mergeCell ref="N2431:O2431"/>
    <mergeCell ref="P2431:Q2431"/>
    <mergeCell ref="X2431:Y2431"/>
    <mergeCell ref="Z2431:AA2431"/>
    <mergeCell ref="I2420:J2420"/>
    <mergeCell ref="N2420:O2420"/>
    <mergeCell ref="S2420:T2420"/>
    <mergeCell ref="U2420:V2420"/>
    <mergeCell ref="X2420:Y2420"/>
    <mergeCell ref="Z2420:AA2420"/>
    <mergeCell ref="I2413:J2413"/>
    <mergeCell ref="N2413:O2413"/>
    <mergeCell ref="S2413:T2413"/>
    <mergeCell ref="U2413:V2413"/>
    <mergeCell ref="X2413:Y2413"/>
    <mergeCell ref="Z2413:AA2413"/>
    <mergeCell ref="K2419:L2420"/>
    <mergeCell ref="P2419:Q2420"/>
    <mergeCell ref="D2420:E2420"/>
    <mergeCell ref="F2420:G2420"/>
    <mergeCell ref="D2445:E2445"/>
    <mergeCell ref="F2445:G2445"/>
    <mergeCell ref="I2445:J2445"/>
    <mergeCell ref="K2445:L2445"/>
    <mergeCell ref="N2445:O2445"/>
    <mergeCell ref="P2445:Q2445"/>
    <mergeCell ref="K2447:L2448"/>
    <mergeCell ref="P2447:Q2448"/>
    <mergeCell ref="D2448:E2448"/>
    <mergeCell ref="F2448:G2448"/>
    <mergeCell ref="I2448:J2448"/>
    <mergeCell ref="N2448:O2448"/>
    <mergeCell ref="S2448:T2448"/>
    <mergeCell ref="U2448:V2448"/>
    <mergeCell ref="X2448:Y2448"/>
    <mergeCell ref="Z2448:AA2448"/>
    <mergeCell ref="S2466:T2466"/>
    <mergeCell ref="U2466:V2466"/>
    <mergeCell ref="D2466:E2466"/>
    <mergeCell ref="F2466:G2466"/>
    <mergeCell ref="I2466:J2466"/>
    <mergeCell ref="K2466:L2466"/>
    <mergeCell ref="N2466:O2466"/>
    <mergeCell ref="P2466:Q2466"/>
    <mergeCell ref="S2459:T2459"/>
    <mergeCell ref="U2459:V2459"/>
    <mergeCell ref="X2459:Y2459"/>
    <mergeCell ref="Z2459:AA2459"/>
    <mergeCell ref="D2459:E2459"/>
    <mergeCell ref="F2459:G2459"/>
    <mergeCell ref="I2459:J2459"/>
    <mergeCell ref="K2459:L2459"/>
    <mergeCell ref="N2459:O2459"/>
    <mergeCell ref="P2459:Q2459"/>
    <mergeCell ref="X2466:Y2466"/>
    <mergeCell ref="Z2466:AA2466"/>
    <mergeCell ref="K2454:L2455"/>
    <mergeCell ref="P2454:Q2455"/>
    <mergeCell ref="D2455:E2455"/>
    <mergeCell ref="F2455:G2455"/>
    <mergeCell ref="I2455:J2455"/>
    <mergeCell ref="N2455:O2455"/>
    <mergeCell ref="S2455:T2455"/>
    <mergeCell ref="U2455:V2455"/>
    <mergeCell ref="X2455:Y2455"/>
    <mergeCell ref="Z2455:AA2455"/>
    <mergeCell ref="K2461:L2462"/>
    <mergeCell ref="P2461:Q2462"/>
    <mergeCell ref="D2462:E2462"/>
    <mergeCell ref="F2462:G2462"/>
    <mergeCell ref="I2462:J2462"/>
    <mergeCell ref="N2462:O2462"/>
    <mergeCell ref="S2462:T2462"/>
    <mergeCell ref="U2462:V2462"/>
    <mergeCell ref="X2462:Y2462"/>
    <mergeCell ref="Z2462:AA2462"/>
    <mergeCell ref="S2494:T2494"/>
    <mergeCell ref="U2494:V2494"/>
    <mergeCell ref="X2494:Y2494"/>
    <mergeCell ref="Z2494:AA2494"/>
    <mergeCell ref="D2494:E2494"/>
    <mergeCell ref="F2494:G2494"/>
    <mergeCell ref="I2494:J2494"/>
    <mergeCell ref="K2494:L2494"/>
    <mergeCell ref="N2494:O2494"/>
    <mergeCell ref="P2494:Q2494"/>
    <mergeCell ref="S2487:T2487"/>
    <mergeCell ref="U2487:V2487"/>
    <mergeCell ref="D2487:E2487"/>
    <mergeCell ref="F2487:G2487"/>
    <mergeCell ref="I2487:J2487"/>
    <mergeCell ref="K2487:L2487"/>
    <mergeCell ref="N2487:O2487"/>
    <mergeCell ref="P2487:Q2487"/>
    <mergeCell ref="X2487:Y2487"/>
    <mergeCell ref="Z2487:AA2487"/>
    <mergeCell ref="S2508:T2508"/>
    <mergeCell ref="U2508:V2508"/>
    <mergeCell ref="D2508:E2508"/>
    <mergeCell ref="F2508:G2508"/>
    <mergeCell ref="I2508:J2508"/>
    <mergeCell ref="K2508:L2508"/>
    <mergeCell ref="N2508:O2508"/>
    <mergeCell ref="P2508:Q2508"/>
    <mergeCell ref="S2501:T2501"/>
    <mergeCell ref="U2501:V2501"/>
    <mergeCell ref="X2501:Y2501"/>
    <mergeCell ref="Z2501:AA2501"/>
    <mergeCell ref="D2501:E2501"/>
    <mergeCell ref="F2501:G2501"/>
    <mergeCell ref="I2501:J2501"/>
    <mergeCell ref="K2501:L2501"/>
    <mergeCell ref="N2501:O2501"/>
    <mergeCell ref="P2501:Q2501"/>
    <mergeCell ref="X2508:Y2508"/>
    <mergeCell ref="Z2508:AA2508"/>
    <mergeCell ref="D2473:E2473"/>
    <mergeCell ref="F2473:G2473"/>
    <mergeCell ref="I2473:J2473"/>
    <mergeCell ref="K2473:L2473"/>
    <mergeCell ref="N2473:O2473"/>
    <mergeCell ref="P2473:Q2473"/>
    <mergeCell ref="X2473:Y2473"/>
    <mergeCell ref="Z2473:AA2473"/>
    <mergeCell ref="S2522:T2522"/>
    <mergeCell ref="U2522:V2522"/>
    <mergeCell ref="D2522:E2522"/>
    <mergeCell ref="F2522:G2522"/>
    <mergeCell ref="I2522:J2522"/>
    <mergeCell ref="K2522:L2522"/>
    <mergeCell ref="N2522:O2522"/>
    <mergeCell ref="P2522:Q2522"/>
    <mergeCell ref="X2522:Y2522"/>
    <mergeCell ref="Z2522:AA2522"/>
    <mergeCell ref="X2529:Y2529"/>
    <mergeCell ref="Z2529:AA2529"/>
    <mergeCell ref="S2515:T2515"/>
    <mergeCell ref="U2515:V2515"/>
    <mergeCell ref="D2515:E2515"/>
    <mergeCell ref="F2515:G2515"/>
    <mergeCell ref="I2515:J2515"/>
    <mergeCell ref="K2515:L2515"/>
    <mergeCell ref="N2515:O2515"/>
    <mergeCell ref="P2515:Q2515"/>
    <mergeCell ref="X2515:Y2515"/>
    <mergeCell ref="Z2515:AA2515"/>
    <mergeCell ref="K2524:L2525"/>
    <mergeCell ref="P2524:Q2525"/>
    <mergeCell ref="D2525:E2525"/>
    <mergeCell ref="F2525:G2525"/>
    <mergeCell ref="I2525:J2525"/>
    <mergeCell ref="N2525:O2525"/>
    <mergeCell ref="S2525:T2525"/>
    <mergeCell ref="U2525:V2525"/>
    <mergeCell ref="X2525:Y2525"/>
    <mergeCell ref="Z2525:AA2525"/>
    <mergeCell ref="S2536:T2536"/>
    <mergeCell ref="U2536:V2536"/>
    <mergeCell ref="X2536:Y2536"/>
    <mergeCell ref="Z2536:AA2536"/>
    <mergeCell ref="D2536:E2536"/>
    <mergeCell ref="F2536:G2536"/>
    <mergeCell ref="I2536:J2536"/>
    <mergeCell ref="K2536:L2536"/>
    <mergeCell ref="N2536:O2536"/>
    <mergeCell ref="P2536:Q2536"/>
    <mergeCell ref="S2529:T2529"/>
    <mergeCell ref="U2529:V2529"/>
    <mergeCell ref="D2529:E2529"/>
    <mergeCell ref="F2529:G2529"/>
    <mergeCell ref="I2529:J2529"/>
    <mergeCell ref="K2529:L2529"/>
    <mergeCell ref="N2529:O2529"/>
    <mergeCell ref="P2529:Q2529"/>
    <mergeCell ref="K2531:L2532"/>
    <mergeCell ref="P2531:Q2532"/>
    <mergeCell ref="D2532:E2532"/>
    <mergeCell ref="F2532:G2532"/>
    <mergeCell ref="I2532:J2532"/>
    <mergeCell ref="N2532:O2532"/>
    <mergeCell ref="S2532:T2532"/>
    <mergeCell ref="U2532:V2532"/>
    <mergeCell ref="X2532:Y2532"/>
    <mergeCell ref="Z2532:AA2532"/>
    <mergeCell ref="S2564:T2564"/>
    <mergeCell ref="U2564:V2564"/>
    <mergeCell ref="D2564:E2564"/>
    <mergeCell ref="F2564:G2564"/>
    <mergeCell ref="I2564:J2564"/>
    <mergeCell ref="K2564:L2564"/>
    <mergeCell ref="N2564:O2564"/>
    <mergeCell ref="P2564:Q2564"/>
    <mergeCell ref="X2571:Y2571"/>
    <mergeCell ref="Z2571:AA2571"/>
    <mergeCell ref="S2557:T2557"/>
    <mergeCell ref="U2557:V2557"/>
    <mergeCell ref="D2557:E2557"/>
    <mergeCell ref="F2557:G2557"/>
    <mergeCell ref="I2557:J2557"/>
    <mergeCell ref="K2557:L2557"/>
    <mergeCell ref="N2557:O2557"/>
    <mergeCell ref="P2557:Q2557"/>
    <mergeCell ref="X2557:Y2557"/>
    <mergeCell ref="Z2557:AA2557"/>
    <mergeCell ref="X2564:Y2564"/>
    <mergeCell ref="Z2564:AA2564"/>
    <mergeCell ref="K2566:L2567"/>
    <mergeCell ref="P2566:Q2567"/>
    <mergeCell ref="D2567:E2567"/>
    <mergeCell ref="F2567:G2567"/>
    <mergeCell ref="I2567:J2567"/>
    <mergeCell ref="N2567:O2567"/>
    <mergeCell ref="S2567:T2567"/>
    <mergeCell ref="U2567:V2567"/>
    <mergeCell ref="X2567:Y2567"/>
    <mergeCell ref="Z2567:AA2567"/>
    <mergeCell ref="S2578:T2578"/>
    <mergeCell ref="U2578:V2578"/>
    <mergeCell ref="X2578:Y2578"/>
    <mergeCell ref="Z2578:AA2578"/>
    <mergeCell ref="D2578:E2578"/>
    <mergeCell ref="F2578:G2578"/>
    <mergeCell ref="I2578:J2578"/>
    <mergeCell ref="K2578:L2578"/>
    <mergeCell ref="N2578:O2578"/>
    <mergeCell ref="P2578:Q2578"/>
    <mergeCell ref="S2571:T2571"/>
    <mergeCell ref="U2571:V2571"/>
    <mergeCell ref="D2571:E2571"/>
    <mergeCell ref="F2571:G2571"/>
    <mergeCell ref="I2571:J2571"/>
    <mergeCell ref="K2571:L2571"/>
    <mergeCell ref="N2571:O2571"/>
    <mergeCell ref="P2571:Q2571"/>
    <mergeCell ref="K2573:L2574"/>
    <mergeCell ref="P2573:Q2574"/>
    <mergeCell ref="D2574:E2574"/>
    <mergeCell ref="F2574:G2574"/>
    <mergeCell ref="I2574:J2574"/>
    <mergeCell ref="N2574:O2574"/>
    <mergeCell ref="S2574:T2574"/>
    <mergeCell ref="U2574:V2574"/>
    <mergeCell ref="X2574:Y2574"/>
    <mergeCell ref="Z2574:AA2574"/>
    <mergeCell ref="X2595:Y2595"/>
    <mergeCell ref="S2606:T2606"/>
    <mergeCell ref="U2606:V2606"/>
    <mergeCell ref="D2606:E2606"/>
    <mergeCell ref="F2606:G2606"/>
    <mergeCell ref="I2606:J2606"/>
    <mergeCell ref="K2606:L2606"/>
    <mergeCell ref="N2606:O2606"/>
    <mergeCell ref="P2606:Q2606"/>
    <mergeCell ref="S2599:T2599"/>
    <mergeCell ref="U2599:V2599"/>
    <mergeCell ref="D2599:E2599"/>
    <mergeCell ref="F2599:G2599"/>
    <mergeCell ref="I2599:J2599"/>
    <mergeCell ref="K2599:L2599"/>
    <mergeCell ref="N2599:O2599"/>
    <mergeCell ref="P2599:Q2599"/>
    <mergeCell ref="X2599:Y2599"/>
    <mergeCell ref="S2620:T2620"/>
    <mergeCell ref="U2620:V2620"/>
    <mergeCell ref="X2620:Y2620"/>
    <mergeCell ref="Z2620:AA2620"/>
    <mergeCell ref="D2620:E2620"/>
    <mergeCell ref="F2620:G2620"/>
    <mergeCell ref="I2620:J2620"/>
    <mergeCell ref="K2620:L2620"/>
    <mergeCell ref="N2620:O2620"/>
    <mergeCell ref="P2620:Q2620"/>
    <mergeCell ref="S2613:T2613"/>
    <mergeCell ref="U2613:V2613"/>
    <mergeCell ref="D2613:E2613"/>
    <mergeCell ref="F2613:G2613"/>
    <mergeCell ref="I2613:J2613"/>
    <mergeCell ref="K2613:L2613"/>
    <mergeCell ref="N2613:O2613"/>
    <mergeCell ref="P2613:Q2613"/>
    <mergeCell ref="X2613:Y2613"/>
    <mergeCell ref="Z2613:AA2613"/>
    <mergeCell ref="K2615:L2616"/>
    <mergeCell ref="P2615:Q2616"/>
    <mergeCell ref="D2616:E2616"/>
    <mergeCell ref="F2616:G2616"/>
    <mergeCell ref="I2616:J2616"/>
    <mergeCell ref="N2616:O2616"/>
    <mergeCell ref="S2616:T2616"/>
    <mergeCell ref="U2616:V2616"/>
    <mergeCell ref="X2616:Y2616"/>
    <mergeCell ref="Z2616:AA2616"/>
    <mergeCell ref="Z2595:AA2595"/>
    <mergeCell ref="K2601:L2602"/>
    <mergeCell ref="P2601:Q2602"/>
    <mergeCell ref="D2602:E2602"/>
    <mergeCell ref="F2602:G2602"/>
    <mergeCell ref="I2602:J2602"/>
    <mergeCell ref="N2602:O2602"/>
    <mergeCell ref="S2602:T2602"/>
    <mergeCell ref="U2602:V2602"/>
    <mergeCell ref="X2602:Y2602"/>
    <mergeCell ref="Z2602:AA2602"/>
    <mergeCell ref="K2608:L2609"/>
    <mergeCell ref="P2608:Q2609"/>
    <mergeCell ref="D2609:E2609"/>
    <mergeCell ref="F2609:G2609"/>
    <mergeCell ref="I2609:J2609"/>
    <mergeCell ref="X2637:Y2637"/>
    <mergeCell ref="S2648:T2648"/>
    <mergeCell ref="U2648:V2648"/>
    <mergeCell ref="D2648:E2648"/>
    <mergeCell ref="F2648:G2648"/>
    <mergeCell ref="I2648:J2648"/>
    <mergeCell ref="K2648:L2648"/>
    <mergeCell ref="N2648:O2648"/>
    <mergeCell ref="P2648:Q2648"/>
    <mergeCell ref="S2641:T2641"/>
    <mergeCell ref="U2641:V2641"/>
    <mergeCell ref="D2641:E2641"/>
    <mergeCell ref="F2641:G2641"/>
    <mergeCell ref="I2641:J2641"/>
    <mergeCell ref="K2641:L2641"/>
    <mergeCell ref="N2641:O2641"/>
    <mergeCell ref="P2641:Q2641"/>
    <mergeCell ref="X2641:Y2641"/>
    <mergeCell ref="S2662:T2662"/>
    <mergeCell ref="U2662:V2662"/>
    <mergeCell ref="X2662:Y2662"/>
    <mergeCell ref="Z2662:AA2662"/>
    <mergeCell ref="D2662:E2662"/>
    <mergeCell ref="F2662:G2662"/>
    <mergeCell ref="I2662:J2662"/>
    <mergeCell ref="K2662:L2662"/>
    <mergeCell ref="N2662:O2662"/>
    <mergeCell ref="P2662:Q2662"/>
    <mergeCell ref="S2655:T2655"/>
    <mergeCell ref="U2655:V2655"/>
    <mergeCell ref="D2655:E2655"/>
    <mergeCell ref="F2655:G2655"/>
    <mergeCell ref="I2655:J2655"/>
    <mergeCell ref="K2655:L2655"/>
    <mergeCell ref="N2655:O2655"/>
    <mergeCell ref="P2655:Q2655"/>
    <mergeCell ref="X2655:Y2655"/>
    <mergeCell ref="Z2655:AA2655"/>
    <mergeCell ref="K2657:L2658"/>
    <mergeCell ref="P2657:Q2658"/>
    <mergeCell ref="D2658:E2658"/>
    <mergeCell ref="F2658:G2658"/>
    <mergeCell ref="I2658:J2658"/>
    <mergeCell ref="N2658:O2658"/>
    <mergeCell ref="S2658:T2658"/>
    <mergeCell ref="U2658:V2658"/>
    <mergeCell ref="X2658:Y2658"/>
    <mergeCell ref="Z2658:AA2658"/>
    <mergeCell ref="Z2637:AA2637"/>
    <mergeCell ref="K2643:L2644"/>
    <mergeCell ref="P2643:Q2644"/>
    <mergeCell ref="D2644:E2644"/>
    <mergeCell ref="F2644:G2644"/>
    <mergeCell ref="I2644:J2644"/>
    <mergeCell ref="N2644:O2644"/>
    <mergeCell ref="S2644:T2644"/>
    <mergeCell ref="U2644:V2644"/>
    <mergeCell ref="X2644:Y2644"/>
    <mergeCell ref="Z2644:AA2644"/>
    <mergeCell ref="K2650:L2651"/>
    <mergeCell ref="P2650:Q2651"/>
    <mergeCell ref="D2651:E2651"/>
    <mergeCell ref="F2651:G2651"/>
    <mergeCell ref="I2651:J2651"/>
    <mergeCell ref="S2690:T2690"/>
    <mergeCell ref="U2690:V2690"/>
    <mergeCell ref="D2690:E2690"/>
    <mergeCell ref="F2690:G2690"/>
    <mergeCell ref="I2690:J2690"/>
    <mergeCell ref="K2690:L2690"/>
    <mergeCell ref="N2690:O2690"/>
    <mergeCell ref="P2690:Q2690"/>
    <mergeCell ref="X2690:Y2690"/>
    <mergeCell ref="Z2690:AA2690"/>
    <mergeCell ref="X2697:Y2697"/>
    <mergeCell ref="Z2697:AA2697"/>
    <mergeCell ref="S2683:T2683"/>
    <mergeCell ref="U2683:V2683"/>
    <mergeCell ref="D2683:E2683"/>
    <mergeCell ref="F2683:G2683"/>
    <mergeCell ref="I2683:J2683"/>
    <mergeCell ref="K2683:L2683"/>
    <mergeCell ref="N2683:O2683"/>
    <mergeCell ref="P2683:Q2683"/>
    <mergeCell ref="X2683:Y2683"/>
    <mergeCell ref="Z2683:AA2683"/>
    <mergeCell ref="K2692:L2693"/>
    <mergeCell ref="P2692:Q2693"/>
    <mergeCell ref="D2693:E2693"/>
    <mergeCell ref="F2693:G2693"/>
    <mergeCell ref="I2693:J2693"/>
    <mergeCell ref="N2693:O2693"/>
    <mergeCell ref="S2693:T2693"/>
    <mergeCell ref="U2693:V2693"/>
    <mergeCell ref="X2693:Y2693"/>
    <mergeCell ref="Z2693:AA2693"/>
    <mergeCell ref="S2704:T2704"/>
    <mergeCell ref="U2704:V2704"/>
    <mergeCell ref="X2704:Y2704"/>
    <mergeCell ref="Z2704:AA2704"/>
    <mergeCell ref="D2704:E2704"/>
    <mergeCell ref="F2704:G2704"/>
    <mergeCell ref="I2704:J2704"/>
    <mergeCell ref="K2704:L2704"/>
    <mergeCell ref="N2704:O2704"/>
    <mergeCell ref="P2704:Q2704"/>
    <mergeCell ref="S2697:T2697"/>
    <mergeCell ref="U2697:V2697"/>
    <mergeCell ref="D2697:E2697"/>
    <mergeCell ref="F2697:G2697"/>
    <mergeCell ref="I2697:J2697"/>
    <mergeCell ref="K2697:L2697"/>
    <mergeCell ref="N2697:O2697"/>
    <mergeCell ref="P2697:Q2697"/>
    <mergeCell ref="K2699:L2700"/>
    <mergeCell ref="P2699:Q2700"/>
    <mergeCell ref="D2700:E2700"/>
    <mergeCell ref="F2700:G2700"/>
    <mergeCell ref="I2700:J2700"/>
    <mergeCell ref="N2700:O2700"/>
    <mergeCell ref="S2700:T2700"/>
    <mergeCell ref="U2700:V2700"/>
    <mergeCell ref="X2700:Y2700"/>
    <mergeCell ref="Z2700:AA2700"/>
    <mergeCell ref="S2732:T2732"/>
    <mergeCell ref="U2732:V2732"/>
    <mergeCell ref="D2732:E2732"/>
    <mergeCell ref="F2732:G2732"/>
    <mergeCell ref="I2732:J2732"/>
    <mergeCell ref="K2732:L2732"/>
    <mergeCell ref="N2732:O2732"/>
    <mergeCell ref="P2732:Q2732"/>
    <mergeCell ref="X2739:Y2739"/>
    <mergeCell ref="Z2739:AA2739"/>
    <mergeCell ref="S2725:T2725"/>
    <mergeCell ref="U2725:V2725"/>
    <mergeCell ref="D2725:E2725"/>
    <mergeCell ref="F2725:G2725"/>
    <mergeCell ref="I2725:J2725"/>
    <mergeCell ref="K2725:L2725"/>
    <mergeCell ref="N2725:O2725"/>
    <mergeCell ref="P2725:Q2725"/>
    <mergeCell ref="X2725:Y2725"/>
    <mergeCell ref="Z2725:AA2725"/>
    <mergeCell ref="X2732:Y2732"/>
    <mergeCell ref="Z2732:AA2732"/>
    <mergeCell ref="K2734:L2735"/>
    <mergeCell ref="P2734:Q2735"/>
    <mergeCell ref="D2735:E2735"/>
    <mergeCell ref="F2735:G2735"/>
    <mergeCell ref="I2735:J2735"/>
    <mergeCell ref="N2735:O2735"/>
    <mergeCell ref="S2735:T2735"/>
    <mergeCell ref="U2735:V2735"/>
    <mergeCell ref="X2735:Y2735"/>
    <mergeCell ref="Z2735:AA2735"/>
    <mergeCell ref="S2746:T2746"/>
    <mergeCell ref="U2746:V2746"/>
    <mergeCell ref="X2746:Y2746"/>
    <mergeCell ref="Z2746:AA2746"/>
    <mergeCell ref="D2746:E2746"/>
    <mergeCell ref="F2746:G2746"/>
    <mergeCell ref="I2746:J2746"/>
    <mergeCell ref="K2746:L2746"/>
    <mergeCell ref="N2746:O2746"/>
    <mergeCell ref="P2746:Q2746"/>
    <mergeCell ref="S2739:T2739"/>
    <mergeCell ref="U2739:V2739"/>
    <mergeCell ref="D2739:E2739"/>
    <mergeCell ref="F2739:G2739"/>
    <mergeCell ref="I2739:J2739"/>
    <mergeCell ref="K2739:L2739"/>
    <mergeCell ref="N2739:O2739"/>
    <mergeCell ref="P2739:Q2739"/>
    <mergeCell ref="K2741:L2742"/>
    <mergeCell ref="P2741:Q2742"/>
    <mergeCell ref="D2742:E2742"/>
    <mergeCell ref="F2742:G2742"/>
    <mergeCell ref="I2742:J2742"/>
    <mergeCell ref="N2742:O2742"/>
    <mergeCell ref="S2742:T2742"/>
    <mergeCell ref="U2742:V2742"/>
    <mergeCell ref="X2742:Y2742"/>
    <mergeCell ref="Z2742:AA2742"/>
    <mergeCell ref="S2774:T2774"/>
    <mergeCell ref="U2774:V2774"/>
    <mergeCell ref="D2774:E2774"/>
    <mergeCell ref="F2774:G2774"/>
    <mergeCell ref="I2774:J2774"/>
    <mergeCell ref="K2774:L2774"/>
    <mergeCell ref="N2774:O2774"/>
    <mergeCell ref="P2774:Q2774"/>
    <mergeCell ref="X2781:Y2781"/>
    <mergeCell ref="Z2781:AA2781"/>
    <mergeCell ref="S2767:T2767"/>
    <mergeCell ref="U2767:V2767"/>
    <mergeCell ref="D2767:E2767"/>
    <mergeCell ref="F2767:G2767"/>
    <mergeCell ref="I2767:J2767"/>
    <mergeCell ref="K2767:L2767"/>
    <mergeCell ref="N2767:O2767"/>
    <mergeCell ref="P2767:Q2767"/>
    <mergeCell ref="X2767:Y2767"/>
    <mergeCell ref="Z2767:AA2767"/>
    <mergeCell ref="X2774:Y2774"/>
    <mergeCell ref="Z2774:AA2774"/>
    <mergeCell ref="K2776:L2777"/>
    <mergeCell ref="P2776:Q2777"/>
    <mergeCell ref="D2777:E2777"/>
    <mergeCell ref="F2777:G2777"/>
    <mergeCell ref="I2777:J2777"/>
    <mergeCell ref="N2777:O2777"/>
    <mergeCell ref="S2777:T2777"/>
    <mergeCell ref="U2777:V2777"/>
    <mergeCell ref="X2777:Y2777"/>
    <mergeCell ref="Z2777:AA2777"/>
    <mergeCell ref="S2788:T2788"/>
    <mergeCell ref="U2788:V2788"/>
    <mergeCell ref="X2788:Y2788"/>
    <mergeCell ref="Z2788:AA2788"/>
    <mergeCell ref="D2788:E2788"/>
    <mergeCell ref="F2788:G2788"/>
    <mergeCell ref="I2788:J2788"/>
    <mergeCell ref="K2788:L2788"/>
    <mergeCell ref="N2788:O2788"/>
    <mergeCell ref="P2788:Q2788"/>
    <mergeCell ref="S2781:T2781"/>
    <mergeCell ref="U2781:V2781"/>
    <mergeCell ref="D2781:E2781"/>
    <mergeCell ref="F2781:G2781"/>
    <mergeCell ref="I2781:J2781"/>
    <mergeCell ref="K2781:L2781"/>
    <mergeCell ref="N2781:O2781"/>
    <mergeCell ref="P2781:Q2781"/>
    <mergeCell ref="K2783:L2784"/>
    <mergeCell ref="P2783:Q2784"/>
    <mergeCell ref="D2784:E2784"/>
    <mergeCell ref="F2784:G2784"/>
    <mergeCell ref="I2784:J2784"/>
    <mergeCell ref="N2784:O2784"/>
    <mergeCell ref="S2784:T2784"/>
    <mergeCell ref="U2784:V2784"/>
    <mergeCell ref="X2784:Y2784"/>
    <mergeCell ref="Z2784:AA2784"/>
    <mergeCell ref="X2805:Y2805"/>
    <mergeCell ref="S2816:T2816"/>
    <mergeCell ref="U2816:V2816"/>
    <mergeCell ref="D2816:E2816"/>
    <mergeCell ref="F2816:G2816"/>
    <mergeCell ref="I2816:J2816"/>
    <mergeCell ref="K2816:L2816"/>
    <mergeCell ref="N2816:O2816"/>
    <mergeCell ref="P2816:Q2816"/>
    <mergeCell ref="S2809:T2809"/>
    <mergeCell ref="U2809:V2809"/>
    <mergeCell ref="D2809:E2809"/>
    <mergeCell ref="F2809:G2809"/>
    <mergeCell ref="I2809:J2809"/>
    <mergeCell ref="K2809:L2809"/>
    <mergeCell ref="N2809:O2809"/>
    <mergeCell ref="P2809:Q2809"/>
    <mergeCell ref="X2809:Y2809"/>
    <mergeCell ref="S2830:T2830"/>
    <mergeCell ref="U2830:V2830"/>
    <mergeCell ref="X2830:Y2830"/>
    <mergeCell ref="Z2830:AA2830"/>
    <mergeCell ref="D2830:E2830"/>
    <mergeCell ref="F2830:G2830"/>
    <mergeCell ref="I2830:J2830"/>
    <mergeCell ref="K2830:L2830"/>
    <mergeCell ref="N2830:O2830"/>
    <mergeCell ref="P2830:Q2830"/>
    <mergeCell ref="S2823:T2823"/>
    <mergeCell ref="U2823:V2823"/>
    <mergeCell ref="D2823:E2823"/>
    <mergeCell ref="F2823:G2823"/>
    <mergeCell ref="I2823:J2823"/>
    <mergeCell ref="K2823:L2823"/>
    <mergeCell ref="N2823:O2823"/>
    <mergeCell ref="P2823:Q2823"/>
    <mergeCell ref="X2823:Y2823"/>
    <mergeCell ref="Z2823:AA2823"/>
    <mergeCell ref="K2825:L2826"/>
    <mergeCell ref="P2825:Q2826"/>
    <mergeCell ref="D2826:E2826"/>
    <mergeCell ref="F2826:G2826"/>
    <mergeCell ref="I2826:J2826"/>
    <mergeCell ref="N2826:O2826"/>
    <mergeCell ref="S2826:T2826"/>
    <mergeCell ref="U2826:V2826"/>
    <mergeCell ref="X2826:Y2826"/>
    <mergeCell ref="Z2826:AA2826"/>
    <mergeCell ref="Z2805:AA2805"/>
    <mergeCell ref="K2811:L2812"/>
    <mergeCell ref="P2811:Q2812"/>
    <mergeCell ref="D2812:E2812"/>
    <mergeCell ref="F2812:G2812"/>
    <mergeCell ref="I2812:J2812"/>
    <mergeCell ref="N2812:O2812"/>
    <mergeCell ref="S2812:T2812"/>
    <mergeCell ref="U2812:V2812"/>
    <mergeCell ref="X2812:Y2812"/>
    <mergeCell ref="Z2812:AA2812"/>
    <mergeCell ref="K2818:L2819"/>
    <mergeCell ref="P2818:Q2819"/>
    <mergeCell ref="D2819:E2819"/>
    <mergeCell ref="F2819:G2819"/>
    <mergeCell ref="I2819:J2819"/>
    <mergeCell ref="S2858:T2858"/>
    <mergeCell ref="U2858:V2858"/>
    <mergeCell ref="D2858:E2858"/>
    <mergeCell ref="F2858:G2858"/>
    <mergeCell ref="I2858:J2858"/>
    <mergeCell ref="K2858:L2858"/>
    <mergeCell ref="N2858:O2858"/>
    <mergeCell ref="P2858:Q2858"/>
    <mergeCell ref="X2858:Y2858"/>
    <mergeCell ref="Z2858:AA2858"/>
    <mergeCell ref="X2865:Y2865"/>
    <mergeCell ref="Z2865:AA2865"/>
    <mergeCell ref="S2851:T2851"/>
    <mergeCell ref="U2851:V2851"/>
    <mergeCell ref="D2851:E2851"/>
    <mergeCell ref="F2851:G2851"/>
    <mergeCell ref="I2851:J2851"/>
    <mergeCell ref="K2851:L2851"/>
    <mergeCell ref="N2851:O2851"/>
    <mergeCell ref="P2851:Q2851"/>
    <mergeCell ref="X2851:Y2851"/>
    <mergeCell ref="Z2851:AA2851"/>
    <mergeCell ref="K2860:L2861"/>
    <mergeCell ref="P2860:Q2861"/>
    <mergeCell ref="D2861:E2861"/>
    <mergeCell ref="F2861:G2861"/>
    <mergeCell ref="I2861:J2861"/>
    <mergeCell ref="N2861:O2861"/>
    <mergeCell ref="S2861:T2861"/>
    <mergeCell ref="U2861:V2861"/>
    <mergeCell ref="X2861:Y2861"/>
    <mergeCell ref="Z2861:AA2861"/>
    <mergeCell ref="S2872:T2872"/>
    <mergeCell ref="U2872:V2872"/>
    <mergeCell ref="X2872:Y2872"/>
    <mergeCell ref="Z2872:AA2872"/>
    <mergeCell ref="D2872:E2872"/>
    <mergeCell ref="F2872:G2872"/>
    <mergeCell ref="I2872:J2872"/>
    <mergeCell ref="K2872:L2872"/>
    <mergeCell ref="N2872:O2872"/>
    <mergeCell ref="P2872:Q2872"/>
    <mergeCell ref="S2865:T2865"/>
    <mergeCell ref="U2865:V2865"/>
    <mergeCell ref="D2865:E2865"/>
    <mergeCell ref="F2865:G2865"/>
    <mergeCell ref="I2865:J2865"/>
    <mergeCell ref="K2865:L2865"/>
    <mergeCell ref="N2865:O2865"/>
    <mergeCell ref="P2865:Q2865"/>
    <mergeCell ref="K2867:L2868"/>
    <mergeCell ref="P2867:Q2868"/>
    <mergeCell ref="D2868:E2868"/>
    <mergeCell ref="F2868:G2868"/>
    <mergeCell ref="I2868:J2868"/>
    <mergeCell ref="N2868:O2868"/>
    <mergeCell ref="S2868:T2868"/>
    <mergeCell ref="U2868:V2868"/>
    <mergeCell ref="X2868:Y2868"/>
    <mergeCell ref="Z2868:AA2868"/>
    <mergeCell ref="S2900:T2900"/>
    <mergeCell ref="U2900:V2900"/>
    <mergeCell ref="D2900:E2900"/>
    <mergeCell ref="F2900:G2900"/>
    <mergeCell ref="I2900:J2900"/>
    <mergeCell ref="K2900:L2900"/>
    <mergeCell ref="N2900:O2900"/>
    <mergeCell ref="P2900:Q2900"/>
    <mergeCell ref="X2900:Y2900"/>
    <mergeCell ref="Z2900:AA2900"/>
    <mergeCell ref="S2893:T2893"/>
    <mergeCell ref="U2893:V2893"/>
    <mergeCell ref="D2893:E2893"/>
    <mergeCell ref="F2893:G2893"/>
    <mergeCell ref="I2893:J2893"/>
    <mergeCell ref="K2893:L2893"/>
    <mergeCell ref="N2893:O2893"/>
    <mergeCell ref="P2893:Q2893"/>
    <mergeCell ref="X2893:Y2893"/>
    <mergeCell ref="Z2893:AA2893"/>
    <mergeCell ref="S2914:T2914"/>
    <mergeCell ref="U2914:V2914"/>
    <mergeCell ref="X2914:Y2914"/>
    <mergeCell ref="Z2914:AA2914"/>
    <mergeCell ref="D2914:E2914"/>
    <mergeCell ref="F2914:G2914"/>
    <mergeCell ref="I2914:J2914"/>
    <mergeCell ref="K2914:L2914"/>
    <mergeCell ref="N2914:O2914"/>
    <mergeCell ref="P2914:Q2914"/>
    <mergeCell ref="S2907:T2907"/>
    <mergeCell ref="U2907:V2907"/>
    <mergeCell ref="D2907:E2907"/>
    <mergeCell ref="F2907:G2907"/>
    <mergeCell ref="I2907:J2907"/>
    <mergeCell ref="K2907:L2907"/>
    <mergeCell ref="N2907:O2907"/>
    <mergeCell ref="P2907:Q2907"/>
    <mergeCell ref="X2907:Y2907"/>
    <mergeCell ref="Z2907:AA2907"/>
    <mergeCell ref="S2928:T2928"/>
    <mergeCell ref="U2928:V2928"/>
    <mergeCell ref="D2928:E2928"/>
    <mergeCell ref="F2928:G2928"/>
    <mergeCell ref="I2928:J2928"/>
    <mergeCell ref="K2928:L2928"/>
    <mergeCell ref="N2928:O2928"/>
    <mergeCell ref="P2928:Q2928"/>
    <mergeCell ref="S2921:T2921"/>
    <mergeCell ref="U2921:V2921"/>
    <mergeCell ref="X2921:Y2921"/>
    <mergeCell ref="Z2921:AA2921"/>
    <mergeCell ref="D2921:E2921"/>
    <mergeCell ref="F2921:G2921"/>
    <mergeCell ref="I2921:J2921"/>
    <mergeCell ref="K2921:L2921"/>
    <mergeCell ref="N2921:O2921"/>
    <mergeCell ref="P2921:Q2921"/>
    <mergeCell ref="X2928:Y2928"/>
    <mergeCell ref="Z2928:AA2928"/>
    <mergeCell ref="S2942:T2942"/>
    <mergeCell ref="U2942:V2942"/>
    <mergeCell ref="D2942:E2942"/>
    <mergeCell ref="F2942:G2942"/>
    <mergeCell ref="I2942:J2942"/>
    <mergeCell ref="K2942:L2942"/>
    <mergeCell ref="N2942:O2942"/>
    <mergeCell ref="P2942:Q2942"/>
    <mergeCell ref="X2942:Y2942"/>
    <mergeCell ref="Z2942:AA2942"/>
    <mergeCell ref="X2949:Y2949"/>
    <mergeCell ref="Z2949:AA2949"/>
    <mergeCell ref="S2935:T2935"/>
    <mergeCell ref="U2935:V2935"/>
    <mergeCell ref="D2935:E2935"/>
    <mergeCell ref="F2935:G2935"/>
    <mergeCell ref="I2935:J2935"/>
    <mergeCell ref="K2935:L2935"/>
    <mergeCell ref="N2935:O2935"/>
    <mergeCell ref="P2935:Q2935"/>
    <mergeCell ref="X2935:Y2935"/>
    <mergeCell ref="Z2935:AA2935"/>
    <mergeCell ref="K2944:L2945"/>
    <mergeCell ref="P2944:Q2945"/>
    <mergeCell ref="D2945:E2945"/>
    <mergeCell ref="F2945:G2945"/>
    <mergeCell ref="I2945:J2945"/>
    <mergeCell ref="N2945:O2945"/>
    <mergeCell ref="S2945:T2945"/>
    <mergeCell ref="U2945:V2945"/>
    <mergeCell ref="X2945:Y2945"/>
    <mergeCell ref="Z2945:AA2945"/>
    <mergeCell ref="S2949:T2949"/>
    <mergeCell ref="U2949:V2949"/>
    <mergeCell ref="D2949:E2949"/>
    <mergeCell ref="F2949:G2949"/>
    <mergeCell ref="I2949:J2949"/>
    <mergeCell ref="K2949:L2949"/>
    <mergeCell ref="N2949:O2949"/>
    <mergeCell ref="P2949:Q2949"/>
    <mergeCell ref="S2970:T2970"/>
    <mergeCell ref="U2970:V2970"/>
    <mergeCell ref="D2970:E2970"/>
    <mergeCell ref="F2970:G2970"/>
    <mergeCell ref="I2970:J2970"/>
    <mergeCell ref="K2970:L2970"/>
    <mergeCell ref="N2970:O2970"/>
    <mergeCell ref="P2970:Q2970"/>
    <mergeCell ref="S2963:T2963"/>
    <mergeCell ref="U2963:V2963"/>
    <mergeCell ref="X2963:Y2963"/>
    <mergeCell ref="Z2963:AA2963"/>
    <mergeCell ref="D2963:E2963"/>
    <mergeCell ref="F2963:G2963"/>
    <mergeCell ref="I2963:J2963"/>
    <mergeCell ref="K2963:L2963"/>
    <mergeCell ref="N2963:O2963"/>
    <mergeCell ref="P2963:Q2963"/>
    <mergeCell ref="X2970:Y2970"/>
    <mergeCell ref="Z2970:AA2970"/>
    <mergeCell ref="S2984:T2984"/>
    <mergeCell ref="U2984:V2984"/>
    <mergeCell ref="D2984:E2984"/>
    <mergeCell ref="F2984:G2984"/>
    <mergeCell ref="I2984:J2984"/>
    <mergeCell ref="K2984:L2984"/>
    <mergeCell ref="N2984:O2984"/>
    <mergeCell ref="P2984:Q2984"/>
    <mergeCell ref="X2991:Y2991"/>
    <mergeCell ref="Z2991:AA2991"/>
    <mergeCell ref="S2977:T2977"/>
    <mergeCell ref="U2977:V2977"/>
    <mergeCell ref="D2977:E2977"/>
    <mergeCell ref="F2977:G2977"/>
    <mergeCell ref="I2977:J2977"/>
    <mergeCell ref="K2977:L2977"/>
    <mergeCell ref="N2977:O2977"/>
    <mergeCell ref="P2977:Q2977"/>
    <mergeCell ref="X2977:Y2977"/>
    <mergeCell ref="Z2977:AA2977"/>
    <mergeCell ref="X2984:Y2984"/>
    <mergeCell ref="Z2984:AA2984"/>
    <mergeCell ref="K2986:L2987"/>
    <mergeCell ref="P2986:Q2987"/>
    <mergeCell ref="D2987:E2987"/>
    <mergeCell ref="F2987:G2987"/>
    <mergeCell ref="I2987:J2987"/>
    <mergeCell ref="N2987:O2987"/>
    <mergeCell ref="S2987:T2987"/>
    <mergeCell ref="U2987:V2987"/>
    <mergeCell ref="X2987:Y2987"/>
    <mergeCell ref="Z2987:AA2987"/>
    <mergeCell ref="S2991:T2991"/>
    <mergeCell ref="U2991:V2991"/>
    <mergeCell ref="D2991:E2991"/>
    <mergeCell ref="F2991:G2991"/>
    <mergeCell ref="I2991:J2991"/>
    <mergeCell ref="K2991:L2991"/>
    <mergeCell ref="N2991:O2991"/>
    <mergeCell ref="P2991:Q2991"/>
    <mergeCell ref="S3012:T3012"/>
    <mergeCell ref="U3012:V3012"/>
    <mergeCell ref="D3012:E3012"/>
    <mergeCell ref="F3012:G3012"/>
    <mergeCell ref="I3012:J3012"/>
    <mergeCell ref="K3012:L3012"/>
    <mergeCell ref="N3012:O3012"/>
    <mergeCell ref="P3012:Q3012"/>
    <mergeCell ref="S3005:T3005"/>
    <mergeCell ref="U3005:V3005"/>
    <mergeCell ref="X3005:Y3005"/>
    <mergeCell ref="Z3005:AA3005"/>
    <mergeCell ref="D3005:E3005"/>
    <mergeCell ref="F3005:G3005"/>
    <mergeCell ref="I3005:J3005"/>
    <mergeCell ref="K3005:L3005"/>
    <mergeCell ref="N3005:O3005"/>
    <mergeCell ref="P3005:Q3005"/>
    <mergeCell ref="X3012:Y3012"/>
    <mergeCell ref="Z3012:AA3012"/>
    <mergeCell ref="K3014:L3015"/>
    <mergeCell ref="P3014:Q3015"/>
    <mergeCell ref="D3015:E3015"/>
    <mergeCell ref="F3015:G3015"/>
    <mergeCell ref="I3015:J3015"/>
    <mergeCell ref="N3015:O3015"/>
    <mergeCell ref="S3015:T3015"/>
    <mergeCell ref="U3015:V3015"/>
    <mergeCell ref="X3015:Y3015"/>
    <mergeCell ref="S3026:T3026"/>
    <mergeCell ref="U3026:V3026"/>
    <mergeCell ref="D3026:E3026"/>
    <mergeCell ref="F3026:G3026"/>
    <mergeCell ref="I3026:J3026"/>
    <mergeCell ref="K3026:L3026"/>
    <mergeCell ref="N3026:O3026"/>
    <mergeCell ref="P3026:Q3026"/>
    <mergeCell ref="S3019:T3019"/>
    <mergeCell ref="U3019:V3019"/>
    <mergeCell ref="D3019:E3019"/>
    <mergeCell ref="F3019:G3019"/>
    <mergeCell ref="I3019:J3019"/>
    <mergeCell ref="K3019:L3019"/>
    <mergeCell ref="N3019:O3019"/>
    <mergeCell ref="P3019:Q3019"/>
    <mergeCell ref="X3019:Y3019"/>
    <mergeCell ref="N3036:O3036"/>
    <mergeCell ref="S3036:T3036"/>
    <mergeCell ref="U3036:V3036"/>
    <mergeCell ref="X3036:Y3036"/>
    <mergeCell ref="Z3036:AA3036"/>
    <mergeCell ref="Z3061:AA3061"/>
    <mergeCell ref="X3068:Y3068"/>
    <mergeCell ref="Z3068:AA3068"/>
    <mergeCell ref="S3054:T3054"/>
    <mergeCell ref="U3054:V3054"/>
    <mergeCell ref="D3054:E3054"/>
    <mergeCell ref="F3054:G3054"/>
    <mergeCell ref="I3054:J3054"/>
    <mergeCell ref="K3054:L3054"/>
    <mergeCell ref="N3054:O3054"/>
    <mergeCell ref="P3054:Q3054"/>
    <mergeCell ref="S3047:T3047"/>
    <mergeCell ref="U3047:V3047"/>
    <mergeCell ref="X3047:Y3047"/>
    <mergeCell ref="Z3047:AA3047"/>
    <mergeCell ref="D3047:E3047"/>
    <mergeCell ref="F3047:G3047"/>
    <mergeCell ref="I3047:J3047"/>
    <mergeCell ref="K3047:L3047"/>
    <mergeCell ref="N3047:O3047"/>
    <mergeCell ref="P3047:Q3047"/>
    <mergeCell ref="X3054:Y3054"/>
    <mergeCell ref="Z3054:AA3054"/>
    <mergeCell ref="K3056:L3057"/>
    <mergeCell ref="P3056:Q3057"/>
    <mergeCell ref="D3057:E3057"/>
    <mergeCell ref="F3057:G3057"/>
    <mergeCell ref="I3057:J3057"/>
    <mergeCell ref="N3057:O3057"/>
    <mergeCell ref="S3057:T3057"/>
    <mergeCell ref="U3057:V3057"/>
    <mergeCell ref="X3057:Y3057"/>
    <mergeCell ref="S3068:T3068"/>
    <mergeCell ref="U3068:V3068"/>
    <mergeCell ref="D3068:E3068"/>
    <mergeCell ref="F3068:G3068"/>
    <mergeCell ref="I3068:J3068"/>
    <mergeCell ref="K3068:L3068"/>
    <mergeCell ref="N3068:O3068"/>
    <mergeCell ref="P3068:Q3068"/>
    <mergeCell ref="S3061:T3061"/>
    <mergeCell ref="U3061:V3061"/>
    <mergeCell ref="D3061:E3061"/>
    <mergeCell ref="F3061:G3061"/>
    <mergeCell ref="I3061:J3061"/>
    <mergeCell ref="K3061:L3061"/>
    <mergeCell ref="N3061:O3061"/>
    <mergeCell ref="P3061:Q3061"/>
    <mergeCell ref="X3061:Y3061"/>
    <mergeCell ref="K3042:L3043"/>
    <mergeCell ref="P3042:Q3043"/>
    <mergeCell ref="D3043:E3043"/>
    <mergeCell ref="F3043:G3043"/>
    <mergeCell ref="I3043:J3043"/>
    <mergeCell ref="N3043:O3043"/>
    <mergeCell ref="S3043:T3043"/>
    <mergeCell ref="U3043:V3043"/>
    <mergeCell ref="X3043:Y3043"/>
    <mergeCell ref="Z3043:AA3043"/>
    <mergeCell ref="S3096:T3096"/>
    <mergeCell ref="U3096:V3096"/>
    <mergeCell ref="D3096:E3096"/>
    <mergeCell ref="F3096:G3096"/>
    <mergeCell ref="I3096:J3096"/>
    <mergeCell ref="K3096:L3096"/>
    <mergeCell ref="N3096:O3096"/>
    <mergeCell ref="P3096:Q3096"/>
    <mergeCell ref="S3089:T3089"/>
    <mergeCell ref="U3089:V3089"/>
    <mergeCell ref="X3089:Y3089"/>
    <mergeCell ref="Z3089:AA3089"/>
    <mergeCell ref="D3089:E3089"/>
    <mergeCell ref="F3089:G3089"/>
    <mergeCell ref="I3089:J3089"/>
    <mergeCell ref="K3089:L3089"/>
    <mergeCell ref="N3089:O3089"/>
    <mergeCell ref="P3089:Q3089"/>
    <mergeCell ref="X3096:Y3096"/>
    <mergeCell ref="Z3096:AA3096"/>
    <mergeCell ref="S3110:T3110"/>
    <mergeCell ref="U3110:V3110"/>
    <mergeCell ref="D3110:E3110"/>
    <mergeCell ref="F3110:G3110"/>
    <mergeCell ref="I3110:J3110"/>
    <mergeCell ref="K3110:L3110"/>
    <mergeCell ref="N3110:O3110"/>
    <mergeCell ref="P3110:Q3110"/>
    <mergeCell ref="X3110:Y3110"/>
    <mergeCell ref="Z3110:AA3110"/>
    <mergeCell ref="S3103:T3103"/>
    <mergeCell ref="U3103:V3103"/>
    <mergeCell ref="D3103:E3103"/>
    <mergeCell ref="F3103:G3103"/>
    <mergeCell ref="I3103:J3103"/>
    <mergeCell ref="K3103:L3103"/>
    <mergeCell ref="N3103:O3103"/>
    <mergeCell ref="P3103:Q3103"/>
    <mergeCell ref="X3103:Y3103"/>
    <mergeCell ref="Z3103:AA3103"/>
    <mergeCell ref="K3091:L3092"/>
    <mergeCell ref="P3091:Q3092"/>
    <mergeCell ref="D3092:E3092"/>
    <mergeCell ref="F3092:G3092"/>
    <mergeCell ref="I3092:J3092"/>
    <mergeCell ref="N3092:O3092"/>
    <mergeCell ref="S3092:T3092"/>
    <mergeCell ref="U3092:V3092"/>
    <mergeCell ref="X3092:Y3092"/>
    <mergeCell ref="Z3092:AA3092"/>
    <mergeCell ref="S3138:T3138"/>
    <mergeCell ref="U3138:V3138"/>
    <mergeCell ref="D3138:E3138"/>
    <mergeCell ref="F3138:G3138"/>
    <mergeCell ref="I3138:J3138"/>
    <mergeCell ref="K3138:L3138"/>
    <mergeCell ref="N3138:O3138"/>
    <mergeCell ref="P3138:Q3138"/>
    <mergeCell ref="S3131:T3131"/>
    <mergeCell ref="U3131:V3131"/>
    <mergeCell ref="X3131:Y3131"/>
    <mergeCell ref="Z3131:AA3131"/>
    <mergeCell ref="D3131:E3131"/>
    <mergeCell ref="F3131:G3131"/>
    <mergeCell ref="I3131:J3131"/>
    <mergeCell ref="K3131:L3131"/>
    <mergeCell ref="N3131:O3131"/>
    <mergeCell ref="P3131:Q3131"/>
    <mergeCell ref="X3138:Y3138"/>
    <mergeCell ref="Z3138:AA3138"/>
    <mergeCell ref="K3126:L3127"/>
    <mergeCell ref="P3126:Q3127"/>
    <mergeCell ref="D3127:E3127"/>
    <mergeCell ref="F3127:G3127"/>
    <mergeCell ref="I3127:J3127"/>
    <mergeCell ref="N3127:O3127"/>
    <mergeCell ref="S3127:T3127"/>
    <mergeCell ref="U3127:V3127"/>
    <mergeCell ref="X3127:Y3127"/>
    <mergeCell ref="Z3127:AA3127"/>
    <mergeCell ref="K3133:L3134"/>
    <mergeCell ref="P3133:Q3134"/>
    <mergeCell ref="D3134:E3134"/>
    <mergeCell ref="F3134:G3134"/>
    <mergeCell ref="I3134:J3134"/>
    <mergeCell ref="N3134:O3134"/>
    <mergeCell ref="S3134:T3134"/>
    <mergeCell ref="U3134:V3134"/>
    <mergeCell ref="X3134:Y3134"/>
    <mergeCell ref="Z3134:AA3134"/>
    <mergeCell ref="D3155:E3155"/>
    <mergeCell ref="F3155:G3155"/>
    <mergeCell ref="I3155:J3155"/>
    <mergeCell ref="N3155:O3155"/>
    <mergeCell ref="S3155:T3155"/>
    <mergeCell ref="U3155:V3155"/>
    <mergeCell ref="X3155:Y3155"/>
    <mergeCell ref="Z3155:AA3155"/>
    <mergeCell ref="S3166:T3166"/>
    <mergeCell ref="U3166:V3166"/>
    <mergeCell ref="X3166:Y3166"/>
    <mergeCell ref="Z3166:AA3166"/>
    <mergeCell ref="D3166:E3166"/>
    <mergeCell ref="F3166:G3166"/>
    <mergeCell ref="I3166:J3166"/>
    <mergeCell ref="K3166:L3166"/>
    <mergeCell ref="N3166:O3166"/>
    <mergeCell ref="P3166:Q3166"/>
    <mergeCell ref="S3159:T3159"/>
    <mergeCell ref="U3159:V3159"/>
    <mergeCell ref="D3159:E3159"/>
    <mergeCell ref="F3159:G3159"/>
    <mergeCell ref="I3159:J3159"/>
    <mergeCell ref="K3159:L3159"/>
    <mergeCell ref="N3159:O3159"/>
    <mergeCell ref="P3159:Q3159"/>
    <mergeCell ref="K3161:L3162"/>
    <mergeCell ref="P3161:Q3162"/>
    <mergeCell ref="D3162:E3162"/>
    <mergeCell ref="F3162:G3162"/>
    <mergeCell ref="I3162:J3162"/>
    <mergeCell ref="N3162:O3162"/>
    <mergeCell ref="S3162:T3162"/>
    <mergeCell ref="U3162:V3162"/>
    <mergeCell ref="X3162:Y3162"/>
    <mergeCell ref="Z3162:AA3162"/>
    <mergeCell ref="S3180:T3180"/>
    <mergeCell ref="U3180:V3180"/>
    <mergeCell ref="D3180:E3180"/>
    <mergeCell ref="F3180:G3180"/>
    <mergeCell ref="I3180:J3180"/>
    <mergeCell ref="K3180:L3180"/>
    <mergeCell ref="N3180:O3180"/>
    <mergeCell ref="P3180:Q3180"/>
    <mergeCell ref="S3173:T3173"/>
    <mergeCell ref="U3173:V3173"/>
    <mergeCell ref="X3173:Y3173"/>
    <mergeCell ref="Z3173:AA3173"/>
    <mergeCell ref="D3173:E3173"/>
    <mergeCell ref="F3173:G3173"/>
    <mergeCell ref="I3173:J3173"/>
    <mergeCell ref="K3173:L3173"/>
    <mergeCell ref="N3173:O3173"/>
    <mergeCell ref="P3173:Q3173"/>
    <mergeCell ref="X3180:Y3180"/>
    <mergeCell ref="Z3180:AA3180"/>
    <mergeCell ref="S3194:T3194"/>
    <mergeCell ref="U3194:V3194"/>
    <mergeCell ref="D3194:E3194"/>
    <mergeCell ref="F3194:G3194"/>
    <mergeCell ref="I3194:J3194"/>
    <mergeCell ref="K3194:L3194"/>
    <mergeCell ref="N3194:O3194"/>
    <mergeCell ref="P3194:Q3194"/>
    <mergeCell ref="X3201:Y3201"/>
    <mergeCell ref="Z3201:AA3201"/>
    <mergeCell ref="S3187:T3187"/>
    <mergeCell ref="U3187:V3187"/>
    <mergeCell ref="D3187:E3187"/>
    <mergeCell ref="F3187:G3187"/>
    <mergeCell ref="I3187:J3187"/>
    <mergeCell ref="K3187:L3187"/>
    <mergeCell ref="N3187:O3187"/>
    <mergeCell ref="P3187:Q3187"/>
    <mergeCell ref="X3187:Y3187"/>
    <mergeCell ref="Z3187:AA3187"/>
    <mergeCell ref="X3194:Y3194"/>
    <mergeCell ref="Z3194:AA3194"/>
    <mergeCell ref="K3196:L3197"/>
    <mergeCell ref="P3196:Q3197"/>
    <mergeCell ref="D3197:E3197"/>
    <mergeCell ref="F3197:G3197"/>
    <mergeCell ref="I3197:J3197"/>
    <mergeCell ref="N3197:O3197"/>
    <mergeCell ref="S3197:T3197"/>
    <mergeCell ref="U3197:V3197"/>
    <mergeCell ref="X3197:Y3197"/>
    <mergeCell ref="Z3197:AA3197"/>
    <mergeCell ref="S3201:T3201"/>
    <mergeCell ref="U3201:V3201"/>
    <mergeCell ref="D3201:E3201"/>
    <mergeCell ref="F3201:G3201"/>
    <mergeCell ref="I3201:J3201"/>
    <mergeCell ref="K3201:L3201"/>
    <mergeCell ref="N3201:O3201"/>
    <mergeCell ref="P3201:Q3201"/>
    <mergeCell ref="K3175:L3176"/>
    <mergeCell ref="P3175:Q3176"/>
    <mergeCell ref="D3176:E3176"/>
    <mergeCell ref="F3176:G3176"/>
    <mergeCell ref="S3222:T3222"/>
    <mergeCell ref="U3222:V3222"/>
    <mergeCell ref="D3222:E3222"/>
    <mergeCell ref="F3222:G3222"/>
    <mergeCell ref="I3222:J3222"/>
    <mergeCell ref="K3222:L3222"/>
    <mergeCell ref="N3222:O3222"/>
    <mergeCell ref="P3222:Q3222"/>
    <mergeCell ref="S3215:T3215"/>
    <mergeCell ref="U3215:V3215"/>
    <mergeCell ref="X3215:Y3215"/>
    <mergeCell ref="Z3215:AA3215"/>
    <mergeCell ref="D3215:E3215"/>
    <mergeCell ref="F3215:G3215"/>
    <mergeCell ref="I3215:J3215"/>
    <mergeCell ref="K3215:L3215"/>
    <mergeCell ref="N3215:O3215"/>
    <mergeCell ref="P3215:Q3215"/>
    <mergeCell ref="X3222:Y3222"/>
    <mergeCell ref="Z3222:AA3222"/>
    <mergeCell ref="K3224:L3225"/>
    <mergeCell ref="P3224:Q3225"/>
    <mergeCell ref="D3225:E3225"/>
    <mergeCell ref="F3225:G3225"/>
    <mergeCell ref="I3225:J3225"/>
    <mergeCell ref="N3225:O3225"/>
    <mergeCell ref="S3225:T3225"/>
    <mergeCell ref="U3225:V3225"/>
    <mergeCell ref="X3225:Y3225"/>
    <mergeCell ref="S3236:T3236"/>
    <mergeCell ref="U3236:V3236"/>
    <mergeCell ref="D3236:E3236"/>
    <mergeCell ref="F3236:G3236"/>
    <mergeCell ref="I3236:J3236"/>
    <mergeCell ref="K3236:L3236"/>
    <mergeCell ref="N3236:O3236"/>
    <mergeCell ref="P3236:Q3236"/>
    <mergeCell ref="S3229:T3229"/>
    <mergeCell ref="U3229:V3229"/>
    <mergeCell ref="D3229:E3229"/>
    <mergeCell ref="F3229:G3229"/>
    <mergeCell ref="I3229:J3229"/>
    <mergeCell ref="K3229:L3229"/>
    <mergeCell ref="N3229:O3229"/>
    <mergeCell ref="P3229:Q3229"/>
    <mergeCell ref="X3229:Y3229"/>
    <mergeCell ref="Z3225:AA3225"/>
    <mergeCell ref="K3231:L3232"/>
    <mergeCell ref="P3231:Q3232"/>
    <mergeCell ref="D3232:E3232"/>
    <mergeCell ref="F3232:G3232"/>
    <mergeCell ref="I3232:J3232"/>
    <mergeCell ref="N3232:O3232"/>
    <mergeCell ref="S3232:T3232"/>
    <mergeCell ref="U3232:V3232"/>
    <mergeCell ref="X3232:Y3232"/>
    <mergeCell ref="Z3232:AA3232"/>
    <mergeCell ref="S3264:T3264"/>
    <mergeCell ref="U3264:V3264"/>
    <mergeCell ref="D3264:E3264"/>
    <mergeCell ref="F3264:G3264"/>
    <mergeCell ref="I3264:J3264"/>
    <mergeCell ref="K3264:L3264"/>
    <mergeCell ref="N3264:O3264"/>
    <mergeCell ref="P3264:Q3264"/>
    <mergeCell ref="S3257:T3257"/>
    <mergeCell ref="U3257:V3257"/>
    <mergeCell ref="X3257:Y3257"/>
    <mergeCell ref="Z3257:AA3257"/>
    <mergeCell ref="D3257:E3257"/>
    <mergeCell ref="F3257:G3257"/>
    <mergeCell ref="I3257:J3257"/>
    <mergeCell ref="K3257:L3257"/>
    <mergeCell ref="N3257:O3257"/>
    <mergeCell ref="P3257:Q3257"/>
    <mergeCell ref="X3264:Y3264"/>
    <mergeCell ref="Z3264:AA3264"/>
    <mergeCell ref="S3278:T3278"/>
    <mergeCell ref="U3278:V3278"/>
    <mergeCell ref="D3278:E3278"/>
    <mergeCell ref="F3278:G3278"/>
    <mergeCell ref="I3278:J3278"/>
    <mergeCell ref="K3278:L3278"/>
    <mergeCell ref="N3278:O3278"/>
    <mergeCell ref="P3278:Q3278"/>
    <mergeCell ref="X3278:Y3278"/>
    <mergeCell ref="Z3278:AA3278"/>
    <mergeCell ref="S3271:T3271"/>
    <mergeCell ref="U3271:V3271"/>
    <mergeCell ref="D3271:E3271"/>
    <mergeCell ref="F3271:G3271"/>
    <mergeCell ref="I3271:J3271"/>
    <mergeCell ref="K3271:L3271"/>
    <mergeCell ref="N3271:O3271"/>
    <mergeCell ref="P3271:Q3271"/>
    <mergeCell ref="X3271:Y3271"/>
    <mergeCell ref="Z3271:AA3271"/>
    <mergeCell ref="I3260:J3260"/>
    <mergeCell ref="N3260:O3260"/>
    <mergeCell ref="S3260:T3260"/>
    <mergeCell ref="U3260:V3260"/>
    <mergeCell ref="X3260:Y3260"/>
    <mergeCell ref="Z3260:AA3260"/>
    <mergeCell ref="I3253:J3253"/>
    <mergeCell ref="N3253:O3253"/>
    <mergeCell ref="S3253:T3253"/>
    <mergeCell ref="U3253:V3253"/>
    <mergeCell ref="X3253:Y3253"/>
    <mergeCell ref="Z3253:AA3253"/>
    <mergeCell ref="K3259:L3260"/>
    <mergeCell ref="P3259:Q3260"/>
    <mergeCell ref="D3260:E3260"/>
    <mergeCell ref="F3260:G3260"/>
    <mergeCell ref="D3285:E3285"/>
    <mergeCell ref="F3285:G3285"/>
    <mergeCell ref="I3285:J3285"/>
    <mergeCell ref="K3285:L3285"/>
    <mergeCell ref="N3285:O3285"/>
    <mergeCell ref="P3285:Q3285"/>
    <mergeCell ref="K3287:L3288"/>
    <mergeCell ref="P3287:Q3288"/>
    <mergeCell ref="D3288:E3288"/>
    <mergeCell ref="F3288:G3288"/>
    <mergeCell ref="I3288:J3288"/>
    <mergeCell ref="N3288:O3288"/>
    <mergeCell ref="S3288:T3288"/>
    <mergeCell ref="U3288:V3288"/>
    <mergeCell ref="X3288:Y3288"/>
    <mergeCell ref="Z3288:AA3288"/>
    <mergeCell ref="S3306:T3306"/>
    <mergeCell ref="U3306:V3306"/>
    <mergeCell ref="D3306:E3306"/>
    <mergeCell ref="F3306:G3306"/>
    <mergeCell ref="I3306:J3306"/>
    <mergeCell ref="K3306:L3306"/>
    <mergeCell ref="N3306:O3306"/>
    <mergeCell ref="P3306:Q3306"/>
    <mergeCell ref="S3299:T3299"/>
    <mergeCell ref="U3299:V3299"/>
    <mergeCell ref="X3299:Y3299"/>
    <mergeCell ref="Z3299:AA3299"/>
    <mergeCell ref="D3299:E3299"/>
    <mergeCell ref="F3299:G3299"/>
    <mergeCell ref="I3299:J3299"/>
    <mergeCell ref="K3299:L3299"/>
    <mergeCell ref="N3299:O3299"/>
    <mergeCell ref="P3299:Q3299"/>
    <mergeCell ref="X3306:Y3306"/>
    <mergeCell ref="Z3306:AA3306"/>
    <mergeCell ref="K3294:L3295"/>
    <mergeCell ref="P3294:Q3295"/>
    <mergeCell ref="D3295:E3295"/>
    <mergeCell ref="F3295:G3295"/>
    <mergeCell ref="I3295:J3295"/>
    <mergeCell ref="N3295:O3295"/>
    <mergeCell ref="S3295:T3295"/>
    <mergeCell ref="U3295:V3295"/>
    <mergeCell ref="X3295:Y3295"/>
    <mergeCell ref="Z3295:AA3295"/>
    <mergeCell ref="K3301:L3302"/>
    <mergeCell ref="P3301:Q3302"/>
    <mergeCell ref="D3302:E3302"/>
    <mergeCell ref="F3302:G3302"/>
    <mergeCell ref="I3302:J3302"/>
    <mergeCell ref="N3302:O3302"/>
    <mergeCell ref="S3302:T3302"/>
    <mergeCell ref="U3302:V3302"/>
    <mergeCell ref="X3302:Y3302"/>
    <mergeCell ref="Z3302:AA3302"/>
    <mergeCell ref="S3334:T3334"/>
    <mergeCell ref="U3334:V3334"/>
    <mergeCell ref="X3334:Y3334"/>
    <mergeCell ref="Z3334:AA3334"/>
    <mergeCell ref="D3334:E3334"/>
    <mergeCell ref="F3334:G3334"/>
    <mergeCell ref="I3334:J3334"/>
    <mergeCell ref="K3334:L3334"/>
    <mergeCell ref="N3334:O3334"/>
    <mergeCell ref="P3334:Q3334"/>
    <mergeCell ref="S3327:T3327"/>
    <mergeCell ref="U3327:V3327"/>
    <mergeCell ref="D3327:E3327"/>
    <mergeCell ref="F3327:G3327"/>
    <mergeCell ref="I3327:J3327"/>
    <mergeCell ref="K3327:L3327"/>
    <mergeCell ref="N3327:O3327"/>
    <mergeCell ref="P3327:Q3327"/>
    <mergeCell ref="X3327:Y3327"/>
    <mergeCell ref="Z3327:AA3327"/>
    <mergeCell ref="S3348:T3348"/>
    <mergeCell ref="U3348:V3348"/>
    <mergeCell ref="D3348:E3348"/>
    <mergeCell ref="F3348:G3348"/>
    <mergeCell ref="I3348:J3348"/>
    <mergeCell ref="K3348:L3348"/>
    <mergeCell ref="N3348:O3348"/>
    <mergeCell ref="P3348:Q3348"/>
    <mergeCell ref="S3341:T3341"/>
    <mergeCell ref="U3341:V3341"/>
    <mergeCell ref="X3341:Y3341"/>
    <mergeCell ref="Z3341:AA3341"/>
    <mergeCell ref="D3341:E3341"/>
    <mergeCell ref="F3341:G3341"/>
    <mergeCell ref="I3341:J3341"/>
    <mergeCell ref="K3341:L3341"/>
    <mergeCell ref="N3341:O3341"/>
    <mergeCell ref="P3341:Q3341"/>
    <mergeCell ref="X3348:Y3348"/>
    <mergeCell ref="Z3348:AA3348"/>
    <mergeCell ref="D3313:E3313"/>
    <mergeCell ref="F3313:G3313"/>
    <mergeCell ref="I3313:J3313"/>
    <mergeCell ref="K3313:L3313"/>
    <mergeCell ref="N3313:O3313"/>
    <mergeCell ref="P3313:Q3313"/>
    <mergeCell ref="X3313:Y3313"/>
    <mergeCell ref="Z3313:AA3313"/>
    <mergeCell ref="S3362:T3362"/>
    <mergeCell ref="U3362:V3362"/>
    <mergeCell ref="D3362:E3362"/>
    <mergeCell ref="F3362:G3362"/>
    <mergeCell ref="I3362:J3362"/>
    <mergeCell ref="K3362:L3362"/>
    <mergeCell ref="N3362:O3362"/>
    <mergeCell ref="P3362:Q3362"/>
    <mergeCell ref="X3369:Y3369"/>
    <mergeCell ref="Z3369:AA3369"/>
    <mergeCell ref="S3355:T3355"/>
    <mergeCell ref="U3355:V3355"/>
    <mergeCell ref="D3355:E3355"/>
    <mergeCell ref="F3355:G3355"/>
    <mergeCell ref="I3355:J3355"/>
    <mergeCell ref="K3355:L3355"/>
    <mergeCell ref="N3355:O3355"/>
    <mergeCell ref="P3355:Q3355"/>
    <mergeCell ref="X3355:Y3355"/>
    <mergeCell ref="Z3355:AA3355"/>
    <mergeCell ref="X3362:Y3362"/>
    <mergeCell ref="Z3362:AA3362"/>
    <mergeCell ref="K3364:L3365"/>
    <mergeCell ref="P3364:Q3365"/>
    <mergeCell ref="D3365:E3365"/>
    <mergeCell ref="F3365:G3365"/>
    <mergeCell ref="I3365:J3365"/>
    <mergeCell ref="N3365:O3365"/>
    <mergeCell ref="S3365:T3365"/>
    <mergeCell ref="U3365:V3365"/>
    <mergeCell ref="X3365:Y3365"/>
    <mergeCell ref="Z3365:AA3365"/>
    <mergeCell ref="S3376:T3376"/>
    <mergeCell ref="U3376:V3376"/>
    <mergeCell ref="X3376:Y3376"/>
    <mergeCell ref="Z3376:AA3376"/>
    <mergeCell ref="D3376:E3376"/>
    <mergeCell ref="F3376:G3376"/>
    <mergeCell ref="I3376:J3376"/>
    <mergeCell ref="K3376:L3376"/>
    <mergeCell ref="N3376:O3376"/>
    <mergeCell ref="P3376:Q3376"/>
    <mergeCell ref="S3369:T3369"/>
    <mergeCell ref="U3369:V3369"/>
    <mergeCell ref="D3369:E3369"/>
    <mergeCell ref="F3369:G3369"/>
    <mergeCell ref="I3369:J3369"/>
    <mergeCell ref="K3369:L3369"/>
    <mergeCell ref="N3369:O3369"/>
    <mergeCell ref="P3369:Q3369"/>
    <mergeCell ref="K3371:L3372"/>
    <mergeCell ref="P3371:Q3372"/>
    <mergeCell ref="D3372:E3372"/>
    <mergeCell ref="F3372:G3372"/>
    <mergeCell ref="I3372:J3372"/>
    <mergeCell ref="N3372:O3372"/>
    <mergeCell ref="S3372:T3372"/>
    <mergeCell ref="U3372:V3372"/>
    <mergeCell ref="X3372:Y3372"/>
    <mergeCell ref="Z3372:AA3372"/>
    <mergeCell ref="S3404:T3404"/>
    <mergeCell ref="U3404:V3404"/>
    <mergeCell ref="D3404:E3404"/>
    <mergeCell ref="F3404:G3404"/>
    <mergeCell ref="I3404:J3404"/>
    <mergeCell ref="K3404:L3404"/>
    <mergeCell ref="N3404:O3404"/>
    <mergeCell ref="P3404:Q3404"/>
    <mergeCell ref="X3411:Y3411"/>
    <mergeCell ref="Z3411:AA3411"/>
    <mergeCell ref="S3397:T3397"/>
    <mergeCell ref="U3397:V3397"/>
    <mergeCell ref="D3397:E3397"/>
    <mergeCell ref="F3397:G3397"/>
    <mergeCell ref="I3397:J3397"/>
    <mergeCell ref="K3397:L3397"/>
    <mergeCell ref="N3397:O3397"/>
    <mergeCell ref="P3397:Q3397"/>
    <mergeCell ref="X3397:Y3397"/>
    <mergeCell ref="Z3397:AA3397"/>
    <mergeCell ref="X3404:Y3404"/>
    <mergeCell ref="Z3404:AA3404"/>
    <mergeCell ref="K3406:L3407"/>
    <mergeCell ref="P3406:Q3407"/>
    <mergeCell ref="D3407:E3407"/>
    <mergeCell ref="F3407:G3407"/>
    <mergeCell ref="I3407:J3407"/>
    <mergeCell ref="N3407:O3407"/>
    <mergeCell ref="S3407:T3407"/>
    <mergeCell ref="U3407:V3407"/>
    <mergeCell ref="X3407:Y3407"/>
    <mergeCell ref="Z3407:AA3407"/>
    <mergeCell ref="S3418:T3418"/>
    <mergeCell ref="U3418:V3418"/>
    <mergeCell ref="X3418:Y3418"/>
    <mergeCell ref="Z3418:AA3418"/>
    <mergeCell ref="D3418:E3418"/>
    <mergeCell ref="F3418:G3418"/>
    <mergeCell ref="I3418:J3418"/>
    <mergeCell ref="K3418:L3418"/>
    <mergeCell ref="N3418:O3418"/>
    <mergeCell ref="P3418:Q3418"/>
    <mergeCell ref="S3411:T3411"/>
    <mergeCell ref="U3411:V3411"/>
    <mergeCell ref="D3411:E3411"/>
    <mergeCell ref="F3411:G3411"/>
    <mergeCell ref="I3411:J3411"/>
    <mergeCell ref="K3411:L3411"/>
    <mergeCell ref="N3411:O3411"/>
    <mergeCell ref="P3411:Q3411"/>
    <mergeCell ref="K3413:L3414"/>
    <mergeCell ref="P3413:Q3414"/>
    <mergeCell ref="D3414:E3414"/>
    <mergeCell ref="F3414:G3414"/>
    <mergeCell ref="I3414:J3414"/>
    <mergeCell ref="N3414:O3414"/>
    <mergeCell ref="S3414:T3414"/>
    <mergeCell ref="U3414:V3414"/>
    <mergeCell ref="X3414:Y3414"/>
    <mergeCell ref="Z3414:AA3414"/>
    <mergeCell ref="S3446:T3446"/>
    <mergeCell ref="U3446:V3446"/>
    <mergeCell ref="D3446:E3446"/>
    <mergeCell ref="F3446:G3446"/>
    <mergeCell ref="I3446:J3446"/>
    <mergeCell ref="K3446:L3446"/>
    <mergeCell ref="N3446:O3446"/>
    <mergeCell ref="P3446:Q3446"/>
    <mergeCell ref="X3446:Y3446"/>
    <mergeCell ref="Z3446:AA3446"/>
    <mergeCell ref="X3453:Y3453"/>
    <mergeCell ref="Z3453:AA3453"/>
    <mergeCell ref="S3439:T3439"/>
    <mergeCell ref="U3439:V3439"/>
    <mergeCell ref="D3439:E3439"/>
    <mergeCell ref="F3439:G3439"/>
    <mergeCell ref="I3439:J3439"/>
    <mergeCell ref="K3439:L3439"/>
    <mergeCell ref="N3439:O3439"/>
    <mergeCell ref="P3439:Q3439"/>
    <mergeCell ref="X3439:Y3439"/>
    <mergeCell ref="Z3439:AA3439"/>
    <mergeCell ref="K3448:L3449"/>
    <mergeCell ref="P3448:Q3449"/>
    <mergeCell ref="D3449:E3449"/>
    <mergeCell ref="F3449:G3449"/>
    <mergeCell ref="I3449:J3449"/>
    <mergeCell ref="N3449:O3449"/>
    <mergeCell ref="S3449:T3449"/>
    <mergeCell ref="U3449:V3449"/>
    <mergeCell ref="X3449:Y3449"/>
    <mergeCell ref="Z3449:AA3449"/>
    <mergeCell ref="S3460:T3460"/>
    <mergeCell ref="U3460:V3460"/>
    <mergeCell ref="X3460:Y3460"/>
    <mergeCell ref="Z3460:AA3460"/>
    <mergeCell ref="D3460:E3460"/>
    <mergeCell ref="F3460:G3460"/>
    <mergeCell ref="I3460:J3460"/>
    <mergeCell ref="K3460:L3460"/>
    <mergeCell ref="N3460:O3460"/>
    <mergeCell ref="P3460:Q3460"/>
    <mergeCell ref="S3453:T3453"/>
    <mergeCell ref="U3453:V3453"/>
    <mergeCell ref="D3453:E3453"/>
    <mergeCell ref="F3453:G3453"/>
    <mergeCell ref="I3453:J3453"/>
    <mergeCell ref="K3453:L3453"/>
    <mergeCell ref="N3453:O3453"/>
    <mergeCell ref="P3453:Q3453"/>
    <mergeCell ref="K3455:L3456"/>
    <mergeCell ref="P3455:Q3456"/>
    <mergeCell ref="D3456:E3456"/>
    <mergeCell ref="F3456:G3456"/>
    <mergeCell ref="I3456:J3456"/>
    <mergeCell ref="N3456:O3456"/>
    <mergeCell ref="S3456:T3456"/>
    <mergeCell ref="U3456:V3456"/>
    <mergeCell ref="X3456:Y3456"/>
    <mergeCell ref="Z3456:AA3456"/>
    <mergeCell ref="X44:Y44"/>
    <mergeCell ref="Z44:AA44"/>
    <mergeCell ref="X26:Y26"/>
    <mergeCell ref="Z26:AA26"/>
    <mergeCell ref="X33:Y33"/>
    <mergeCell ref="Z33:AA33"/>
    <mergeCell ref="X75:Y75"/>
    <mergeCell ref="Z75:AA75"/>
    <mergeCell ref="D3523:E3523"/>
    <mergeCell ref="F3523:G3523"/>
    <mergeCell ref="I3523:J3523"/>
    <mergeCell ref="K3523:L3523"/>
    <mergeCell ref="N3523:O3523"/>
    <mergeCell ref="P3523:Q3523"/>
    <mergeCell ref="S3523:T3523"/>
    <mergeCell ref="U3523:V3523"/>
    <mergeCell ref="X3523:Y3523"/>
    <mergeCell ref="Z3523:AA3523"/>
    <mergeCell ref="D3516:E3516"/>
    <mergeCell ref="F3516:G3516"/>
    <mergeCell ref="I3516:J3516"/>
    <mergeCell ref="K3516:L3516"/>
    <mergeCell ref="N3516:O3516"/>
    <mergeCell ref="P3516:Q3516"/>
    <mergeCell ref="S3516:T3516"/>
    <mergeCell ref="U3516:V3516"/>
    <mergeCell ref="X3516:Y3516"/>
    <mergeCell ref="Z3516:AA3516"/>
    <mergeCell ref="K3518:L3519"/>
    <mergeCell ref="P3518:Q3519"/>
    <mergeCell ref="D3519:E3519"/>
    <mergeCell ref="F3519:G3519"/>
    <mergeCell ref="I3519:J3519"/>
    <mergeCell ref="N3519:O3519"/>
    <mergeCell ref="S3519:T3519"/>
    <mergeCell ref="U3519:V3519"/>
    <mergeCell ref="X3519:Y3519"/>
    <mergeCell ref="Z3519:AA3519"/>
    <mergeCell ref="S3488:T3488"/>
    <mergeCell ref="U3488:V3488"/>
    <mergeCell ref="D3488:E3488"/>
    <mergeCell ref="F3488:G3488"/>
    <mergeCell ref="I3488:J3488"/>
    <mergeCell ref="K3488:L3488"/>
    <mergeCell ref="N3488:O3488"/>
    <mergeCell ref="P3488:Q3488"/>
    <mergeCell ref="X3495:Y3495"/>
    <mergeCell ref="Z3495:AA3495"/>
    <mergeCell ref="S3481:T3481"/>
    <mergeCell ref="U3481:V3481"/>
    <mergeCell ref="D3481:E3481"/>
    <mergeCell ref="F3481:G3481"/>
    <mergeCell ref="I3481:J3481"/>
    <mergeCell ref="K3481:L3481"/>
    <mergeCell ref="N3481:O3481"/>
    <mergeCell ref="P3481:Q3481"/>
    <mergeCell ref="X3481:Y3481"/>
    <mergeCell ref="Z3481:AA3481"/>
    <mergeCell ref="X3488:Y3488"/>
    <mergeCell ref="Z3488:AA3488"/>
    <mergeCell ref="K3490:L3491"/>
    <mergeCell ref="P3490:Q3491"/>
    <mergeCell ref="D3491:E3491"/>
    <mergeCell ref="F3491:G3491"/>
    <mergeCell ref="I3491:J3491"/>
    <mergeCell ref="N3491:O3491"/>
    <mergeCell ref="S3491:T3491"/>
    <mergeCell ref="U3491:V3491"/>
    <mergeCell ref="X3491:Y3491"/>
    <mergeCell ref="Z3491:AA3491"/>
    <mergeCell ref="Z3509:AA3509"/>
    <mergeCell ref="N3502:O3502"/>
    <mergeCell ref="P3502:Q3502"/>
    <mergeCell ref="S3495:T3495"/>
    <mergeCell ref="U3495:V3495"/>
    <mergeCell ref="D3495:E3495"/>
    <mergeCell ref="F3495:G3495"/>
    <mergeCell ref="I3495:J3495"/>
    <mergeCell ref="K3495:L3495"/>
    <mergeCell ref="N3495:O3495"/>
    <mergeCell ref="P3495:Q3495"/>
    <mergeCell ref="S3502:T3502"/>
    <mergeCell ref="U3502:V3502"/>
    <mergeCell ref="X3502:Y3502"/>
    <mergeCell ref="Z3502:AA3502"/>
    <mergeCell ref="D3502:E3502"/>
    <mergeCell ref="F3502:G3502"/>
    <mergeCell ref="I3502:J3502"/>
    <mergeCell ref="K3502:L3502"/>
    <mergeCell ref="D3509:E3509"/>
    <mergeCell ref="F3509:G3509"/>
    <mergeCell ref="I3509:J3509"/>
    <mergeCell ref="K3509:L3509"/>
    <mergeCell ref="N3509:O3509"/>
    <mergeCell ref="P3509:Q3509"/>
    <mergeCell ref="S3509:T3509"/>
    <mergeCell ref="U3509:V3509"/>
    <mergeCell ref="X3509:Y3509"/>
    <mergeCell ref="K3497:L3498"/>
    <mergeCell ref="P3497:Q3498"/>
    <mergeCell ref="D3498:E3498"/>
    <mergeCell ref="F3498:G3498"/>
  </mergeCells>
  <phoneticPr fontId="1"/>
  <pageMargins left="0.7" right="0.7" top="0.75" bottom="0.75" header="0.3" footer="0.3"/>
  <pageSetup paperSize="9" orientation="portrait" horizontalDpi="4294967293" verticalDpi="0" r:id="rId1"/>
  <drawing r:id="rId2"/>
  <legacyDrawing r:id="rId3"/>
  <oleObjects>
    <mc:AlternateContent xmlns:mc="http://schemas.openxmlformats.org/markup-compatibility/2006">
      <mc:Choice Requires="x14">
        <oleObject progId="Equation.DSMT4" shapeId="1030" r:id="rId4">
          <objectPr defaultSize="0" autoPict="0" r:id="rId5">
            <anchor moveWithCells="1">
              <from>
                <xdr:col>3</xdr:col>
                <xdr:colOff>488950</xdr:colOff>
                <xdr:row>11</xdr:row>
                <xdr:rowOff>76200</xdr:rowOff>
              </from>
              <to>
                <xdr:col>5</xdr:col>
                <xdr:colOff>215900</xdr:colOff>
                <xdr:row>13</xdr:row>
                <xdr:rowOff>165100</xdr:rowOff>
              </to>
            </anchor>
          </objectPr>
        </oleObject>
      </mc:Choice>
      <mc:Fallback>
        <oleObject progId="Equation.DSMT4" shapeId="1030" r:id="rId4"/>
      </mc:Fallback>
    </mc:AlternateContent>
    <mc:AlternateContent xmlns:mc="http://schemas.openxmlformats.org/markup-compatibility/2006">
      <mc:Choice Requires="x14">
        <oleObject progId="Equation.DSMT4" shapeId="1032" r:id="rId6">
          <objectPr defaultSize="0" autoPict="0" r:id="rId7">
            <anchor moveWithCells="1">
              <from>
                <xdr:col>18</xdr:col>
                <xdr:colOff>577850</xdr:colOff>
                <xdr:row>11</xdr:row>
                <xdr:rowOff>69850</xdr:rowOff>
              </from>
              <to>
                <xdr:col>20</xdr:col>
                <xdr:colOff>285750</xdr:colOff>
                <xdr:row>13</xdr:row>
                <xdr:rowOff>158750</xdr:rowOff>
              </to>
            </anchor>
          </objectPr>
        </oleObject>
      </mc:Choice>
      <mc:Fallback>
        <oleObject progId="Equation.DSMT4" shapeId="1032" r:id="rId6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C4525C-361B-483F-BB14-F448660EA0B1}">
  <dimension ref="A1:N27"/>
  <sheetViews>
    <sheetView zoomScaleNormal="100" workbookViewId="0">
      <selection activeCell="C15" sqref="C15"/>
    </sheetView>
  </sheetViews>
  <sheetFormatPr defaultRowHeight="18"/>
  <cols>
    <col min="1" max="1" width="8.6640625" customWidth="1"/>
  </cols>
  <sheetData>
    <row r="1" spans="1:14">
      <c r="A1" s="141"/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</row>
    <row r="2" spans="1:14">
      <c r="A2" s="141"/>
      <c r="B2" s="141"/>
      <c r="C2" s="141"/>
      <c r="D2" s="142" t="s">
        <v>59</v>
      </c>
      <c r="E2" s="143"/>
      <c r="F2" s="141"/>
      <c r="G2" s="141"/>
      <c r="H2" s="141"/>
      <c r="I2" s="141"/>
      <c r="J2" s="141"/>
      <c r="K2" s="141"/>
      <c r="L2" s="141"/>
      <c r="M2" s="141"/>
    </row>
    <row r="3" spans="1:14" ht="18.5" thickBot="1">
      <c r="A3" s="141"/>
      <c r="B3" s="144" t="s">
        <v>30</v>
      </c>
      <c r="C3" s="143"/>
      <c r="D3" s="143"/>
      <c r="E3" s="143"/>
      <c r="F3" s="143"/>
      <c r="G3" s="143"/>
      <c r="H3" s="141"/>
      <c r="I3" s="141"/>
      <c r="J3" s="141"/>
      <c r="K3" s="141"/>
      <c r="L3" s="141"/>
      <c r="M3" s="141"/>
    </row>
    <row r="4" spans="1:14" ht="18.5" thickBot="1">
      <c r="A4" s="141"/>
      <c r="B4" s="143"/>
      <c r="C4" s="145" t="s">
        <v>31</v>
      </c>
      <c r="D4" s="146" t="s">
        <v>39</v>
      </c>
      <c r="E4" s="147" t="s">
        <v>40</v>
      </c>
      <c r="F4" s="147" t="s">
        <v>41</v>
      </c>
      <c r="G4" s="148" t="s">
        <v>42</v>
      </c>
      <c r="H4" s="149" t="s">
        <v>27</v>
      </c>
      <c r="I4" s="150" t="s">
        <v>29</v>
      </c>
      <c r="J4" s="151"/>
      <c r="K4" s="141"/>
      <c r="L4" s="141"/>
      <c r="M4" s="152"/>
      <c r="N4" s="137"/>
    </row>
    <row r="5" spans="1:14" ht="19" thickTop="1" thickBot="1">
      <c r="A5" s="141"/>
      <c r="B5" s="143"/>
      <c r="C5" s="153">
        <v>1</v>
      </c>
      <c r="D5" s="154">
        <f>設定部!F4</f>
        <v>0.14560000000000001</v>
      </c>
      <c r="E5" s="155">
        <f>設定部!G4</f>
        <v>0.86499999999999999</v>
      </c>
      <c r="F5" s="155">
        <f>設定部!H4</f>
        <v>0.86499999999999999</v>
      </c>
      <c r="G5" s="156">
        <f>設定部!I4</f>
        <v>0.14560000000000001</v>
      </c>
      <c r="H5" s="157">
        <f>設定部!J4</f>
        <v>1</v>
      </c>
      <c r="I5" s="158">
        <f>20*LOG(2*H5/(1+H5))</f>
        <v>0</v>
      </c>
      <c r="J5" s="159"/>
      <c r="K5" s="141"/>
      <c r="L5" s="141"/>
      <c r="M5" s="160"/>
      <c r="N5" s="8"/>
    </row>
    <row r="6" spans="1:14" ht="18.5" thickBot="1">
      <c r="A6" s="141"/>
      <c r="B6" s="144" t="s">
        <v>32</v>
      </c>
      <c r="C6" s="161"/>
      <c r="D6" s="162"/>
      <c r="E6" s="162"/>
      <c r="F6" s="162"/>
      <c r="G6" s="162"/>
      <c r="H6" s="141"/>
      <c r="I6" s="141"/>
      <c r="J6" s="141"/>
      <c r="K6" s="141"/>
      <c r="L6" s="141"/>
      <c r="M6" s="141"/>
    </row>
    <row r="7" spans="1:14">
      <c r="A7" s="141"/>
      <c r="B7" s="163" t="s">
        <v>23</v>
      </c>
      <c r="C7" s="164" t="s">
        <v>33</v>
      </c>
      <c r="D7" s="165" t="s">
        <v>55</v>
      </c>
      <c r="E7" s="166" t="s">
        <v>56</v>
      </c>
      <c r="F7" s="167" t="s">
        <v>57</v>
      </c>
      <c r="G7" s="166" t="s">
        <v>58</v>
      </c>
      <c r="H7" s="168" t="s">
        <v>27</v>
      </c>
      <c r="I7" s="141"/>
      <c r="J7" s="141"/>
      <c r="K7" s="141"/>
      <c r="L7" s="141"/>
      <c r="M7" s="152"/>
      <c r="N7" s="137"/>
    </row>
    <row r="8" spans="1:14" ht="18.5" thickBot="1">
      <c r="A8" s="141"/>
      <c r="B8" s="169" t="s">
        <v>24</v>
      </c>
      <c r="C8" s="170" t="s">
        <v>25</v>
      </c>
      <c r="D8" s="171" t="s">
        <v>26</v>
      </c>
      <c r="E8" s="172" t="s">
        <v>26</v>
      </c>
      <c r="F8" s="173" t="s">
        <v>35</v>
      </c>
      <c r="G8" s="172" t="s">
        <v>34</v>
      </c>
      <c r="H8" s="174" t="s">
        <v>28</v>
      </c>
      <c r="I8" s="141"/>
      <c r="J8" s="141"/>
      <c r="K8" s="141"/>
      <c r="L8" s="141"/>
      <c r="M8" s="151"/>
      <c r="N8" s="4"/>
    </row>
    <row r="9" spans="1:14" ht="19" thickTop="1" thickBot="1">
      <c r="A9" s="141"/>
      <c r="B9" s="175">
        <f>設定部!D8</f>
        <v>1000</v>
      </c>
      <c r="C9" s="176">
        <f>設定部!E8</f>
        <v>50</v>
      </c>
      <c r="D9" s="177">
        <f>10^6*D5/(2*PI()*$B$9*$C$9)</f>
        <v>0.46345919428359927</v>
      </c>
      <c r="E9" s="178">
        <f>10^6*E5/(2*PI()*$B$9*$C$9)</f>
        <v>2.7533805154897895</v>
      </c>
      <c r="F9" s="179">
        <f>$C$9*F5/(2*PI()*$B$9*10^-3)</f>
        <v>6.8834512887244736</v>
      </c>
      <c r="G9" s="180">
        <f>10^6*G5/(2*PI()*$B$9*$C$9)</f>
        <v>0.46345919428359927</v>
      </c>
      <c r="H9" s="181">
        <f>C9*H5</f>
        <v>50</v>
      </c>
      <c r="I9" s="141"/>
      <c r="J9" s="141"/>
      <c r="K9" s="141"/>
      <c r="L9" s="141"/>
      <c r="M9" s="182"/>
      <c r="N9" s="8"/>
    </row>
    <row r="10" spans="1:14" ht="10.75" customHeight="1">
      <c r="A10" s="141"/>
      <c r="B10" s="183"/>
      <c r="C10" s="141"/>
      <c r="D10" s="141"/>
      <c r="E10" s="141"/>
      <c r="F10" s="141"/>
      <c r="G10" s="141"/>
      <c r="H10" s="141"/>
      <c r="I10" s="141"/>
      <c r="J10" s="141"/>
      <c r="K10" s="141"/>
      <c r="L10" s="141"/>
      <c r="M10" s="141"/>
    </row>
    <row r="11" spans="1:14" ht="18.5" thickBot="1">
      <c r="A11" s="141"/>
      <c r="B11" s="184" t="s">
        <v>60</v>
      </c>
      <c r="C11" s="185"/>
      <c r="D11" s="185"/>
      <c r="E11" s="185"/>
      <c r="F11" s="185"/>
      <c r="G11" s="185"/>
      <c r="H11" s="141"/>
      <c r="I11" s="141"/>
      <c r="J11" s="141"/>
      <c r="K11" s="141"/>
      <c r="L11" s="141"/>
      <c r="M11" s="141"/>
    </row>
    <row r="12" spans="1:14" ht="18.5" thickBot="1">
      <c r="A12" s="141"/>
      <c r="B12" s="141"/>
      <c r="C12" s="145" t="s">
        <v>31</v>
      </c>
      <c r="D12" s="186" t="s">
        <v>51</v>
      </c>
      <c r="E12" s="187" t="s">
        <v>52</v>
      </c>
      <c r="F12" s="187" t="s">
        <v>53</v>
      </c>
      <c r="G12" s="188" t="s">
        <v>54</v>
      </c>
      <c r="H12" s="152"/>
      <c r="I12" s="152"/>
      <c r="J12" s="152"/>
      <c r="K12" s="152"/>
      <c r="L12" s="152"/>
      <c r="M12" s="152"/>
    </row>
    <row r="13" spans="1:14" ht="19" thickTop="1" thickBot="1">
      <c r="A13" s="141"/>
      <c r="B13" s="141"/>
      <c r="C13" s="153">
        <v>1</v>
      </c>
      <c r="D13" s="198">
        <f>D18*(2*PI()*$B$18*$C$18*10^-6)</f>
        <v>1.7592918860102837</v>
      </c>
      <c r="E13" s="101">
        <f>E18*(2*PI()*$B$18*$C$18*10^-6)</f>
        <v>8.4823001646924396</v>
      </c>
      <c r="F13" s="101">
        <f>(2*PI()*$B$18*F18*10^-3)/$C$18</f>
        <v>8.5451320177642387</v>
      </c>
      <c r="G13" s="120">
        <f>G18*(2*PI()*$B$18*$C$18*10^-6)</f>
        <v>1.7592918860102837</v>
      </c>
      <c r="H13" s="189"/>
      <c r="I13" s="189"/>
      <c r="J13" s="189"/>
      <c r="K13" s="189"/>
      <c r="L13" s="189"/>
      <c r="M13" s="189"/>
    </row>
    <row r="14" spans="1:14" ht="12" customHeight="1">
      <c r="A14" s="141"/>
      <c r="B14" s="190"/>
      <c r="C14" s="191"/>
      <c r="D14" s="191"/>
      <c r="E14" s="191"/>
      <c r="F14" s="191"/>
      <c r="G14" s="191"/>
      <c r="H14" s="141"/>
      <c r="I14" s="141"/>
      <c r="J14" s="141"/>
      <c r="K14" s="141"/>
      <c r="L14" s="141"/>
      <c r="M14" s="141"/>
    </row>
    <row r="15" spans="1:14" ht="18.5" thickBot="1">
      <c r="A15" s="141"/>
      <c r="B15" s="192" t="s">
        <v>61</v>
      </c>
      <c r="C15" s="191"/>
      <c r="D15" s="191"/>
      <c r="E15" s="191"/>
      <c r="F15" s="191"/>
      <c r="G15" s="191"/>
      <c r="H15" s="141"/>
      <c r="I15" s="141"/>
      <c r="J15" s="141"/>
      <c r="K15" s="141"/>
      <c r="L15" s="141"/>
      <c r="M15" s="141"/>
    </row>
    <row r="16" spans="1:14">
      <c r="A16" s="141"/>
      <c r="B16" s="163" t="s">
        <v>23</v>
      </c>
      <c r="C16" s="164" t="s">
        <v>33</v>
      </c>
      <c r="D16" s="165" t="s">
        <v>55</v>
      </c>
      <c r="E16" s="166" t="s">
        <v>56</v>
      </c>
      <c r="F16" s="167" t="s">
        <v>57</v>
      </c>
      <c r="G16" s="193" t="s">
        <v>58</v>
      </c>
      <c r="H16" s="152"/>
      <c r="I16" s="152"/>
      <c r="J16" s="152"/>
      <c r="K16" s="152"/>
      <c r="L16" s="152"/>
      <c r="M16" s="152"/>
    </row>
    <row r="17" spans="1:13" ht="18.5" thickBot="1">
      <c r="A17" s="141"/>
      <c r="B17" s="169" t="s">
        <v>24</v>
      </c>
      <c r="C17" s="170" t="s">
        <v>25</v>
      </c>
      <c r="D17" s="171" t="s">
        <v>26</v>
      </c>
      <c r="E17" s="172" t="s">
        <v>26</v>
      </c>
      <c r="F17" s="173" t="s">
        <v>35</v>
      </c>
      <c r="G17" s="194" t="s">
        <v>34</v>
      </c>
      <c r="H17" s="195"/>
      <c r="I17" s="195"/>
      <c r="J17" s="195"/>
      <c r="K17" s="195"/>
      <c r="L17" s="195"/>
      <c r="M17" s="195"/>
    </row>
    <row r="18" spans="1:13" ht="19" thickTop="1" thickBot="1">
      <c r="A18" s="141"/>
      <c r="B18" s="175">
        <f>B9</f>
        <v>1000</v>
      </c>
      <c r="C18" s="176">
        <f>C9</f>
        <v>50</v>
      </c>
      <c r="D18" s="199">
        <v>5.6</v>
      </c>
      <c r="E18" s="200">
        <v>27</v>
      </c>
      <c r="F18" s="201">
        <v>68</v>
      </c>
      <c r="G18" s="202">
        <v>5.6</v>
      </c>
      <c r="H18" s="196"/>
      <c r="I18" s="196"/>
      <c r="J18" s="196"/>
      <c r="K18" s="196"/>
      <c r="L18" s="196"/>
      <c r="M18" s="196"/>
    </row>
    <row r="19" spans="1:13">
      <c r="A19" s="141"/>
      <c r="B19" s="141"/>
      <c r="C19" s="141"/>
      <c r="D19" s="141"/>
      <c r="E19" s="141"/>
      <c r="F19" s="141"/>
      <c r="G19" s="197"/>
      <c r="H19" s="141"/>
      <c r="I19" s="141"/>
      <c r="J19" s="141"/>
      <c r="K19" s="141"/>
      <c r="L19" s="141"/>
      <c r="M19" s="141"/>
    </row>
    <row r="20" spans="1:13" ht="18.5" thickBot="1">
      <c r="B20" s="118" t="s">
        <v>62</v>
      </c>
      <c r="C20" s="119"/>
      <c r="D20" s="119"/>
      <c r="E20" s="119"/>
      <c r="F20" s="119"/>
      <c r="G20" s="119"/>
      <c r="H20" s="119"/>
      <c r="I20" s="119"/>
      <c r="J20" s="119"/>
      <c r="K20" s="119"/>
      <c r="L20" s="119"/>
      <c r="M20" s="119"/>
    </row>
    <row r="21" spans="1:13" ht="18.5" thickBot="1">
      <c r="B21" s="121">
        <v>1</v>
      </c>
      <c r="C21" s="122">
        <v>1.2</v>
      </c>
      <c r="D21" s="122">
        <v>1.5</v>
      </c>
      <c r="E21" s="122">
        <v>1.8</v>
      </c>
      <c r="F21" s="122">
        <v>2.2000000000000002</v>
      </c>
      <c r="G21" s="122">
        <v>2.7</v>
      </c>
      <c r="H21" s="122">
        <v>3.3</v>
      </c>
      <c r="I21" s="122">
        <v>3.9</v>
      </c>
      <c r="J21" s="122">
        <v>4.7</v>
      </c>
      <c r="K21" s="122">
        <v>5.6</v>
      </c>
      <c r="L21" s="122">
        <v>6.8</v>
      </c>
      <c r="M21" s="123">
        <v>8.1999999999999993</v>
      </c>
    </row>
    <row r="22" spans="1:13" ht="9.65" customHeight="1">
      <c r="B22" s="119"/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</row>
    <row r="23" spans="1:13" ht="18.5" thickBot="1">
      <c r="B23" s="124" t="s">
        <v>63</v>
      </c>
      <c r="I23" s="71"/>
      <c r="J23" s="71"/>
      <c r="K23" s="53"/>
      <c r="L23" s="53"/>
      <c r="M23" s="53"/>
    </row>
    <row r="24" spans="1:13">
      <c r="B24" s="125">
        <v>1</v>
      </c>
      <c r="C24" s="126">
        <v>1.1000000000000001</v>
      </c>
      <c r="D24" s="126">
        <v>1.2</v>
      </c>
      <c r="E24" s="126">
        <v>1.3</v>
      </c>
      <c r="F24" s="126">
        <v>1.5</v>
      </c>
      <c r="G24" s="126">
        <v>1.6</v>
      </c>
      <c r="H24" s="126">
        <v>1.8</v>
      </c>
      <c r="I24" s="126">
        <v>2</v>
      </c>
      <c r="J24" s="126">
        <v>2.2000000000000002</v>
      </c>
      <c r="K24" s="126">
        <v>2.4</v>
      </c>
      <c r="L24" s="126">
        <v>2.7</v>
      </c>
      <c r="M24" s="127">
        <v>3</v>
      </c>
    </row>
    <row r="25" spans="1:13" ht="6.65" customHeight="1">
      <c r="B25" s="128"/>
      <c r="C25" s="129"/>
      <c r="D25" s="129"/>
      <c r="E25" s="129"/>
      <c r="F25" s="129"/>
      <c r="G25" s="129"/>
      <c r="H25" s="129"/>
      <c r="I25" s="130"/>
      <c r="J25" s="131"/>
      <c r="K25" s="132"/>
      <c r="L25" s="132"/>
      <c r="M25" s="133"/>
    </row>
    <row r="26" spans="1:13" ht="18.5" thickBot="1">
      <c r="B26" s="134">
        <v>3.3</v>
      </c>
      <c r="C26" s="135">
        <v>3.6</v>
      </c>
      <c r="D26" s="135">
        <v>3.9</v>
      </c>
      <c r="E26" s="135">
        <v>4.3</v>
      </c>
      <c r="F26" s="135">
        <v>4.7</v>
      </c>
      <c r="G26" s="135">
        <v>5.0999999999999996</v>
      </c>
      <c r="H26" s="135">
        <v>5.6</v>
      </c>
      <c r="I26" s="135">
        <v>6.2</v>
      </c>
      <c r="J26" s="135">
        <v>6.8</v>
      </c>
      <c r="K26" s="135">
        <v>7.5</v>
      </c>
      <c r="L26" s="135">
        <v>8.1999999999999993</v>
      </c>
      <c r="M26" s="136">
        <v>9.1</v>
      </c>
    </row>
    <row r="27" spans="1:13">
      <c r="G27" s="56"/>
      <c r="H27" s="9"/>
      <c r="I27" s="29"/>
      <c r="J27" s="29"/>
      <c r="K27" s="29"/>
    </row>
  </sheetData>
  <sheetProtection algorithmName="SHA-512" hashValue="5WbnE+vzIoT62Q5BtPW/3ThYPrW1/J9Qs7RFXLErIY/CkfZe55JBaqANFtc9Y0b8F/u6J7X5qmVlwzpRlJo7HQ==" saltValue="IogyYhs7JmCc8epa9vmiVA==" spinCount="100000" sheet="1" objects="1" scenarios="1"/>
  <phoneticPr fontId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設定部</vt:lpstr>
      <vt:lpstr>加工可能グラフ</vt:lpstr>
      <vt:lpstr>演算処理</vt:lpstr>
      <vt:lpstr>E系列丸め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10075</dc:creator>
  <cp:lastModifiedBy>茂 齋藤</cp:lastModifiedBy>
  <dcterms:created xsi:type="dcterms:W3CDTF">2021-10-21T01:13:50Z</dcterms:created>
  <dcterms:modified xsi:type="dcterms:W3CDTF">2024-03-18T02:29:20Z</dcterms:modified>
</cp:coreProperties>
</file>